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battaglia/Downloads/Boot Camp/Module 1 (Excel)/Challenge/"/>
    </mc:Choice>
  </mc:AlternateContent>
  <xr:revisionPtr revIDLastSave="0" documentId="13_ncr:1_{B3DB8C7F-9FA8-CE42-883E-77AA30116136}" xr6:coauthVersionLast="47" xr6:coauthVersionMax="47" xr10:uidLastSave="{00000000-0000-0000-0000-000000000000}"/>
  <bookViews>
    <workbookView xWindow="0" yWindow="500" windowWidth="28800" windowHeight="16280" activeTab="3" xr2:uid="{00000000-000D-0000-FFFF-FFFF00000000}"/>
  </bookViews>
  <sheets>
    <sheet name="Category Stats" sheetId="2" r:id="rId1"/>
    <sheet name="Subcategory Stats" sheetId="3" r:id="rId2"/>
    <sheet name="Outcomes Based On Launch Date" sheetId="4" r:id="rId3"/>
    <sheet name="Theater Outcomes by Launch Date" sheetId="10" r:id="rId4"/>
    <sheet name="Outcomes Based on Goals" sheetId="11" r:id="rId5"/>
    <sheet name="Data" sheetId="1" r:id="rId6"/>
    <sheet name="Vlookup" sheetId="5" r:id="rId7"/>
    <sheet name="Descriptive Stats" sheetId="7" r:id="rId8"/>
  </sheets>
  <definedNames>
    <definedName name="_xlnm._FilterDatabase" localSheetId="5" hidden="1">Data!$A$1:$T$4115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7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13" i="11"/>
  <c r="B3" i="11"/>
  <c r="B2" i="11"/>
  <c r="C13" i="7"/>
  <c r="C12" i="7"/>
  <c r="C14" i="7" s="1"/>
  <c r="C11" i="7"/>
  <c r="B13" i="7"/>
  <c r="B12" i="7"/>
  <c r="B11" i="7"/>
  <c r="C6" i="7"/>
  <c r="C5" i="7"/>
  <c r="C4" i="7"/>
  <c r="B6" i="7"/>
  <c r="B5" i="7"/>
  <c r="B7" i="7" s="1"/>
  <c r="B4" i="7"/>
  <c r="B9" i="7"/>
  <c r="C10" i="7"/>
  <c r="B10" i="7"/>
  <c r="C3" i="7"/>
  <c r="B3" i="7"/>
  <c r="C2" i="7"/>
  <c r="B2" i="7"/>
  <c r="E3" i="5"/>
  <c r="E4" i="5"/>
  <c r="E5" i="5"/>
  <c r="E6" i="5"/>
  <c r="E2" i="5"/>
  <c r="C3" i="5"/>
  <c r="C4" i="5"/>
  <c r="C5" i="5"/>
  <c r="C6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D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D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D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D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D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7" l="1"/>
  <c r="B14" i="7"/>
  <c r="E12" i="11"/>
  <c r="G12" i="11" s="1"/>
  <c r="E11" i="11"/>
  <c r="F11" i="11" s="1"/>
  <c r="E3" i="11"/>
  <c r="H3" i="11" s="1"/>
  <c r="E7" i="11"/>
  <c r="H7" i="11" s="1"/>
  <c r="E10" i="11"/>
  <c r="G10" i="11" s="1"/>
  <c r="H11" i="11"/>
  <c r="G11" i="11"/>
  <c r="E6" i="11"/>
  <c r="F6" i="11" s="1"/>
  <c r="E5" i="11"/>
  <c r="G5" i="11" s="1"/>
  <c r="E9" i="11"/>
  <c r="H9" i="11" s="1"/>
  <c r="E4" i="11"/>
  <c r="H4" i="11" s="1"/>
  <c r="E8" i="11"/>
  <c r="F8" i="11" s="1"/>
  <c r="E2" i="11"/>
  <c r="G2" i="11" s="1"/>
  <c r="E13" i="11"/>
  <c r="H13" i="11" s="1"/>
  <c r="G3" i="11" l="1"/>
  <c r="H6" i="11"/>
  <c r="F10" i="11"/>
  <c r="F5" i="11"/>
  <c r="G6" i="11"/>
  <c r="G7" i="11"/>
  <c r="F3" i="11"/>
  <c r="F12" i="11"/>
  <c r="H12" i="11"/>
  <c r="G13" i="11"/>
  <c r="F7" i="11"/>
  <c r="H10" i="11"/>
  <c r="F2" i="11"/>
  <c r="G8" i="11"/>
  <c r="F9" i="11"/>
  <c r="H8" i="11"/>
  <c r="G9" i="11"/>
  <c r="H2" i="11"/>
  <c r="H5" i="11"/>
  <c r="F4" i="11"/>
  <c r="G4" i="11"/>
  <c r="F13" i="11"/>
</calcChain>
</file>

<file path=xl/sharedStrings.xml><?xml version="1.0" encoding="utf-8"?>
<sst xmlns="http://schemas.openxmlformats.org/spreadsheetml/2006/main" count="33049" uniqueCount="8418">
  <si>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</si>
  <si>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</si>
  <si>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</si>
  <si>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</si>
  <si>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</si>
  <si>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</si>
  <si>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</si>
  <si>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</si>
  <si>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</si>
  <si>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</si>
  <si>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</si>
  <si>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</si>
  <si>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</si>
  <si>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</si>
  <si>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</si>
  <si>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</si>
  <si>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</si>
  <si>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</si>
  <si>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</si>
  <si>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</si>
  <si>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</si>
  <si>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</si>
  <si>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</si>
  <si>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</si>
  <si>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</si>
  <si>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</si>
  <si>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</si>
  <si>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</si>
  <si>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</si>
  <si>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</si>
  <si>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</si>
  <si>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</si>
  <si>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</si>
  <si>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</si>
  <si>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</si>
  <si>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</si>
  <si>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</si>
  <si>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</si>
  <si>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</si>
  <si>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</si>
  <si>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</si>
  <si>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</si>
  <si>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</si>
  <si>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</si>
  <si>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</si>
  <si>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</si>
  <si>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</si>
  <si>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</si>
  <si>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</si>
  <si>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</si>
  <si>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</si>
  <si>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</si>
  <si>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</si>
  <si>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</si>
  <si>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</si>
  <si>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</si>
  <si>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</si>
  <si>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</si>
  <si>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</si>
  <si>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</si>
  <si>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</si>
  <si>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</si>
  <si>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</si>
  <si>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</si>
  <si>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</si>
  <si>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</si>
  <si>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</si>
  <si>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</si>
  <si>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</si>
  <si>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</si>
  <si>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</si>
  <si>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</si>
  <si>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</si>
  <si>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</si>
  <si>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</si>
  <si>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</si>
  <si>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</si>
  <si>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</si>
  <si>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</si>
  <si>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</si>
  <si>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</si>
  <si>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</si>
  <si>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</si>
  <si>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</si>
  <si>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</si>
  <si>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</si>
  <si>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</si>
  <si>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</si>
  <si>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</si>
  <si>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</si>
  <si>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</si>
  <si>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</si>
  <si>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</si>
  <si>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</si>
  <si>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</si>
  <si>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</si>
  <si>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</si>
  <si>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</si>
  <si>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</si>
  <si>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</si>
  <si>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</si>
  <si>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</si>
  <si>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</si>
  <si>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</si>
  <si>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</si>
  <si>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</si>
  <si>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</si>
  <si>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</si>
  <si>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</si>
  <si>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</si>
  <si>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</si>
  <si>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</si>
  <si>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</si>
  <si>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</si>
  <si>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</si>
  <si>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</si>
  <si>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</si>
  <si>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</si>
  <si>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</si>
  <si>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</si>
  <si>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</si>
  <si>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</si>
  <si>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</si>
  <si>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</si>
  <si>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</si>
  <si>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</si>
  <si>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</si>
  <si>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</si>
  <si>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</si>
  <si>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</si>
  <si>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</si>
  <si>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</si>
  <si>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</si>
  <si>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</si>
  <si>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</si>
  <si>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</si>
  <si>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</si>
  <si>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</si>
  <si>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</si>
  <si>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</si>
  <si>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</si>
  <si>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</si>
  <si>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</si>
  <si>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</si>
  <si>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</si>
  <si>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</si>
  <si>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</si>
  <si>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</si>
  <si>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</si>
  <si>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</si>
  <si>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</si>
  <si>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</si>
  <si>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</si>
  <si>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</si>
  <si>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</si>
  <si>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</si>
  <si>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</si>
  <si>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</si>
  <si>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</si>
  <si>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</si>
  <si>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</si>
  <si>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</si>
  <si>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</si>
  <si>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</si>
  <si>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</si>
  <si>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</si>
  <si>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</si>
  <si>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</si>
  <si>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</si>
  <si>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</si>
  <si>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</si>
  <si>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</si>
  <si>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</si>
  <si>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</si>
  <si>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</si>
  <si>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</si>
  <si>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</si>
  <si>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</si>
  <si>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</si>
  <si>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</si>
  <si>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</si>
  <si>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</si>
  <si>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</si>
  <si>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</si>
  <si>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</si>
  <si>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</si>
  <si>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</si>
  <si>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</si>
  <si>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</si>
  <si>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</si>
  <si>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</si>
  <si>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</si>
  <si>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</si>
  <si>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</si>
  <si>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</si>
  <si>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</si>
  <si>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</si>
  <si>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</si>
  <si>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</si>
  <si>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</si>
  <si>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</si>
  <si>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</si>
  <si>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</si>
  <si>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</si>
  <si>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</si>
  <si>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</si>
  <si>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</si>
  <si>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</si>
  <si>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</si>
  <si>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</si>
  <si>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</si>
  <si>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</si>
  <si>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</si>
  <si>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</si>
  <si>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</si>
  <si>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</si>
  <si>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</si>
  <si>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</si>
  <si>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</si>
  <si>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</si>
  <si>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</si>
  <si>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</si>
  <si>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</si>
  <si>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</si>
  <si>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</si>
  <si>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</si>
  <si>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</si>
  <si>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</si>
  <si>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</si>
  <si>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</si>
  <si>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</si>
  <si>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</si>
  <si>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</si>
  <si>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</si>
  <si>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</si>
  <si>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</si>
  <si>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</si>
  <si>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</si>
  <si>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</si>
  <si>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</si>
  <si>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</si>
  <si>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</si>
  <si>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</si>
  <si>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</si>
  <si>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</si>
  <si>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</si>
  <si>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</si>
  <si>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</si>
  <si>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</si>
  <si>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</si>
  <si>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</si>
  <si>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</si>
  <si>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</si>
  <si>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</si>
  <si>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</si>
  <si>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</si>
  <si>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</si>
  <si>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</si>
  <si>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</si>
  <si>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</si>
  <si>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</si>
  <si>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</si>
  <si>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</si>
  <si>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</si>
  <si>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</si>
  <si>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</si>
  <si>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</si>
  <si>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</si>
  <si>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</si>
  <si>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</si>
  <si>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</si>
  <si>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</si>
  <si>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</si>
  <si>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</si>
  <si>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</si>
  <si>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</si>
  <si>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</si>
  <si>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</si>
  <si>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</si>
  <si>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</si>
  <si>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</si>
  <si>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</si>
  <si>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</si>
  <si>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</si>
  <si>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</si>
  <si>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</si>
  <si>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</si>
  <si>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</si>
  <si>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</si>
  <si>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</si>
  <si>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</si>
  <si>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</si>
  <si>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</si>
  <si>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</si>
  <si>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</si>
  <si>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</si>
  <si>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</si>
  <si>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</si>
  <si>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</si>
  <si>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</si>
  <si>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</si>
  <si>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</si>
  <si>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</si>
  <si>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</si>
  <si>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</si>
  <si>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</si>
  <si>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</si>
  <si>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</si>
  <si>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</si>
  <si>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</si>
  <si>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</si>
  <si>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</si>
  <si>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</si>
  <si>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</si>
  <si>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</si>
  <si>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</si>
  <si>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</si>
  <si>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</si>
  <si>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</si>
  <si>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</si>
  <si>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</si>
  <si>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</si>
  <si>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</si>
  <si>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</si>
  <si>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</si>
  <si>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</si>
  <si>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</si>
  <si>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</si>
  <si>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</si>
  <si>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</si>
  <si>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</si>
  <si>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</si>
  <si>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</si>
  <si>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</si>
  <si>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</si>
  <si>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</si>
  <si>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</si>
  <si>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</si>
  <si>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</si>
  <si>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</si>
  <si>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</si>
  <si>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</si>
  <si>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</si>
  <si>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</si>
  <si>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</si>
  <si>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</si>
  <si>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</si>
  <si>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</si>
  <si>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</si>
  <si>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</si>
  <si>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</si>
  <si>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</si>
  <si>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</si>
  <si>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</si>
  <si>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</si>
  <si>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</si>
  <si>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</si>
  <si>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</si>
  <si>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</si>
  <si>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</si>
  <si>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</si>
  <si>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</si>
  <si>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</si>
  <si>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</si>
  <si>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</si>
  <si>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</si>
  <si>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</si>
  <si>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</si>
  <si>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</si>
  <si>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</si>
  <si>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</si>
  <si>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</si>
  <si>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</si>
  <si>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</si>
  <si>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</si>
  <si>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</si>
  <si>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</si>
  <si>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</si>
  <si>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</si>
  <si>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</si>
  <si>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</si>
  <si>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</si>
  <si>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</si>
  <si>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</si>
  <si>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</si>
  <si>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</si>
  <si>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</si>
  <si>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</si>
  <si>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</si>
  <si>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</si>
  <si>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</si>
  <si>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</si>
  <si>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</si>
  <si>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</si>
  <si>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</si>
  <si>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</si>
  <si>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</si>
  <si>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</si>
  <si>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</si>
  <si>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</si>
  <si>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</si>
  <si>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</si>
  <si>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</si>
  <si>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</si>
  <si>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</si>
  <si>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</si>
  <si>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</si>
  <si>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</si>
  <si>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</si>
  <si>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</si>
  <si>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</si>
  <si>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</si>
  <si>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</si>
  <si>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</si>
  <si>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</si>
  <si>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</si>
  <si>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</si>
  <si>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</si>
  <si>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</si>
  <si>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</si>
  <si>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</si>
  <si>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</si>
  <si>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</si>
  <si>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</si>
  <si>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</si>
  <si>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</si>
  <si>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</si>
  <si>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</si>
  <si>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</si>
  <si>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</si>
  <si>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</si>
  <si>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</si>
  <si>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</si>
  <si>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</si>
  <si>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</si>
  <si>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</si>
  <si>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</si>
  <si>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</si>
  <si>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</si>
  <si>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</si>
  <si>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</si>
  <si>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</si>
  <si>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</si>
  <si>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</si>
  <si>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</si>
  <si>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</si>
  <si>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</si>
  <si>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</si>
  <si>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</si>
  <si>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</si>
  <si>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</si>
  <si>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</si>
  <si>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</si>
  <si>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</si>
  <si>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</si>
  <si>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</si>
  <si>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</si>
  <si>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</si>
  <si>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</si>
  <si>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</si>
  <si>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</si>
  <si>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</si>
  <si>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</si>
  <si>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</si>
  <si>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</si>
  <si>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</si>
  <si>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</si>
  <si>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</si>
  <si>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</si>
  <si>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</si>
  <si>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</si>
  <si>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</si>
  <si>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</si>
  <si>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</si>
  <si>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</si>
  <si>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</si>
  <si>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</si>
  <si>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</si>
  <si>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</si>
  <si>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</si>
  <si>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</si>
  <si>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</si>
  <si>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</si>
  <si>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</si>
  <si>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</si>
  <si>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</si>
  <si>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</si>
  <si>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</si>
  <si>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</si>
  <si>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</si>
  <si>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</si>
  <si>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</si>
  <si>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</si>
  <si>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</si>
  <si>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</si>
  <si>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</si>
  <si>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</si>
  <si>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</si>
  <si>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</si>
  <si>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</si>
  <si>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</si>
  <si>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</si>
  <si>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</si>
  <si>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</si>
  <si>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</si>
  <si>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</si>
  <si>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</si>
  <si>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</si>
  <si>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</si>
  <si>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</si>
  <si>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</si>
  <si>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</si>
  <si>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</si>
  <si>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</si>
  <si>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</si>
  <si>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</si>
  <si>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</si>
  <si>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</si>
  <si>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</si>
  <si>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</si>
  <si>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</si>
  <si>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</si>
  <si>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</si>
  <si>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</si>
  <si>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</si>
  <si>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</si>
  <si>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</si>
  <si>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</si>
  <si>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</si>
  <si>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</si>
  <si>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</si>
  <si>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</si>
  <si>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</si>
  <si>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</si>
  <si>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</si>
  <si>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</si>
  <si>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</si>
  <si>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</si>
  <si>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</si>
  <si>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</si>
  <si>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</si>
  <si>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</si>
  <si>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</si>
  <si>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</si>
  <si>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</si>
  <si>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</si>
  <si>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</si>
  <si>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</si>
  <si>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</si>
  <si>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</si>
  <si>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</si>
  <si>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</si>
  <si>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</si>
  <si>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</si>
  <si>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</si>
  <si>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</si>
  <si>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</si>
  <si>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</si>
  <si>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</si>
  <si>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</si>
  <si>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</si>
  <si>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</si>
  <si>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</si>
  <si>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</si>
  <si>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</si>
  <si>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</si>
  <si>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</si>
  <si>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</si>
  <si>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</si>
  <si>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</si>
  <si>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</si>
  <si>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</si>
  <si>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</si>
  <si>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</si>
  <si>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</si>
  <si>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</si>
  <si>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</si>
  <si>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</si>
  <si>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</si>
  <si>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</si>
  <si>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</si>
  <si>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</si>
  <si>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</si>
  <si>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</si>
  <si>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</si>
  <si>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</si>
  <si>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</si>
  <si>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</si>
  <si>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</si>
  <si>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</si>
  <si>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</si>
  <si>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</si>
  <si>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</si>
  <si>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</si>
  <si>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</si>
  <si>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</si>
  <si>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</si>
  <si>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</si>
  <si>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</si>
  <si>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</si>
  <si>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</si>
  <si>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</si>
  <si>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</si>
  <si>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</si>
  <si>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</si>
  <si>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</si>
  <si>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</si>
  <si>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</si>
  <si>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</si>
  <si>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</si>
  <si>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</si>
  <si>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</si>
  <si>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</si>
  <si>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</si>
  <si>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</si>
  <si>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</si>
  <si>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</si>
  <si>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</si>
  <si>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</si>
  <si>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</si>
  <si>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</si>
  <si>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</si>
  <si>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</si>
  <si>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</si>
  <si>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</si>
  <si>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</si>
  <si>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</si>
  <si>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</si>
  <si>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</si>
  <si>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</si>
  <si>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</si>
  <si>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</si>
  <si>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</si>
  <si>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</si>
  <si>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</si>
  <si>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</si>
  <si>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</si>
  <si>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</si>
  <si>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</si>
  <si>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</si>
  <si>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</si>
  <si>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</si>
  <si>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</si>
  <si>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</si>
  <si>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</si>
  <si>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</si>
  <si>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</si>
  <si>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</si>
  <si>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</si>
  <si>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</si>
  <si>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</si>
  <si>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</si>
  <si>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</si>
  <si>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</si>
  <si>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</si>
  <si>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</si>
  <si>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</si>
  <si>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</si>
  <si>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</si>
  <si>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</si>
  <si>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</si>
  <si>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</si>
  <si>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</si>
  <si>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</si>
  <si>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</si>
  <si>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</si>
  <si>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</si>
  <si>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</si>
  <si>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</si>
  <si>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</si>
  <si>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</si>
  <si>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</si>
  <si>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</si>
  <si>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</si>
  <si>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</si>
  <si>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</si>
  <si>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</si>
  <si>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</si>
  <si>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</si>
  <si>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</si>
  <si>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</si>
  <si>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</si>
  <si>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</si>
  <si>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</si>
  <si>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</si>
  <si>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</si>
  <si>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</si>
  <si>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</si>
  <si>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</si>
  <si>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</si>
  <si>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</si>
  <si>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</si>
  <si>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</si>
  <si>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</si>
  <si>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</si>
  <si>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</si>
  <si>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</si>
  <si>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</si>
  <si>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</si>
  <si>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</si>
  <si>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</si>
  <si>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</si>
  <si>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</si>
  <si>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</si>
  <si>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</si>
  <si>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</si>
  <si>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</si>
  <si>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</si>
  <si>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</si>
  <si>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</si>
  <si>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</si>
  <si>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</si>
  <si>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</si>
  <si>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</si>
  <si>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</si>
  <si>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</si>
  <si>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</si>
  <si>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</si>
  <si>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</si>
  <si>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</si>
  <si>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</si>
  <si>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</si>
  <si>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</si>
  <si>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</si>
  <si>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</si>
  <si>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</si>
  <si>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</si>
  <si>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</si>
  <si>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</si>
  <si>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</si>
  <si>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</si>
  <si>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</si>
  <si>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</si>
  <si>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</si>
  <si>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</si>
  <si>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</si>
  <si>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</si>
  <si>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</si>
  <si>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</si>
  <si>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</si>
  <si>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</si>
  <si>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</si>
  <si>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</si>
  <si>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</si>
  <si>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</si>
  <si>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</si>
  <si>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</si>
  <si>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</si>
  <si>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</si>
  <si>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</si>
  <si>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</si>
  <si>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</si>
  <si>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</si>
  <si>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</si>
  <si>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</si>
  <si>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</si>
  <si>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</si>
  <si>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</si>
  <si>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</si>
  <si>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</si>
  <si>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</si>
  <si>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</si>
  <si>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</si>
  <si>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</si>
  <si>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</si>
  <si>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</si>
  <si>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</si>
  <si>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</si>
  <si>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</si>
  <si>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</si>
  <si>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</si>
  <si>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</si>
  <si>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</si>
  <si>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</si>
  <si>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</si>
  <si>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</si>
  <si>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</si>
  <si>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</si>
  <si>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</si>
  <si>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</si>
  <si>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</si>
  <si>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</si>
  <si>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</si>
  <si>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</si>
  <si>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</si>
  <si>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</si>
  <si>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</si>
  <si>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</si>
  <si>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</si>
  <si>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</si>
  <si>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</si>
  <si>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</si>
  <si>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</si>
  <si>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</si>
  <si>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</si>
  <si>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</si>
  <si>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</si>
  <si>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</si>
  <si>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</si>
  <si>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</si>
  <si>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</si>
  <si>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</si>
  <si>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</si>
  <si>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</si>
  <si>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</si>
  <si>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</si>
  <si>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</si>
  <si>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</si>
  <si>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</si>
  <si>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</si>
  <si>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</si>
  <si>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</si>
  <si>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</si>
  <si>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</si>
  <si>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</si>
  <si>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</si>
  <si>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</si>
  <si>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</si>
  <si>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</si>
  <si>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</si>
  <si>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</si>
  <si>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</si>
  <si>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</si>
  <si>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</si>
  <si>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</si>
  <si>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</si>
  <si>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</si>
  <si>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</si>
  <si>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</si>
  <si>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</si>
  <si>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</si>
  <si>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</si>
  <si>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</si>
  <si>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</si>
  <si>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</si>
  <si>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</si>
  <si>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</si>
  <si>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</si>
  <si>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</si>
  <si>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</si>
  <si>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</si>
  <si>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</si>
  <si>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</si>
  <si>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</si>
  <si>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</si>
  <si>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</si>
  <si>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</si>
  <si>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</si>
  <si>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</si>
  <si>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</si>
  <si>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</si>
  <si>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</si>
  <si>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</si>
  <si>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</si>
  <si>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</si>
  <si>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</si>
  <si>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</si>
  <si>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</si>
  <si>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</si>
  <si>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</si>
  <si>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</si>
  <si>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</si>
  <si>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</si>
  <si>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</si>
  <si>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</si>
  <si>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</si>
  <si>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</si>
  <si>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</si>
  <si>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</si>
  <si>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</si>
  <si>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</si>
  <si>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</si>
  <si>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</si>
  <si>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</si>
  <si>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</si>
  <si>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</si>
  <si>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</si>
  <si>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</si>
  <si>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</si>
  <si>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</si>
  <si>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</si>
  <si>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</si>
  <si>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</si>
  <si>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</si>
  <si>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</si>
  <si>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</si>
  <si>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</si>
  <si>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</si>
  <si>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</si>
  <si>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</si>
  <si>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</si>
  <si>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</si>
  <si>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</si>
  <si>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</si>
  <si>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</si>
  <si>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</si>
  <si>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</si>
  <si>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</si>
  <si>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</si>
  <si>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</si>
  <si>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</si>
  <si>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</si>
  <si>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</si>
  <si>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</si>
  <si>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</si>
  <si>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</si>
  <si>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</si>
  <si>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</si>
  <si>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</si>
  <si>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</si>
  <si>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</si>
  <si>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</si>
  <si>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</si>
  <si>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</si>
  <si>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</si>
  <si>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</si>
  <si>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</si>
  <si>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</si>
  <si>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</si>
  <si>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</si>
  <si>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</si>
  <si>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</si>
  <si>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</si>
  <si>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</si>
  <si>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</si>
  <si>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</si>
  <si>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</si>
  <si>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</si>
  <si>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</si>
  <si>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</si>
  <si>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</si>
  <si>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</si>
  <si>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</si>
  <si>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</si>
  <si>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</si>
  <si>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</si>
  <si>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</si>
  <si>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</si>
  <si>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</si>
  <si>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</si>
  <si>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</si>
  <si>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</si>
  <si>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</si>
  <si>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</si>
  <si>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</si>
  <si>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</si>
  <si>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</si>
  <si>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</si>
  <si>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</si>
  <si>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</si>
  <si>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</si>
  <si>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</si>
  <si>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</si>
  <si>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</si>
  <si>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</si>
  <si>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</si>
  <si>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</si>
  <si>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</si>
  <si>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</si>
  <si>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</si>
  <si>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</si>
  <si>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</si>
  <si>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</si>
  <si>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</si>
  <si>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</si>
  <si>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</si>
  <si>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</si>
  <si>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</si>
  <si>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</si>
  <si>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</si>
  <si>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</si>
  <si>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</si>
  <si>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</si>
  <si>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</si>
  <si>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</si>
  <si>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</si>
  <si>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</si>
  <si>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</si>
  <si>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</si>
  <si>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</si>
  <si>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</si>
  <si>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</si>
  <si>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</si>
  <si>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</si>
  <si>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</si>
  <si>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</si>
  <si>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</si>
  <si>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</si>
  <si>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</si>
  <si>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</si>
  <si>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</si>
  <si>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</si>
  <si>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</si>
  <si>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</si>
  <si>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</si>
  <si>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</si>
  <si>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</si>
  <si>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</si>
  <si>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</si>
  <si>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</si>
  <si>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</si>
  <si>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</si>
  <si>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</si>
  <si>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</si>
  <si>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</si>
  <si>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</si>
  <si>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</si>
  <si>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</si>
  <si>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</si>
  <si>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</si>
  <si>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</si>
  <si>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</si>
  <si>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</si>
  <si>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</si>
  <si>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</si>
  <si>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</si>
  <si>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</si>
  <si>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</si>
  <si>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</si>
  <si>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</si>
  <si>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</si>
  <si>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</si>
  <si>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</si>
  <si>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</si>
  <si>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</si>
  <si>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</si>
  <si>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</si>
  <si>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</si>
  <si>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</si>
  <si>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</si>
  <si>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</si>
  <si>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</si>
  <si>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</si>
  <si>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</si>
  <si>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</si>
  <si>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</si>
  <si>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</si>
  <si>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</si>
  <si>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</si>
  <si>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</si>
  <si>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</si>
  <si>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</si>
  <si>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</si>
  <si>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</si>
  <si>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</si>
  <si>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</si>
  <si>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</si>
  <si>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</si>
  <si>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</si>
  <si>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</si>
  <si>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</si>
  <si>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</si>
  <si>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</si>
  <si>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</si>
  <si>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</si>
  <si>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</si>
  <si>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</si>
  <si>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</si>
  <si>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</si>
  <si>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</si>
  <si>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</si>
  <si>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</si>
  <si>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</si>
  <si>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</si>
  <si>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</si>
  <si>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</si>
  <si>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</si>
  <si>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</si>
  <si>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</si>
  <si>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</si>
  <si>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</si>
  <si>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</si>
  <si>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</si>
  <si>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</si>
  <si>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</si>
  <si>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</si>
  <si>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</si>
  <si>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</si>
  <si>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</si>
  <si>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</si>
  <si>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</si>
  <si>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</si>
  <si>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</si>
  <si>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</si>
  <si>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</si>
  <si>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</si>
  <si>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</si>
  <si>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</si>
  <si>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</si>
  <si>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</si>
  <si>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</si>
  <si>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</si>
  <si>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</si>
  <si>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</si>
  <si>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</si>
  <si>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</si>
  <si>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</si>
  <si>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</si>
  <si>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</si>
  <si>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</si>
  <si>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</si>
  <si>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</si>
  <si>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</si>
  <si>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</si>
  <si>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</si>
  <si>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</si>
  <si>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</si>
  <si>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</si>
  <si>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</si>
  <si>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</si>
  <si>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</si>
  <si>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</si>
  <si>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</si>
  <si>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</si>
  <si>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</si>
  <si>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</si>
  <si>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</si>
  <si>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</si>
  <si>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</si>
  <si>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</si>
  <si>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</si>
  <si>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</si>
  <si>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</si>
  <si>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</si>
  <si>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</si>
  <si>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</si>
  <si>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</si>
  <si>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</si>
  <si>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</si>
  <si>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</si>
  <si>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</si>
  <si>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</si>
  <si>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</si>
  <si>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</si>
  <si>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</si>
  <si>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</si>
  <si>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</si>
  <si>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</si>
  <si>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</si>
  <si>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</si>
  <si>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</si>
  <si>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</si>
  <si>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</si>
  <si>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</si>
  <si>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</si>
  <si>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</si>
  <si>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</si>
  <si>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</si>
  <si>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</si>
  <si>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</si>
  <si>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</si>
  <si>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</si>
  <si>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</si>
  <si>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</si>
  <si>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</si>
  <si>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</si>
  <si>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</si>
  <si>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</si>
  <si>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</si>
  <si>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</si>
  <si>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</si>
  <si>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</si>
  <si>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</si>
  <si>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</si>
  <si>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</si>
  <si>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</si>
  <si>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</si>
  <si>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</si>
  <si>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</si>
  <si>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</si>
  <si>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</si>
  <si>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</si>
  <si>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</si>
  <si>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</si>
  <si>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</si>
  <si>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</si>
  <si>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</si>
  <si>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</si>
  <si>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</si>
  <si>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</si>
  <si>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</si>
  <si>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</si>
  <si>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</si>
  <si>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</si>
  <si>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</si>
  <si>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</si>
  <si>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</si>
  <si>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</si>
  <si>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</si>
  <si>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</si>
  <si>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</si>
  <si>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</si>
  <si>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</si>
  <si>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</si>
  <si>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</si>
  <si>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</si>
  <si>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</si>
  <si>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</si>
  <si>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</si>
  <si>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</si>
  <si>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</si>
  <si>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</si>
  <si>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</si>
  <si>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</si>
  <si>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</si>
  <si>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</si>
  <si>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</si>
  <si>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</si>
  <si>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</si>
  <si>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</si>
  <si>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</si>
  <si>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</si>
  <si>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</si>
  <si>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</si>
  <si>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</si>
  <si>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</si>
  <si>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</si>
  <si>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</si>
  <si>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</si>
  <si>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</si>
  <si>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</si>
  <si>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</si>
  <si>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</si>
  <si>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</si>
  <si>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</si>
  <si>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</si>
  <si>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</si>
  <si>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</si>
  <si>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</si>
  <si>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</si>
  <si>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</si>
  <si>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</si>
  <si>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</si>
  <si>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</si>
  <si>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</si>
  <si>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</si>
  <si>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</si>
  <si>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</si>
  <si>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</si>
  <si>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</si>
  <si>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</si>
  <si>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</si>
  <si>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</si>
  <si>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</si>
  <si>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</si>
  <si>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</si>
  <si>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</si>
  <si>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</si>
  <si>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</si>
  <si>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</si>
  <si>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</si>
  <si>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</si>
  <si>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</si>
  <si>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</si>
  <si>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</si>
  <si>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</si>
  <si>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</si>
  <si>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</si>
  <si>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</si>
  <si>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</si>
  <si>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</si>
  <si>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</si>
  <si>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</si>
  <si>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</si>
  <si>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</si>
  <si>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</si>
  <si>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</si>
  <si>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</si>
  <si>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</si>
  <si>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</si>
  <si>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</si>
  <si>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</si>
  <si>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</si>
  <si>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</si>
  <si>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</si>
  <si>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</si>
  <si>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</si>
  <si>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</si>
  <si>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</si>
  <si>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</si>
  <si>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</si>
  <si>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</si>
  <si>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</si>
  <si>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</si>
  <si>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</si>
  <si>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</si>
  <si>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</si>
  <si>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</si>
  <si>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</si>
  <si>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</si>
  <si>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</si>
  <si>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</si>
  <si>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</si>
  <si>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</si>
  <si>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</si>
  <si>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</si>
  <si>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</si>
  <si>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</si>
  <si>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</si>
  <si>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</si>
  <si>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</si>
  <si>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</si>
  <si>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</si>
  <si>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</si>
  <si>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</si>
  <si>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</si>
  <si>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</si>
  <si>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</si>
  <si>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</si>
  <si>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</si>
  <si>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</si>
  <si>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</si>
  <si>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</si>
  <si>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</si>
  <si>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</si>
  <si>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</si>
  <si>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</si>
  <si>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</si>
  <si>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</si>
  <si>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</si>
  <si>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</si>
  <si>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</si>
  <si>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</si>
  <si>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</si>
  <si>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</si>
  <si>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</si>
  <si>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</si>
  <si>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</si>
  <si>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</si>
  <si>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</si>
  <si>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</si>
  <si>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</si>
  <si>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</si>
  <si>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</si>
  <si>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</si>
  <si>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</si>
  <si>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</si>
  <si>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</si>
  <si>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</si>
  <si>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</si>
  <si>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</si>
  <si>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</si>
  <si>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</si>
  <si>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</si>
  <si>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</si>
  <si>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</si>
  <si>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</si>
  <si>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</si>
  <si>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</si>
  <si>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</si>
  <si>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</si>
  <si>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</si>
  <si>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</si>
  <si>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</si>
  <si>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</si>
  <si>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</si>
  <si>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</si>
  <si>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</si>
  <si>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</si>
  <si>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</si>
  <si>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</si>
  <si>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</si>
  <si>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</si>
  <si>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</si>
  <si>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</si>
  <si>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</si>
  <si>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</si>
  <si>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</si>
  <si>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</si>
  <si>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</si>
  <si>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</si>
  <si>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</si>
  <si>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</si>
  <si>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</si>
  <si>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</si>
  <si>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</si>
  <si>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</si>
  <si>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</si>
  <si>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</si>
  <si>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</si>
  <si>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</si>
  <si>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</si>
  <si>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</si>
  <si>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</si>
  <si>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</si>
  <si>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</si>
  <si>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</si>
  <si>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</si>
  <si>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</si>
  <si>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</si>
  <si>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</si>
  <si>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</si>
  <si>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</si>
  <si>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</si>
  <si>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</si>
  <si>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</si>
  <si>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</si>
  <si>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</si>
  <si>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</si>
  <si>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</si>
  <si>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</si>
  <si>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</si>
  <si>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</si>
  <si>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</si>
  <si>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</si>
  <si>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</si>
  <si>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</si>
  <si>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</si>
  <si>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</si>
  <si>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</si>
  <si>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</si>
  <si>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</si>
  <si>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</si>
  <si>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</si>
  <si>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</si>
  <si>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</si>
  <si>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</si>
  <si>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</si>
  <si>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</si>
  <si>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</si>
  <si>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</si>
  <si>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</si>
  <si>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</si>
  <si>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</si>
  <si>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</si>
  <si>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</si>
  <si>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</si>
  <si>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</si>
  <si>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</si>
  <si>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</si>
  <si>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</si>
  <si>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</si>
  <si>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</si>
  <si>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</si>
  <si>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</si>
  <si>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</si>
  <si>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</si>
  <si>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</si>
  <si>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</si>
  <si>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</si>
  <si>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</si>
  <si>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</si>
  <si>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</si>
  <si>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</si>
  <si>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</si>
  <si>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</si>
  <si>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</si>
  <si>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</si>
  <si>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</si>
  <si>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</si>
  <si>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</si>
  <si>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</si>
  <si>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</si>
  <si>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</si>
  <si>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</si>
  <si>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</si>
  <si>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</si>
  <si>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</si>
  <si>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</si>
  <si>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</si>
  <si>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</si>
  <si>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</si>
  <si>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</si>
  <si>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</si>
  <si>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</si>
  <si>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</si>
  <si>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</si>
  <si>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</si>
  <si>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</si>
  <si>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</si>
  <si>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</si>
  <si>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</si>
  <si>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</si>
  <si>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</si>
  <si>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</si>
  <si>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</si>
  <si>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</si>
  <si>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</si>
  <si>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</si>
  <si>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</si>
  <si>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</si>
  <si>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</si>
  <si>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</si>
  <si>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</si>
  <si>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</si>
  <si>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</si>
  <si>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</si>
  <si>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</si>
  <si>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</si>
  <si>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</si>
  <si>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</si>
  <si>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</si>
  <si>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</si>
  <si>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</si>
  <si>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</si>
  <si>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</si>
  <si>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</si>
  <si>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</si>
  <si>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</si>
  <si>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</si>
  <si>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</si>
  <si>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</si>
  <si>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</si>
  <si>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</si>
  <si>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</si>
  <si>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</si>
  <si>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</si>
  <si>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</si>
  <si>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</si>
  <si>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</si>
  <si>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</si>
  <si>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</si>
  <si>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</si>
  <si>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</si>
  <si>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</si>
  <si>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</si>
  <si>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</si>
  <si>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</si>
  <si>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</si>
  <si>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</si>
  <si>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</si>
  <si>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</si>
  <si>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</si>
  <si>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</si>
  <si>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</si>
  <si>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</si>
  <si>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</si>
  <si>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</si>
  <si>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</si>
  <si>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</si>
  <si>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</si>
  <si>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</si>
  <si>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</si>
  <si>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</si>
  <si>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</si>
  <si>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</si>
  <si>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</si>
  <si>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</si>
  <si>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</si>
  <si>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</si>
  <si>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</si>
  <si>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</si>
  <si>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</si>
  <si>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</si>
  <si>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</si>
  <si>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</si>
  <si>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</si>
  <si>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</si>
  <si>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</si>
  <si>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</si>
  <si>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</si>
  <si>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</si>
  <si>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</si>
  <si>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</si>
  <si>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</si>
  <si>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</si>
  <si>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</si>
  <si>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</si>
  <si>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</si>
  <si>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</si>
  <si>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</si>
  <si>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</si>
  <si>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</si>
  <si>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</si>
  <si>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</si>
  <si>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</si>
  <si>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</si>
  <si>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</si>
  <si>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</si>
  <si>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</si>
  <si>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</si>
  <si>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</si>
  <si>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</si>
  <si>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</si>
  <si>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</si>
  <si>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</si>
  <si>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</si>
  <si>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</si>
  <si>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</si>
  <si>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</si>
  <si>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</si>
  <si>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</si>
  <si>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</si>
  <si>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</si>
  <si>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</si>
  <si>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</si>
  <si>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</si>
  <si>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</si>
  <si>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</si>
  <si>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</si>
  <si>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</si>
  <si>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</si>
  <si>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</si>
  <si>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</si>
  <si>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</si>
  <si>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</si>
  <si>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</si>
  <si>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</si>
  <si>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</si>
  <si>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</si>
  <si>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</si>
  <si>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</si>
  <si>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</si>
  <si>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</si>
  <si>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</si>
  <si>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</si>
  <si>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</si>
  <si>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</si>
  <si>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</si>
  <si>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</si>
  <si>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</si>
  <si>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</si>
  <si>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</si>
  <si>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</si>
  <si>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</si>
  <si>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</si>
  <si>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</si>
  <si>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</si>
  <si>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</si>
  <si>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</si>
  <si>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</si>
  <si>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</si>
  <si>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</si>
  <si>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</si>
  <si>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</si>
  <si>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</si>
  <si>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</si>
  <si>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</si>
  <si>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</si>
  <si>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</si>
  <si>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</si>
  <si>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</si>
  <si>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</si>
  <si>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</si>
  <si>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</si>
  <si>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</si>
  <si>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</si>
  <si>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</si>
  <si>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</si>
  <si>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</si>
  <si>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</si>
  <si>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</si>
  <si>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</si>
  <si>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</si>
  <si>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</si>
  <si>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</si>
  <si>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</si>
  <si>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</si>
  <si>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</si>
  <si>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</si>
  <si>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</si>
  <si>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</si>
  <si>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</si>
  <si>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</si>
  <si>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</si>
  <si>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</si>
  <si>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</si>
  <si>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</si>
  <si>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</si>
  <si>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</si>
  <si>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</si>
  <si>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</si>
  <si>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</si>
  <si>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</si>
  <si>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</si>
  <si>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</si>
  <si>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</si>
  <si>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</si>
  <si>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</si>
  <si>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</si>
  <si>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</si>
  <si>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</si>
  <si>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</si>
  <si>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</si>
  <si>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</si>
  <si>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</si>
  <si>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</si>
  <si>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</si>
  <si>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</si>
  <si>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</si>
  <si>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</si>
  <si>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</si>
  <si>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</si>
  <si>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</si>
  <si>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</si>
  <si>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</si>
  <si>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</si>
  <si>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</si>
  <si>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</si>
  <si>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</si>
  <si>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</si>
  <si>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</si>
  <si>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</si>
  <si>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</si>
  <si>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</si>
  <si>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</si>
  <si>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</si>
  <si>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</si>
  <si>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</si>
  <si>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</si>
  <si>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</si>
  <si>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</si>
  <si>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</si>
  <si>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</si>
  <si>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</si>
  <si>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</si>
  <si>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</si>
  <si>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</si>
  <si>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</si>
  <si>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</si>
  <si>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</si>
  <si>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</si>
  <si>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</si>
  <si>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</si>
  <si>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</si>
  <si>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</si>
  <si>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</si>
  <si>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</si>
  <si>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</si>
  <si>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</si>
  <si>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</si>
  <si>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</si>
  <si>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</si>
  <si>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</si>
  <si>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</si>
  <si>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</si>
  <si>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</si>
  <si>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</si>
  <si>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</si>
  <si>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</si>
  <si>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</si>
  <si>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</si>
  <si>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</si>
  <si>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</si>
  <si>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</si>
  <si>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</si>
  <si>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</si>
  <si>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</si>
  <si>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</si>
  <si>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</si>
  <si>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</si>
  <si>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</si>
  <si>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</si>
  <si>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</si>
  <si>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</si>
  <si>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</si>
  <si>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</si>
  <si>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</si>
  <si>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</si>
  <si>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</si>
  <si>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</si>
  <si>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</si>
  <si>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</si>
  <si>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</si>
  <si>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</si>
  <si>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</si>
  <si>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</si>
  <si>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</si>
  <si>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</si>
  <si>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</si>
  <si>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</si>
  <si>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</si>
  <si>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</si>
  <si>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</si>
  <si>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</si>
  <si>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</si>
  <si>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</si>
  <si>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</si>
  <si>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</si>
  <si>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</si>
  <si>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</si>
  <si>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</si>
  <si>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</si>
  <si>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</si>
  <si>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</si>
  <si>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</si>
  <si>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</si>
  <si>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</si>
  <si>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</si>
  <si>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</si>
  <si>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</si>
  <si>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</si>
  <si>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</si>
  <si>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</si>
  <si>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</si>
  <si>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</si>
  <si>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</si>
  <si>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</si>
  <si>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</si>
  <si>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</si>
  <si>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</si>
  <si>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</si>
  <si>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</si>
  <si>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</si>
  <si>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</si>
  <si>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</si>
  <si>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</si>
  <si>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</si>
  <si>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</si>
  <si>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</si>
  <si>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</si>
  <si>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</si>
  <si>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</si>
  <si>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</si>
  <si>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</si>
  <si>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</si>
  <si>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</si>
  <si>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</si>
  <si>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</si>
  <si>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</si>
  <si>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</si>
  <si>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</si>
  <si>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</si>
  <si>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</si>
  <si>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</si>
  <si>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</si>
  <si>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</si>
  <si>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</si>
  <si>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</si>
  <si>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</si>
  <si>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</si>
  <si>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</si>
  <si>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</si>
  <si>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</si>
  <si>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</si>
  <si>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</si>
  <si>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</si>
  <si>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</si>
  <si>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</si>
  <si>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</si>
  <si>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</si>
  <si>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</si>
  <si>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</si>
  <si>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</si>
  <si>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</si>
  <si>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</si>
  <si>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</si>
  <si>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</si>
  <si>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</si>
  <si>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</si>
  <si>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</si>
  <si>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</si>
  <si>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</si>
  <si>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</si>
  <si>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</si>
  <si>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</si>
  <si>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</si>
  <si>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</si>
  <si>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</si>
  <si>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</si>
  <si>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</si>
  <si>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</si>
  <si>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</si>
  <si>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</si>
  <si>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</si>
  <si>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</si>
  <si>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</si>
  <si>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</si>
  <si>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</si>
  <si>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</si>
  <si>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</si>
  <si>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</si>
  <si>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</si>
  <si>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</si>
  <si>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</si>
  <si>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</si>
  <si>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</si>
  <si>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</si>
  <si>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</si>
  <si>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</si>
  <si>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</si>
  <si>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</si>
  <si>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</si>
  <si>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</si>
  <si>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</si>
  <si>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</si>
  <si>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</si>
  <si>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</si>
  <si>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</si>
  <si>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</si>
  <si>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</si>
  <si>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</si>
  <si>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</si>
  <si>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</si>
  <si>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</si>
  <si>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</si>
  <si>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</si>
  <si>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</si>
  <si>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</si>
  <si>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</si>
  <si>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</si>
  <si>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</si>
  <si>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</si>
  <si>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</si>
  <si>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</si>
  <si>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</si>
  <si>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</si>
  <si>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</si>
  <si>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</si>
  <si>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</si>
  <si>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</si>
  <si>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</si>
  <si>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</si>
  <si>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</si>
  <si>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</si>
  <si>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</si>
  <si>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</si>
  <si>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</si>
  <si>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</si>
  <si>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</si>
  <si>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</si>
  <si>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</si>
  <si>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</si>
  <si>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</si>
  <si>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</si>
  <si>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</si>
  <si>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</si>
  <si>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</si>
  <si>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</si>
  <si>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</si>
  <si>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</si>
  <si>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</si>
  <si>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</si>
  <si>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</si>
  <si>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</si>
  <si>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</si>
  <si>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</si>
  <si>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</si>
  <si>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</si>
  <si>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</si>
  <si>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</si>
  <si>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</si>
  <si>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</si>
  <si>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</si>
  <si>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</si>
  <si>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</si>
  <si>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</si>
  <si>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</si>
  <si>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</si>
  <si>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</si>
  <si>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</si>
  <si>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</si>
  <si>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</si>
  <si>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</si>
  <si>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</si>
  <si>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</si>
  <si>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</si>
  <si>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</si>
  <si>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</si>
  <si>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</si>
  <si>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</si>
  <si>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</si>
  <si>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</si>
  <si>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</si>
  <si>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</si>
  <si>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</si>
  <si>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</si>
  <si>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</si>
  <si>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</si>
  <si>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</si>
  <si>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</si>
  <si>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</si>
  <si>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</si>
  <si>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</si>
  <si>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</si>
  <si>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</si>
  <si>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</si>
  <si>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</si>
  <si>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</si>
  <si>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</si>
  <si>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</si>
  <si>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</si>
  <si>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</si>
  <si>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</si>
  <si>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</si>
  <si>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</si>
  <si>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</si>
  <si>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</si>
  <si>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</si>
  <si>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</si>
  <si>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</si>
  <si>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</si>
  <si>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</si>
  <si>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</si>
  <si>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</si>
  <si>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</si>
  <si>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</si>
  <si>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</si>
  <si>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</si>
  <si>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</si>
  <si>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</si>
  <si>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</si>
  <si>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</si>
  <si>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</si>
  <si>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</si>
  <si>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</si>
  <si>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</si>
  <si>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</si>
  <si>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</si>
  <si>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</si>
  <si>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</si>
  <si>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</si>
  <si>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</si>
  <si>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</si>
  <si>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</si>
  <si>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</si>
  <si>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</si>
  <si>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</si>
  <si>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</si>
  <si>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</si>
  <si>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</si>
  <si>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</si>
  <si>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</si>
  <si>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</si>
  <si>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</si>
  <si>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</si>
  <si>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</si>
  <si>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</si>
  <si>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</si>
  <si>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</si>
  <si>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</si>
  <si>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</si>
  <si>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</si>
  <si>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</si>
  <si>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</si>
  <si>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</si>
  <si>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</si>
  <si>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</si>
  <si>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</si>
  <si>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</si>
  <si>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</si>
  <si>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</si>
  <si>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</si>
  <si>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</si>
  <si>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</si>
  <si>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</si>
  <si>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</si>
  <si>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</si>
  <si>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</si>
  <si>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</si>
  <si>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</si>
  <si>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</si>
  <si>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</si>
  <si>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</si>
  <si>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</si>
  <si>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</si>
  <si>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</si>
  <si>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</si>
  <si>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</si>
  <si>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</si>
  <si>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</si>
  <si>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</si>
  <si>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</si>
  <si>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</si>
  <si>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</si>
  <si>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</si>
  <si>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</si>
  <si>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</si>
  <si>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</si>
  <si>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</si>
  <si>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</si>
  <si>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</si>
  <si>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</si>
  <si>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</si>
  <si>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</si>
  <si>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</si>
  <si>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</si>
  <si>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</si>
  <si>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</si>
  <si>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</si>
  <si>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</si>
  <si>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</si>
  <si>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</si>
  <si>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</si>
  <si>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</si>
  <si>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</si>
  <si>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</si>
  <si>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</si>
  <si>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</si>
  <si>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</si>
  <si>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</si>
  <si>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</si>
  <si>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</si>
  <si>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</si>
  <si>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</si>
  <si>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</si>
  <si>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</si>
  <si>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</si>
  <si>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</si>
  <si>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</si>
  <si>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</si>
  <si>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</si>
  <si>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</si>
  <si>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</si>
  <si>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</si>
  <si>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</si>
  <si>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</si>
  <si>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</si>
  <si>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</si>
  <si>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</si>
  <si>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</si>
  <si>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</si>
  <si>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</si>
  <si>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</si>
  <si>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</si>
  <si>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</si>
  <si>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</si>
  <si>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</si>
  <si>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</si>
  <si>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</si>
  <si>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</si>
  <si>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</si>
  <si>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</si>
  <si>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</si>
  <si>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</si>
  <si>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</si>
  <si>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</si>
  <si>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</si>
  <si>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</si>
  <si>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</si>
  <si>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</si>
  <si>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</si>
  <si>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</si>
  <si>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</si>
  <si>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</si>
  <si>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</si>
  <si>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</si>
  <si>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</si>
  <si>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</si>
  <si>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</si>
  <si>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</si>
  <si>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</si>
  <si>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</si>
  <si>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</si>
  <si>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</si>
  <si>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</si>
  <si>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</si>
  <si>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</si>
  <si>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</si>
  <si>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</si>
  <si>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</si>
  <si>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</si>
  <si>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</si>
  <si>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</si>
  <si>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</si>
  <si>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</si>
  <si>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</si>
  <si>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</si>
  <si>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</si>
  <si>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</si>
  <si>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</si>
  <si>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</si>
  <si>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</si>
  <si>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</si>
  <si>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</si>
  <si>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</si>
  <si>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</si>
  <si>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</si>
  <si>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</si>
  <si>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</si>
  <si>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</si>
  <si>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</si>
  <si>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</si>
  <si>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</si>
  <si>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</si>
  <si>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</si>
  <si>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</si>
  <si>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</si>
  <si>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</si>
  <si>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</si>
  <si>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</si>
  <si>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</si>
  <si>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</si>
  <si>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</si>
  <si>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</si>
  <si>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</si>
  <si>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</si>
  <si>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</si>
  <si>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</si>
  <si>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</si>
  <si>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</si>
  <si>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</si>
  <si>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</si>
  <si>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</si>
  <si>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</si>
  <si>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</si>
  <si>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</si>
  <si>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</si>
  <si>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</si>
  <si>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</si>
  <si>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</si>
  <si>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</si>
  <si>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</si>
  <si>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</si>
  <si>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</si>
  <si>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</si>
  <si>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</si>
  <si>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</si>
  <si>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</si>
  <si>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</si>
  <si>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</si>
  <si>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</si>
  <si>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</si>
  <si>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</si>
  <si>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</si>
  <si>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</si>
  <si>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</si>
  <si>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</si>
  <si>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</si>
  <si>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</si>
  <si>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</si>
  <si>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</si>
  <si>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</si>
  <si>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</si>
  <si>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</si>
  <si>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</si>
  <si>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</si>
  <si>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</si>
  <si>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</si>
  <si>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</si>
  <si>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</si>
  <si>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</si>
  <si>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</si>
  <si>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</si>
  <si>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</si>
  <si>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</si>
  <si>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</si>
  <si>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</si>
  <si>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</si>
  <si>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</si>
  <si>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</si>
  <si>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</si>
  <si>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</si>
  <si>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</si>
  <si>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</si>
  <si>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</si>
  <si>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</si>
  <si>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</si>
  <si>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</si>
  <si>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</si>
  <si>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</si>
  <si>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</si>
  <si>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</si>
  <si>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</si>
  <si>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</si>
  <si>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</si>
  <si>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</si>
  <si>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</si>
  <si>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</si>
  <si>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</si>
  <si>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</si>
  <si>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</si>
  <si>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</si>
  <si>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</si>
  <si>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</si>
  <si>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</si>
  <si>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</si>
  <si>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</si>
  <si>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</si>
  <si>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</si>
  <si>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</si>
  <si>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</si>
  <si>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</si>
  <si>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</si>
  <si>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</si>
  <si>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</si>
  <si>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</si>
  <si>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</si>
  <si>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</si>
  <si>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</si>
  <si>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</si>
  <si>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</si>
  <si>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</si>
  <si>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</si>
  <si>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</si>
  <si>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</si>
  <si>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</si>
  <si>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</si>
  <si>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</si>
  <si>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</si>
  <si>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</si>
  <si>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</si>
  <si>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</si>
  <si>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</si>
  <si>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</si>
  <si>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</si>
  <si>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</si>
  <si>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</si>
  <si>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</si>
  <si>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</si>
  <si>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</si>
  <si>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</si>
  <si>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</si>
  <si>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</si>
  <si>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</si>
  <si>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</si>
  <si>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</si>
  <si>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</si>
  <si>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</si>
  <si>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</si>
  <si>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</si>
  <si>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</si>
  <si>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</si>
  <si>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</si>
  <si>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</si>
  <si>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</si>
  <si>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</si>
  <si>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</si>
  <si>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</si>
  <si>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</si>
  <si>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</si>
  <si>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</si>
  <si>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</si>
  <si>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</si>
  <si>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</si>
  <si>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</si>
  <si>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</si>
  <si>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</si>
  <si>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</si>
  <si>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</si>
  <si>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</si>
  <si>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</si>
  <si>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</si>
  <si>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</si>
  <si>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</si>
  <si>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</si>
  <si>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</si>
  <si>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</si>
  <si>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</si>
  <si>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</si>
  <si>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</si>
  <si>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</si>
  <si>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</si>
  <si>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</si>
  <si>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</si>
  <si>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</si>
  <si>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</si>
  <si>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</si>
  <si>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</si>
  <si>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</si>
  <si>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</si>
  <si>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</si>
  <si>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</si>
  <si>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</si>
  <si>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</si>
  <si>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</si>
  <si>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</si>
  <si>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</si>
  <si>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</si>
  <si>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</si>
  <si>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</si>
  <si>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</si>
  <si>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</si>
  <si>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</si>
  <si>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</si>
  <si>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</si>
  <si>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</si>
  <si>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</si>
  <si>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</si>
  <si>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</si>
  <si>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</si>
  <si>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</si>
  <si>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</si>
  <si>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</si>
  <si>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</si>
  <si>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</si>
  <si>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</si>
  <si>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</si>
  <si>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</si>
  <si>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</si>
  <si>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</si>
  <si>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</si>
  <si>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</si>
  <si>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</si>
  <si>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</si>
  <si>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</si>
  <si>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</si>
  <si>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</si>
  <si>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</si>
  <si>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</si>
  <si>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</si>
  <si>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</si>
  <si>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</si>
  <si>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</si>
  <si>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</si>
  <si>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</si>
  <si>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</si>
  <si>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</si>
  <si>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</si>
  <si>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</si>
  <si>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</si>
  <si>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</si>
  <si>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</si>
  <si>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</si>
  <si>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</si>
  <si>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</si>
  <si>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</si>
  <si>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</si>
  <si>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</si>
  <si>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</si>
  <si>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</si>
  <si>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</si>
  <si>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</si>
  <si>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</si>
  <si>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</si>
  <si>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</si>
  <si>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</si>
  <si>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</si>
  <si>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</si>
  <si>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</si>
  <si>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</si>
  <si>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</si>
  <si>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</si>
  <si>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</si>
  <si>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</si>
  <si>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</si>
  <si>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</si>
  <si>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</si>
  <si>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</si>
  <si>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</si>
  <si>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</si>
  <si>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</si>
  <si>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</si>
  <si>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</si>
  <si>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</si>
  <si>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</si>
  <si>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</si>
  <si>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</si>
  <si>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</si>
  <si>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</si>
  <si>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</si>
  <si>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</si>
  <si>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</si>
  <si>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</si>
  <si>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</si>
  <si>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</si>
  <si>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</si>
  <si>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</si>
  <si>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</si>
  <si>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</si>
  <si>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</si>
  <si>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</si>
  <si>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</si>
  <si>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</si>
  <si>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</si>
  <si>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</si>
  <si>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</si>
  <si>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</si>
  <si>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</si>
  <si>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</si>
  <si>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</si>
  <si>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</si>
  <si>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</si>
  <si>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</si>
  <si>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</si>
  <si>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</si>
  <si>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</si>
  <si>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</si>
  <si>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</si>
  <si>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</si>
  <si>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</si>
  <si>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</si>
  <si>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</si>
  <si>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</si>
  <si>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</si>
  <si>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</si>
  <si>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</si>
  <si>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</si>
  <si>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</si>
  <si>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</si>
  <si>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</si>
  <si>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</si>
  <si>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</si>
  <si>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</si>
  <si>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</si>
  <si>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</si>
  <si>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</si>
  <si>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</si>
  <si>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</si>
  <si>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</si>
  <si>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</si>
  <si>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</si>
  <si>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</si>
  <si>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</si>
  <si>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</si>
  <si>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</si>
  <si>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</si>
  <si>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</si>
  <si>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</si>
  <si>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</si>
  <si>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</si>
  <si>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</si>
  <si>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</si>
  <si>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</si>
  <si>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</si>
  <si>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</si>
  <si>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</si>
  <si>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</si>
  <si>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</si>
  <si>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</si>
  <si>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</si>
  <si>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</si>
  <si>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</si>
  <si>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</si>
  <si>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</si>
  <si>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</si>
  <si>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</si>
  <si>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</si>
  <si>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</si>
  <si>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</si>
  <si>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</si>
  <si>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</si>
  <si>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</si>
  <si>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</si>
  <si>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</si>
  <si>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</si>
  <si>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</si>
  <si>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</si>
  <si>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</si>
  <si>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</si>
  <si>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</si>
  <si>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</si>
  <si>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</si>
  <si>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</si>
  <si>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</si>
  <si>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</si>
  <si>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</si>
  <si>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</si>
  <si>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</si>
  <si>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</si>
  <si>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</si>
  <si>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</si>
  <si>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</si>
  <si>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</si>
  <si>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</si>
  <si>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</si>
  <si>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</si>
  <si>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</si>
  <si>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</si>
  <si>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</si>
  <si>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</si>
  <si>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</si>
  <si>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</si>
  <si>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</si>
  <si>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</si>
  <si>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</si>
  <si>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</si>
  <si>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</si>
  <si>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</si>
  <si>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</si>
  <si>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</si>
  <si>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</si>
  <si>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</si>
  <si>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</si>
  <si>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</si>
  <si>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</si>
  <si>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</si>
  <si>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</si>
  <si>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</si>
  <si>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</si>
  <si>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</si>
  <si>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</si>
  <si>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</si>
  <si>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</si>
  <si>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</si>
  <si>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</si>
  <si>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</si>
  <si>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</si>
  <si>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</si>
  <si>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</si>
  <si>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</si>
  <si>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</si>
  <si>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</si>
  <si>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</si>
  <si>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</si>
  <si>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</si>
  <si>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</si>
  <si>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</si>
  <si>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</si>
  <si>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</si>
  <si>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</si>
  <si>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</si>
  <si>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</si>
  <si>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</si>
  <si>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</si>
  <si>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</si>
  <si>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</si>
  <si>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</si>
  <si>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</si>
  <si>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</si>
  <si>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</si>
  <si>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</si>
  <si>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</si>
  <si>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</si>
  <si>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</si>
  <si>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</si>
  <si>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</si>
  <si>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</si>
  <si>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</si>
  <si>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</si>
  <si>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</si>
  <si>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</si>
  <si>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</si>
  <si>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</si>
  <si>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</si>
  <si>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</si>
  <si>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</si>
  <si>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</si>
  <si>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</si>
  <si>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</si>
  <si>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</si>
  <si>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</si>
  <si>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</si>
  <si>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</si>
  <si>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</si>
  <si>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</si>
  <si>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</si>
  <si>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</si>
  <si>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</si>
  <si>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</si>
  <si>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</si>
  <si>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</si>
  <si>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</si>
  <si>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</si>
  <si>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</si>
  <si>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</si>
  <si>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</si>
  <si>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</si>
  <si>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</si>
  <si>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</si>
  <si>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</si>
  <si>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</si>
  <si>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</si>
  <si>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</si>
  <si>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</si>
  <si>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</si>
  <si>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</si>
  <si>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</si>
  <si>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</si>
  <si>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</si>
  <si>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</si>
  <si>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</si>
  <si>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</si>
  <si>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</si>
  <si>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</si>
  <si>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</si>
  <si>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</si>
  <si>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</si>
  <si>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</si>
  <si>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</si>
  <si>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</si>
  <si>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</si>
  <si>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</si>
  <si>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</si>
  <si>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</si>
  <si>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</si>
  <si>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</si>
  <si>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</si>
  <si>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</si>
  <si>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</si>
  <si>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</si>
  <si>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</si>
  <si>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</si>
  <si>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</si>
  <si>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</si>
  <si>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</si>
  <si>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</si>
  <si>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</si>
  <si>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</si>
  <si>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</si>
  <si>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</si>
  <si>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</si>
  <si>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</si>
  <si>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</si>
  <si>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</si>
  <si>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</si>
  <si>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</si>
  <si>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</si>
  <si>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</si>
  <si>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</si>
  <si>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</si>
  <si>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</si>
  <si>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</si>
  <si>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</si>
  <si>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</si>
  <si>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</si>
  <si>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</si>
  <si>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</si>
  <si>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</si>
  <si>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</si>
  <si>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</si>
  <si>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</si>
  <si>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</si>
  <si>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</si>
  <si>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</si>
  <si>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</si>
  <si>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</si>
  <si>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</si>
  <si>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</si>
  <si>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</si>
  <si>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</si>
  <si>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</si>
  <si>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</si>
  <si>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</si>
  <si>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</si>
  <si>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</si>
  <si>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</si>
  <si>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</si>
  <si>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</si>
  <si>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</si>
  <si>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</si>
  <si>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</si>
  <si>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</si>
  <si>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</si>
  <si>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</si>
  <si>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</si>
  <si>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</si>
  <si>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</si>
  <si>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</si>
  <si>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</si>
  <si>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</si>
  <si>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</si>
  <si>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</si>
  <si>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</si>
  <si>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</si>
  <si>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</si>
  <si>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</si>
  <si>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</si>
  <si>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</si>
  <si>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</si>
  <si>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</si>
  <si>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</si>
  <si>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</si>
  <si>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</si>
  <si>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</si>
  <si>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</si>
  <si>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</si>
  <si>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</si>
  <si>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</si>
  <si>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</si>
  <si>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</si>
  <si>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</si>
  <si>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</si>
  <si>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</si>
  <si>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</si>
  <si>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</si>
  <si>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</si>
  <si>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</si>
  <si>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</si>
  <si>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</si>
  <si>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</si>
  <si>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</si>
  <si>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</si>
  <si>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</si>
  <si>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</si>
  <si>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</si>
  <si>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</si>
  <si>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</si>
  <si>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</si>
  <si>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</si>
  <si>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</si>
  <si>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</si>
  <si>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</si>
  <si>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</si>
  <si>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</si>
  <si>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</si>
  <si>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</si>
  <si>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</si>
  <si>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</si>
  <si>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</si>
  <si>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</si>
  <si>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</si>
  <si>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</si>
  <si>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</si>
  <si>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</si>
  <si>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</si>
  <si>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</si>
  <si>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</si>
  <si>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</si>
  <si>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</si>
  <si>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</si>
  <si>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</si>
  <si>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</si>
  <si>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</si>
  <si>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</si>
  <si>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</si>
  <si>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</si>
  <si>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</si>
  <si>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</si>
  <si>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</si>
  <si>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</si>
  <si>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</si>
  <si>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</si>
  <si>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</si>
  <si>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</si>
  <si>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</si>
  <si>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</si>
  <si>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</si>
  <si>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</si>
  <si>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</si>
  <si>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</si>
  <si>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</si>
  <si>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</si>
  <si>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</si>
  <si>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</si>
  <si>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</si>
  <si>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</si>
  <si>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</si>
  <si>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</si>
  <si>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</si>
  <si>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</si>
  <si>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</si>
  <si>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</si>
  <si>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</si>
  <si>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</si>
  <si>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</si>
  <si>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</si>
  <si>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</si>
  <si>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</si>
  <si>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</si>
  <si>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</si>
  <si>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</si>
  <si>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</si>
  <si>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</si>
  <si>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</si>
  <si>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</si>
  <si>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</si>
  <si>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</si>
  <si>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</si>
  <si>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</si>
  <si>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</si>
  <si>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</si>
  <si>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</si>
  <si>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</si>
  <si>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</si>
  <si>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</si>
  <si>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</si>
  <si>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</si>
  <si>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</si>
  <si>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</si>
  <si>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</si>
  <si>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</si>
  <si>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</si>
  <si>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</si>
  <si>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</si>
  <si>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</si>
  <si>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</si>
  <si>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</si>
  <si>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</si>
  <si>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</si>
  <si>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</si>
  <si>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</si>
  <si>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</si>
  <si>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</si>
  <si>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</si>
  <si>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</si>
  <si>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</si>
  <si>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</si>
  <si>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</si>
  <si>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</si>
  <si>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</si>
  <si>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</si>
  <si>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</si>
  <si>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</si>
  <si>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</si>
  <si>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</si>
  <si>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</si>
  <si>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</si>
  <si>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</si>
  <si>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</si>
  <si>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</si>
  <si>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</si>
  <si>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</si>
  <si>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</si>
  <si>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</si>
  <si>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</si>
  <si>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</si>
  <si>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</si>
  <si>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</si>
  <si>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</si>
  <si>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</si>
  <si>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</si>
  <si>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</si>
  <si>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</si>
  <si>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</si>
  <si>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</si>
  <si>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</si>
  <si>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</si>
  <si>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</si>
  <si>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</si>
  <si>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</si>
  <si>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</si>
  <si>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</si>
  <si>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</si>
  <si>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</si>
  <si>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</si>
  <si>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</si>
  <si>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</si>
  <si>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</si>
  <si>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</si>
  <si>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</si>
  <si>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</si>
  <si>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</si>
  <si>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</si>
  <si>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</si>
  <si>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</si>
  <si>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</si>
  <si>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</si>
  <si>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</si>
  <si>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</si>
  <si>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</si>
  <si>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</si>
  <si>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</si>
  <si>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</si>
  <si>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</si>
  <si>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</si>
  <si>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</si>
  <si>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</si>
  <si>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</si>
  <si>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</si>
  <si>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</si>
  <si>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</si>
  <si>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</si>
  <si>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</si>
  <si>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</si>
  <si>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</si>
  <si>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</si>
  <si>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</si>
  <si>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</si>
  <si>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</si>
  <si>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</si>
  <si>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</si>
  <si>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</si>
  <si>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</si>
  <si>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</si>
  <si>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</si>
  <si>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</si>
  <si>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</si>
  <si>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</si>
  <si>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</si>
  <si>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</si>
  <si>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</si>
  <si>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</si>
  <si>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</si>
  <si>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</si>
  <si>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</si>
  <si>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</si>
  <si>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</si>
  <si>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</si>
  <si>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</si>
  <si>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</si>
  <si>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</si>
  <si>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</si>
  <si>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</si>
  <si>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</si>
  <si>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</si>
  <si>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</si>
  <si>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</si>
  <si>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</si>
  <si>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</si>
  <si>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</si>
  <si>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</si>
  <si>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</si>
  <si>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</si>
  <si>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</si>
  <si>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</si>
  <si>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</si>
  <si>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</si>
  <si>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</si>
  <si>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</si>
  <si>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</si>
  <si>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</si>
  <si>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</si>
  <si>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</si>
  <si>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</si>
  <si>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</si>
  <si>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</si>
  <si>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</si>
  <si>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</si>
  <si>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</si>
  <si>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</si>
  <si>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</si>
  <si>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</si>
  <si>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</si>
  <si>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</si>
  <si>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</si>
  <si>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</si>
  <si>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</si>
  <si>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</si>
  <si>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</si>
  <si>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</si>
  <si>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</si>
  <si>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</si>
  <si>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</si>
  <si>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</si>
  <si>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</si>
  <si>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</si>
  <si>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</si>
  <si>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</si>
  <si>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</si>
  <si>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</si>
  <si>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</si>
  <si>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</si>
  <si>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</si>
  <si>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</si>
  <si>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</si>
  <si>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</si>
  <si>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</si>
  <si>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</si>
  <si>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</si>
  <si>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</si>
  <si>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</si>
  <si>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</si>
  <si>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</si>
  <si>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</si>
  <si>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</si>
  <si>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</si>
  <si>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</si>
  <si>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</si>
  <si>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</si>
  <si>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</si>
  <si>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</si>
  <si>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</si>
  <si>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</si>
  <si>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</si>
  <si>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</si>
  <si>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</si>
  <si>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</si>
  <si>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</si>
  <si>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</si>
  <si>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</si>
  <si>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</si>
  <si>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</si>
  <si>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</si>
  <si>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</si>
  <si>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</si>
  <si>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</si>
  <si>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</si>
  <si>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</si>
  <si>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</si>
  <si>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</si>
  <si>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</si>
  <si>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</si>
  <si>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</si>
  <si>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</si>
  <si>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</si>
  <si>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</si>
  <si>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</si>
  <si>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</si>
  <si>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</si>
  <si>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</si>
  <si>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</si>
  <si>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</si>
  <si>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</si>
  <si>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</si>
  <si>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</si>
  <si>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</si>
  <si>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</si>
  <si>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</si>
  <si>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</si>
  <si>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</si>
  <si>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</si>
  <si>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</si>
  <si>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</si>
  <si>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</si>
  <si>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</si>
  <si>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</si>
  <si>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</si>
  <si>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</si>
  <si>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</si>
  <si>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</si>
  <si>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</si>
  <si>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</si>
  <si>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</si>
  <si>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</si>
  <si>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</si>
  <si>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</si>
  <si>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</si>
  <si>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</si>
  <si>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</si>
  <si>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</si>
  <si>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</si>
  <si>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</si>
  <si>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</si>
  <si>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</si>
  <si>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</si>
  <si>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</si>
  <si>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</si>
  <si>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</si>
  <si>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</si>
  <si>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</si>
  <si>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</si>
  <si>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</si>
  <si>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</si>
  <si>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</si>
  <si>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</si>
  <si>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</si>
  <si>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</si>
  <si>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</si>
  <si>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</si>
  <si>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</si>
  <si>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</si>
  <si>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</si>
  <si>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</si>
  <si>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</si>
  <si>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</si>
  <si>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</si>
  <si>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</si>
  <si>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</si>
  <si>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</si>
  <si>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</si>
  <si>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</si>
  <si>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</si>
  <si>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</si>
  <si>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</si>
  <si>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</si>
  <si>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</si>
  <si>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</si>
  <si>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</si>
  <si>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</si>
  <si>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</si>
  <si>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</si>
  <si>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</si>
  <si>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</si>
  <si>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</si>
  <si>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</si>
  <si>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</si>
  <si>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</si>
  <si>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</si>
  <si>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</si>
  <si>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</si>
  <si>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</si>
  <si>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</si>
  <si>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</si>
  <si>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</si>
  <si>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</si>
  <si>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</si>
  <si>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</si>
  <si>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</si>
  <si>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</si>
  <si>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</si>
  <si>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</si>
  <si>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</si>
  <si>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</si>
  <si>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</si>
  <si>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</si>
  <si>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</si>
  <si>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</si>
  <si>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</si>
  <si>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</si>
  <si>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</si>
  <si>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</si>
  <si>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</si>
  <si>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</si>
  <si>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</si>
  <si>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</si>
  <si>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</si>
  <si>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</si>
  <si>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</si>
  <si>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</si>
  <si>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</si>
  <si>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</si>
  <si>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</si>
  <si>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</si>
  <si>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</si>
  <si>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</si>
  <si>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</si>
  <si>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</si>
  <si>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</si>
  <si>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</si>
  <si>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</si>
  <si>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</si>
  <si>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</si>
  <si>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</si>
  <si>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</si>
  <si>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</si>
  <si>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</si>
  <si>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</si>
  <si>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</si>
  <si>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</si>
  <si>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</si>
  <si>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</si>
  <si>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</si>
  <si>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</si>
  <si>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</si>
  <si>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</si>
  <si>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</si>
  <si>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</si>
  <si>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</si>
  <si>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</si>
  <si>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</si>
  <si>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</si>
  <si>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</si>
  <si>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</si>
  <si>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</si>
  <si>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</si>
  <si>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</si>
  <si>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</si>
  <si>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</si>
  <si>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</si>
  <si>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</si>
  <si>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</si>
  <si>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</si>
  <si>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</si>
  <si>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</si>
  <si>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</si>
  <si>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</si>
  <si>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</si>
  <si>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</si>
  <si>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</si>
  <si>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</si>
  <si>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</si>
  <si>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</si>
  <si>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</si>
  <si>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</si>
  <si>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</si>
  <si>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</si>
  <si>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</si>
  <si>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</si>
  <si>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</si>
  <si>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</si>
  <si>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</si>
  <si>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</si>
  <si>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</si>
  <si>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</si>
  <si>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</si>
  <si>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</si>
  <si>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</si>
  <si>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</si>
  <si>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</si>
  <si>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</si>
  <si>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</si>
  <si>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</si>
  <si>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</si>
  <si>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</si>
  <si>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</si>
  <si>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</si>
  <si>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</si>
  <si>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</si>
  <si>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</si>
  <si>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</si>
  <si>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</si>
  <si>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</si>
  <si>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</si>
  <si>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</si>
  <si>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</si>
  <si>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</si>
  <si>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</si>
  <si>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</si>
  <si>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</si>
  <si>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</si>
  <si>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</si>
  <si>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</si>
  <si>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</si>
  <si>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</si>
  <si>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</si>
  <si>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</si>
  <si>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</si>
  <si>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</si>
  <si>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</si>
  <si>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</si>
  <si>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</si>
  <si>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</si>
  <si>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</si>
  <si>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</si>
  <si>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</si>
  <si>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</si>
  <si>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</si>
  <si>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</si>
  <si>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</si>
  <si>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</si>
  <si>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</si>
  <si>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</si>
  <si>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</si>
  <si>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</si>
  <si>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</si>
  <si>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</si>
  <si>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</si>
  <si>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</si>
  <si>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</si>
  <si>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</si>
  <si>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</si>
  <si>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</si>
  <si>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</si>
  <si>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</si>
  <si>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</si>
  <si>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</si>
  <si>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</si>
  <si>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</si>
  <si>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</si>
  <si>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</si>
  <si>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</si>
  <si>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</si>
  <si>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</si>
  <si>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</si>
  <si>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</si>
  <si>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</si>
  <si>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</si>
  <si>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</si>
  <si>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</si>
  <si>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</si>
  <si>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</si>
  <si>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</si>
  <si>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</si>
  <si>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</si>
  <si>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</si>
  <si>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</si>
  <si>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</si>
  <si>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</si>
  <si>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</si>
  <si>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</si>
  <si>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</si>
  <si>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</si>
  <si>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</si>
  <si>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</si>
  <si>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</si>
  <si>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</si>
  <si>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</si>
  <si>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</si>
  <si>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</si>
  <si>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</si>
  <si>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</si>
  <si>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</si>
  <si>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</si>
  <si>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</si>
  <si>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</si>
  <si>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</si>
  <si>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</si>
  <si>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</si>
  <si>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</si>
  <si>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</si>
  <si>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</si>
  <si>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</si>
  <si>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</si>
  <si>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</si>
  <si>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</si>
  <si>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</si>
  <si>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</si>
  <si>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</si>
  <si>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</si>
  <si>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</si>
  <si>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</si>
  <si>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</si>
  <si>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</si>
  <si>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</si>
  <si>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</si>
  <si>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</si>
  <si>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</si>
  <si>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</si>
  <si>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</si>
  <si>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</si>
  <si>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</si>
  <si>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</si>
  <si>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</si>
  <si>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</si>
  <si>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</si>
  <si>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</si>
  <si>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</si>
  <si>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</si>
  <si>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</si>
  <si>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</si>
  <si>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</si>
  <si>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</si>
  <si>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</si>
  <si>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</si>
  <si>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</si>
  <si>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</si>
  <si>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</si>
  <si>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</si>
  <si>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</si>
  <si>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</si>
  <si>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</si>
  <si>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</si>
  <si>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</si>
  <si>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</si>
  <si>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</si>
  <si>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</si>
  <si>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</si>
  <si>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</si>
  <si>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</si>
  <si>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</si>
  <si>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</si>
  <si>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</si>
  <si>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</si>
  <si>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</si>
  <si>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</si>
  <si>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</si>
  <si>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</si>
  <si>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</si>
  <si>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</si>
  <si>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</si>
  <si>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</si>
  <si>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</si>
  <si>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</si>
  <si>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</si>
  <si>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</si>
  <si>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</si>
  <si>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</si>
  <si>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</si>
  <si>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</si>
  <si>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</si>
  <si>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</si>
  <si>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</si>
  <si>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</si>
  <si>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</si>
  <si>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</si>
  <si>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</si>
  <si>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</si>
  <si>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</si>
  <si>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</si>
  <si>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</si>
  <si>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</si>
  <si>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</si>
  <si>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</si>
  <si>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</si>
  <si>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</si>
  <si>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</si>
  <si>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</si>
  <si>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</si>
  <si>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</si>
  <si>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</si>
  <si>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</si>
  <si>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</si>
  <si>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</si>
  <si>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</si>
  <si>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</si>
  <si>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</si>
  <si>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</si>
  <si>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</si>
  <si>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</si>
  <si>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</si>
  <si>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</si>
  <si>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</si>
  <si>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</si>
  <si>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</si>
  <si>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</si>
  <si>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</si>
  <si>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</si>
  <si>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</si>
  <si>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</si>
  <si>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</si>
  <si>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</si>
  <si>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</si>
  <si>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</si>
  <si>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</si>
  <si>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</si>
  <si>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</si>
  <si>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</si>
  <si>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</si>
  <si>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</si>
  <si>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</si>
  <si>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</si>
  <si>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</si>
  <si>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</si>
  <si>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</si>
  <si>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</si>
  <si>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</si>
  <si>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</si>
  <si>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</si>
  <si>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</si>
  <si>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</si>
  <si>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</si>
  <si>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</si>
  <si>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</si>
  <si>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</si>
  <si>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</si>
  <si>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</si>
  <si>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</si>
  <si>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</si>
  <si>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</si>
  <si>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</si>
  <si>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</si>
  <si>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</si>
  <si>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</si>
  <si>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</si>
  <si>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</si>
  <si>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</si>
  <si>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</si>
  <si>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</si>
  <si>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</si>
  <si>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</si>
  <si>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</si>
  <si>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</si>
  <si>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</si>
  <si>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</si>
  <si>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</si>
  <si>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</si>
  <si>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</si>
  <si>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</si>
  <si>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</si>
  <si>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</si>
  <si>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</si>
  <si>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</si>
  <si>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</si>
  <si>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</si>
  <si>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</si>
  <si>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</si>
  <si>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</si>
  <si>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</si>
  <si>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</si>
  <si>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</si>
  <si>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</si>
  <si>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</si>
  <si>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</si>
  <si>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</si>
  <si>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</si>
  <si>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</si>
  <si>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</si>
  <si>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</si>
  <si>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</si>
  <si>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</si>
  <si>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</si>
  <si>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</si>
  <si>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</si>
  <si>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</si>
  <si>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</si>
  <si>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</si>
  <si>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</si>
  <si>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</si>
  <si>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</si>
  <si>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</si>
  <si>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</si>
  <si>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</si>
  <si>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</si>
  <si>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</si>
  <si>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</si>
  <si>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</si>
  <si>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</si>
  <si>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</si>
  <si>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</si>
  <si>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</si>
  <si>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</si>
  <si>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</si>
  <si>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</si>
  <si>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</si>
  <si>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</si>
  <si>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</si>
  <si>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</si>
  <si>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</si>
  <si>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</si>
  <si>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</si>
  <si>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</si>
  <si>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</si>
  <si>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</si>
  <si>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</si>
  <si>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</si>
  <si>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</si>
  <si>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</si>
  <si>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</si>
  <si>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</si>
  <si>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</si>
  <si>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</si>
  <si>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</si>
  <si>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</si>
  <si>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</si>
  <si>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</si>
  <si>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</si>
  <si>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</si>
  <si>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</si>
  <si>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</si>
  <si>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</si>
  <si>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</si>
  <si>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</si>
  <si>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</si>
  <si>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</si>
  <si>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</si>
  <si>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</si>
  <si>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</si>
  <si>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</si>
  <si>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</si>
  <si>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</si>
  <si>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</si>
  <si>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</si>
  <si>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</si>
  <si>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</si>
  <si>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</si>
  <si>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</si>
  <si>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</si>
  <si>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</si>
  <si>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</si>
  <si>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</si>
  <si>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</si>
  <si>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</si>
  <si>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</si>
  <si>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</si>
  <si>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</si>
  <si>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</si>
  <si>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</si>
  <si>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</si>
  <si>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</si>
  <si>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</si>
  <si>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</si>
  <si>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</si>
  <si>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</si>
  <si>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</si>
  <si>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</si>
  <si>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</si>
  <si>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</si>
  <si>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</si>
  <si>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</si>
  <si>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</si>
  <si>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</si>
  <si>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</si>
  <si>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</si>
  <si>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</si>
  <si>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</si>
  <si>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</si>
  <si>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</si>
  <si>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</si>
  <si>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</si>
  <si>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</si>
  <si>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</si>
  <si>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</si>
  <si>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</si>
  <si>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</si>
  <si>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</si>
  <si>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</si>
  <si>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</si>
  <si>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</si>
  <si>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</si>
  <si>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</si>
  <si>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</si>
  <si>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</si>
  <si>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</si>
  <si>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</si>
  <si>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</si>
  <si>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</si>
  <si>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</si>
  <si>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</si>
  <si>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</si>
  <si>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</si>
  <si>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</si>
  <si>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</si>
  <si>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</si>
  <si>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</si>
  <si>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</si>
  <si>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</si>
  <si>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</si>
  <si>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</si>
  <si>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</si>
  <si>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</si>
  <si>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</si>
  <si>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</si>
  <si>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</si>
  <si>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</si>
  <si>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</si>
  <si>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</si>
  <si>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</si>
  <si>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</si>
  <si>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</si>
  <si>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</si>
  <si>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</si>
  <si>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</si>
  <si>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</si>
  <si>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</si>
  <si>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</si>
  <si>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</si>
  <si>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</si>
  <si>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</si>
  <si>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</si>
  <si>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</si>
  <si>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</si>
  <si>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</si>
  <si>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</si>
  <si>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</si>
  <si>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</si>
  <si>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</si>
  <si>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</si>
  <si>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</si>
  <si>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</si>
  <si>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</si>
  <si>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</si>
  <si>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</si>
  <si>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</si>
  <si>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</si>
  <si>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</si>
  <si>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</si>
  <si>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</si>
  <si>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</si>
  <si>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</si>
  <si>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</si>
  <si>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</si>
  <si>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</si>
  <si>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</si>
  <si>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</si>
  <si>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</si>
  <si>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</si>
  <si>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</si>
  <si>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</si>
  <si>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</si>
  <si>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</si>
  <si>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</si>
  <si>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</si>
  <si>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</si>
  <si>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</si>
  <si>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</si>
  <si>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</si>
  <si>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</si>
  <si>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</si>
  <si>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</si>
  <si>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</si>
  <si>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</si>
  <si>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</si>
  <si>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</si>
  <si>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</si>
  <si>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</si>
  <si>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</si>
  <si>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</si>
  <si>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</si>
  <si>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</si>
  <si>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</si>
  <si>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</si>
  <si>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</si>
  <si>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</si>
  <si>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</si>
  <si>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</si>
  <si>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</si>
  <si>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</si>
  <si>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</si>
  <si>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</si>
  <si>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</si>
  <si>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</si>
  <si>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</si>
  <si>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</si>
  <si>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</si>
  <si>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</si>
  <si>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</si>
  <si>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</si>
  <si>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</si>
  <si>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</si>
  <si>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</si>
  <si>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</si>
  <si>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</si>
  <si>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</si>
  <si>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</si>
  <si>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</si>
  <si>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</si>
  <si>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</si>
  <si>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</si>
  <si>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</si>
  <si>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</si>
  <si>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</si>
  <si>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</si>
  <si>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</si>
  <si>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</si>
  <si>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</si>
  <si>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</si>
  <si>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</si>
  <si>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</si>
  <si>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</si>
  <si>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</si>
  <si>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</si>
  <si>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</si>
  <si>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</si>
  <si>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</si>
  <si>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</si>
  <si>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</si>
  <si>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</si>
  <si>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</si>
  <si>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</si>
  <si>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</si>
  <si>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</si>
  <si>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</si>
  <si>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</si>
  <si>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</si>
  <si>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</si>
  <si>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</si>
  <si>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</si>
  <si>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</si>
  <si>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</si>
  <si>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</si>
  <si>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</si>
  <si>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</si>
  <si>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</si>
  <si>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</si>
  <si>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</si>
  <si>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</si>
  <si>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</si>
  <si>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</si>
  <si>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</si>
  <si>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</si>
  <si>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</si>
  <si>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</si>
  <si>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</si>
  <si>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</si>
  <si>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</si>
  <si>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</si>
  <si>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</si>
  <si>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</si>
  <si>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</si>
  <si>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</si>
  <si>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</si>
  <si>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</si>
  <si>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</si>
  <si>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</si>
  <si>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</si>
  <si>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</si>
  <si>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</si>
  <si>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</si>
  <si>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</si>
  <si>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</si>
  <si>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</si>
  <si>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</si>
  <si>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</si>
  <si>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</si>
  <si>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</si>
  <si>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</si>
  <si>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</si>
  <si>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</si>
  <si>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</si>
  <si>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</si>
  <si>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</si>
  <si>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</si>
  <si>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</si>
  <si>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</si>
  <si>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</si>
  <si>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</si>
  <si>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</si>
  <si>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</si>
  <si>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</si>
  <si>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</si>
  <si>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</si>
  <si>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</si>
  <si>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</si>
  <si>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</si>
  <si>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</si>
  <si>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</si>
  <si>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</si>
  <si>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</si>
  <si>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</si>
  <si>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</si>
  <si>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</si>
  <si>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</si>
  <si>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</si>
  <si>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</si>
  <si>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</si>
  <si>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</si>
  <si>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</si>
  <si>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</si>
  <si>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</si>
  <si>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</si>
  <si>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</si>
  <si>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</si>
  <si>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</si>
  <si>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</si>
  <si>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</si>
  <si>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</si>
  <si>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</si>
  <si>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</si>
  <si>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</si>
  <si>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</si>
  <si>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</si>
  <si>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</si>
  <si>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</si>
  <si>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</si>
  <si>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</si>
  <si>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</si>
  <si>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</si>
  <si>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</si>
  <si>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</si>
  <si>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</si>
  <si>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</si>
  <si>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</si>
  <si>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</si>
  <si>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</si>
  <si>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</si>
  <si>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</si>
  <si>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</si>
  <si>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</si>
  <si>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</si>
  <si>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</si>
  <si>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</si>
  <si>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</si>
  <si>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</si>
  <si>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</si>
  <si>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</si>
  <si>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</si>
  <si>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</si>
  <si>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</si>
  <si>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</si>
  <si>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</si>
  <si>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</si>
  <si>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</si>
  <si>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</si>
  <si>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</si>
  <si>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</si>
  <si>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</si>
  <si>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</si>
  <si>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</si>
  <si>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</si>
  <si>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</si>
  <si>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</si>
  <si>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</si>
  <si>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</si>
  <si>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</si>
  <si>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</si>
  <si>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</si>
  <si>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</si>
  <si>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</si>
  <si>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</si>
  <si>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</si>
  <si>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</si>
  <si>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</si>
  <si>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</si>
  <si>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</si>
  <si>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</si>
  <si>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</si>
  <si>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</si>
  <si>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</si>
  <si>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</si>
  <si>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</si>
  <si>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</si>
  <si>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</si>
  <si>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</si>
  <si>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</si>
  <si>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</si>
  <si>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</si>
  <si>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</si>
  <si>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</si>
  <si>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</si>
  <si>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</si>
  <si>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</si>
  <si>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</si>
  <si>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</si>
  <si>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</si>
  <si>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</si>
  <si>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</si>
  <si>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</si>
  <si>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</si>
  <si>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</si>
  <si>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</si>
  <si>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</si>
  <si>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</si>
  <si>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</si>
  <si>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</si>
  <si>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</si>
  <si>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</si>
  <si>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</si>
  <si>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</si>
  <si>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</si>
  <si>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</si>
  <si>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</si>
  <si>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</si>
  <si>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</si>
  <si>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</si>
  <si>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</si>
  <si>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</si>
  <si>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</si>
  <si>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</si>
  <si>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</si>
  <si>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</si>
  <si>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</si>
  <si>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</si>
  <si>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</si>
  <si>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</si>
  <si>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</si>
  <si>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</si>
  <si>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</si>
  <si>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</si>
  <si>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</si>
  <si>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</si>
  <si>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</si>
  <si>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</si>
  <si>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</si>
  <si>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</si>
  <si>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</si>
  <si>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</si>
  <si>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</si>
  <si>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</si>
  <si>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</si>
  <si>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</si>
  <si>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</si>
  <si>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</si>
  <si>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</si>
  <si>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</si>
  <si>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</si>
  <si>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</si>
  <si>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</si>
  <si>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</si>
  <si>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</si>
  <si>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</si>
  <si>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</si>
  <si>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</si>
  <si>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</si>
  <si>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</si>
  <si>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</si>
  <si>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</si>
  <si>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</si>
  <si>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</si>
  <si>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</si>
  <si>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</si>
  <si>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</si>
  <si>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</si>
  <si>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</si>
  <si>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</si>
  <si>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</si>
  <si>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</si>
  <si>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</si>
  <si>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</si>
  <si>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</si>
  <si>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</si>
  <si>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</si>
  <si>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</si>
  <si>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</si>
  <si>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</si>
  <si>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</si>
  <si>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</si>
  <si>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</si>
  <si>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</si>
  <si>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</si>
  <si>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</si>
  <si>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</si>
  <si>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</si>
  <si>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</si>
  <si>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</si>
  <si>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</si>
  <si>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</si>
  <si>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</si>
  <si>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</si>
  <si>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</si>
  <si>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</si>
  <si>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</si>
  <si>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</si>
  <si>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</si>
  <si>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</si>
  <si>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</si>
  <si>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</si>
  <si>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</si>
  <si>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</si>
  <si>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</si>
  <si>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</si>
  <si>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</si>
  <si>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</si>
  <si>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</si>
  <si>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</si>
  <si>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</si>
  <si>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</si>
  <si>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</si>
  <si>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</si>
  <si>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</si>
  <si>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</si>
  <si>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</si>
  <si>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</si>
  <si>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</si>
  <si>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</si>
  <si>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</si>
  <si>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</si>
  <si>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</si>
  <si>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</si>
  <si>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</si>
  <si>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</si>
  <si>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</si>
  <si>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</si>
  <si>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</si>
  <si>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</si>
  <si>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</si>
  <si>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</si>
  <si>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</si>
  <si>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</si>
  <si>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</si>
  <si>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</si>
  <si>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</si>
  <si>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</si>
  <si>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</si>
  <si>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</si>
  <si>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</si>
  <si>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</si>
  <si>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</si>
  <si>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</si>
  <si>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</si>
  <si>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</si>
  <si>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</si>
  <si>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</si>
  <si>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</si>
  <si>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</si>
  <si>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</si>
  <si>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</si>
  <si>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</si>
  <si>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</si>
  <si>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</si>
  <si>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</si>
  <si>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</si>
  <si>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</si>
  <si>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</si>
  <si>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</si>
  <si>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</si>
  <si>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</si>
  <si>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</si>
  <si>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</si>
  <si>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</si>
  <si>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</si>
  <si>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</si>
  <si>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</si>
  <si>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</si>
  <si>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</si>
  <si>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</si>
  <si>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</si>
  <si>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</si>
  <si>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</si>
  <si>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</si>
  <si>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</si>
  <si>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</si>
  <si>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</si>
  <si>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</si>
  <si>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</si>
  <si>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</si>
  <si>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</si>
  <si>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</si>
  <si>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</si>
  <si>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</si>
  <si>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</si>
  <si>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</si>
  <si>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</si>
  <si>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</si>
  <si>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</si>
  <si>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</si>
  <si>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</si>
  <si>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</si>
  <si>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</si>
  <si>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</si>
  <si>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</si>
  <si>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</si>
  <si>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</si>
  <si>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</si>
  <si>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</si>
  <si>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</si>
  <si>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</si>
  <si>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</si>
  <si>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</si>
  <si>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</si>
  <si>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</si>
  <si>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</si>
  <si>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</si>
  <si>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</si>
  <si>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</si>
  <si>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</si>
  <si>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</si>
  <si>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</si>
  <si>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</si>
  <si>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</si>
  <si>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</si>
  <si>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</si>
  <si>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</si>
  <si>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</si>
  <si>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</si>
  <si>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</si>
  <si>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</si>
  <si>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</si>
  <si>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</si>
  <si>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</si>
  <si>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</si>
  <si>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</si>
  <si>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</si>
  <si>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</si>
  <si>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</si>
  <si>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</si>
  <si>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</si>
  <si>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</si>
  <si>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</si>
  <si>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</si>
  <si>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</si>
  <si>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</si>
  <si>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</si>
  <si>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</si>
  <si>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</si>
  <si>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</si>
  <si>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</si>
  <si>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</si>
  <si>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</si>
  <si>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</si>
  <si>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</si>
  <si>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</si>
  <si>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</si>
  <si>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</si>
  <si>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</si>
  <si>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</si>
  <si>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</si>
  <si>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</si>
  <si>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</si>
  <si>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</si>
  <si>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</si>
  <si>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</si>
  <si>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</si>
  <si>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</si>
  <si>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</si>
  <si>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</si>
  <si>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</si>
  <si>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</si>
  <si>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</si>
  <si>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</si>
  <si>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</si>
  <si>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</si>
  <si>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</si>
  <si>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</si>
  <si>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</si>
  <si>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</si>
  <si>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</si>
  <si>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</si>
  <si>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</si>
  <si>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</si>
  <si>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</si>
  <si>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</si>
  <si>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</si>
  <si>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</si>
  <si>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</si>
  <si>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</si>
  <si>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</si>
  <si>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</si>
  <si>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</si>
  <si>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</si>
  <si>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</si>
  <si>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</si>
  <si>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</si>
  <si>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</si>
  <si>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</si>
  <si>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</si>
  <si>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</si>
  <si>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</si>
  <si>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</si>
  <si>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</si>
  <si>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</si>
  <si>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</si>
  <si>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</si>
  <si>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</si>
  <si>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</si>
  <si>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</si>
  <si>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</si>
  <si>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</si>
  <si>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</si>
  <si>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</si>
  <si>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</si>
  <si>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</si>
  <si>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</si>
  <si>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</si>
  <si>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</si>
  <si>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</si>
  <si>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</si>
  <si>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</si>
  <si>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</si>
  <si>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</si>
  <si>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</si>
  <si>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</si>
  <si>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</si>
  <si>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</si>
  <si>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</si>
  <si>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</si>
  <si>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</si>
  <si>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</si>
  <si>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</si>
  <si>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</si>
  <si>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</si>
  <si>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</si>
  <si>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</si>
  <si>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</si>
  <si>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</si>
  <si>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</si>
  <si>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</si>
  <si>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</si>
  <si>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</si>
  <si>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</si>
  <si>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</si>
  <si>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</si>
  <si>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</si>
  <si>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</si>
  <si>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</si>
  <si>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</si>
  <si>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</si>
  <si>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</si>
  <si>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</si>
  <si>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</si>
  <si>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</si>
  <si>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</si>
  <si>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</si>
  <si>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</si>
  <si>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</si>
  <si>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</si>
  <si>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</si>
  <si>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</si>
  <si>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</si>
  <si>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</si>
  <si>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</si>
  <si>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</si>
  <si>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</si>
  <si>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</si>
  <si>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</si>
  <si>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</si>
  <si>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</si>
  <si>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</si>
  <si>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</si>
  <si>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</si>
  <si>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</si>
  <si>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</si>
  <si>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</si>
  <si>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</si>
  <si>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</si>
  <si>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</si>
  <si>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</si>
  <si>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</si>
  <si>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</si>
  <si>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</si>
  <si>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</si>
  <si>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</si>
  <si>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</si>
  <si>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</si>
  <si>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</si>
  <si>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</si>
  <si>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</si>
  <si>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</si>
  <si>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</si>
  <si>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</si>
  <si>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</si>
  <si>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</si>
  <si>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</si>
  <si>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</si>
  <si>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</si>
  <si>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</si>
  <si>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</si>
  <si>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</si>
  <si>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</si>
  <si>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</si>
  <si>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</si>
  <si>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</si>
  <si>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</si>
  <si>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</si>
  <si>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</si>
  <si>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</si>
  <si>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</si>
  <si>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</si>
  <si>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</si>
  <si>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</si>
  <si>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</si>
  <si>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</si>
  <si>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</si>
  <si>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</si>
  <si>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</si>
  <si>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</si>
  <si>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</si>
  <si>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</si>
  <si>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</si>
  <si>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</si>
  <si>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</si>
  <si>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</si>
  <si>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</si>
  <si>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</si>
  <si>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</si>
  <si>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</si>
  <si>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</si>
  <si>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</si>
  <si>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</si>
  <si>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</si>
  <si>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</si>
  <si>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</si>
  <si>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</si>
  <si>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</si>
  <si>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</si>
  <si>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</si>
  <si>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</si>
  <si>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</si>
  <si>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</si>
  <si>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</si>
  <si>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</si>
  <si>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</si>
  <si>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</si>
  <si>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</si>
  <si>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</si>
  <si>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</si>
  <si>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</si>
  <si>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</si>
  <si>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</si>
  <si>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</si>
  <si>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</si>
  <si>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</si>
  <si>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</si>
  <si>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</si>
  <si>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</si>
  <si>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</si>
  <si>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</si>
  <si>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</si>
  <si>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</si>
  <si>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</si>
  <si>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</si>
  <si>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</si>
  <si>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</si>
  <si>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</si>
  <si>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</si>
  <si>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</si>
  <si>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</si>
  <si>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</si>
  <si>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</si>
  <si>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</si>
  <si>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</si>
  <si>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</si>
  <si>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</si>
  <si>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</si>
  <si>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</si>
  <si>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</si>
  <si>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</si>
  <si>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</si>
  <si>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</si>
  <si>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</si>
  <si>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</si>
  <si>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</si>
  <si>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</si>
  <si>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</si>
  <si>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</si>
  <si>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</si>
  <si>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</si>
  <si>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</si>
  <si>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</si>
  <si>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</si>
  <si>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</si>
  <si>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</si>
  <si>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</si>
  <si>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</si>
  <si>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</si>
  <si>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</si>
  <si>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</si>
  <si>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</si>
  <si>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</si>
  <si>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</si>
  <si>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</si>
  <si>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</si>
  <si>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</si>
  <si>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</si>
  <si>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</si>
  <si>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</si>
  <si>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</si>
  <si>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</si>
  <si>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</si>
  <si>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</si>
  <si>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</si>
  <si>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</si>
  <si>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</si>
  <si>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</si>
  <si>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</si>
  <si>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</si>
  <si>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</si>
  <si>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</si>
  <si>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</si>
  <si>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</si>
  <si>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</si>
  <si>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</si>
  <si>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</si>
  <si>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</si>
  <si>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</si>
  <si>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</si>
  <si>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</si>
  <si>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</si>
  <si>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</si>
  <si>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</si>
  <si>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</si>
  <si>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</si>
  <si>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</si>
  <si>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</si>
  <si>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</si>
  <si>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</si>
  <si>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</si>
  <si>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</si>
  <si>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</si>
  <si>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</si>
  <si>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</si>
  <si>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</si>
  <si>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</si>
  <si>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</si>
  <si>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</si>
  <si>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</si>
  <si>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</si>
  <si>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</si>
  <si>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</si>
  <si>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</si>
  <si>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</si>
  <si>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</si>
  <si>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</si>
  <si>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</si>
  <si>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</si>
  <si>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</si>
  <si>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</si>
  <si>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</si>
  <si>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</si>
  <si>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</si>
  <si>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</si>
  <si>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</si>
  <si>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</si>
  <si>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</si>
  <si>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</si>
  <si>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</si>
  <si>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</si>
  <si>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</si>
  <si>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</si>
  <si>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</si>
  <si>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</si>
  <si>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</si>
  <si>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</si>
  <si>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</si>
  <si>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</si>
  <si>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</si>
  <si>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</si>
  <si>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</si>
  <si>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</si>
  <si>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</si>
  <si>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</si>
  <si>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</si>
  <si>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</si>
  <si>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</si>
  <si>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</si>
  <si>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</si>
  <si>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</si>
  <si>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</si>
  <si>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</si>
  <si>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</si>
  <si>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</si>
  <si>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</si>
  <si>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</si>
  <si>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</si>
  <si>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</si>
  <si>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</si>
  <si>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</si>
  <si>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</si>
  <si>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</si>
  <si>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</si>
  <si>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</si>
  <si>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</si>
  <si>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</si>
  <si>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</si>
  <si>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</si>
  <si>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</si>
  <si>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</si>
  <si>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</si>
  <si>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</si>
  <si>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</si>
  <si>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</si>
  <si>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</si>
  <si>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</si>
  <si>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</si>
  <si>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</si>
  <si>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</si>
  <si>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</si>
  <si>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</si>
  <si>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</si>
  <si>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</si>
  <si>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</si>
  <si>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</si>
  <si>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</si>
  <si>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</si>
  <si>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</si>
  <si>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</si>
  <si>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</si>
  <si>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</si>
  <si>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</si>
  <si>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</si>
  <si>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</si>
  <si>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</si>
  <si>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</si>
  <si>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</si>
  <si>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</si>
  <si>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</si>
  <si>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</si>
  <si>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</si>
  <si>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</si>
  <si>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</si>
  <si>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</si>
  <si>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</si>
  <si>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</si>
  <si>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</si>
  <si>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</si>
  <si>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</si>
  <si>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</si>
  <si>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</si>
  <si>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</si>
  <si>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</si>
  <si>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</si>
  <si>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</si>
  <si>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</si>
  <si>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</si>
  <si>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</si>
  <si>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</si>
  <si>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</si>
  <si>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</si>
  <si>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</si>
  <si>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</si>
  <si>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</si>
  <si>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</si>
  <si>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</si>
  <si>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</si>
  <si>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</si>
  <si>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</si>
  <si>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</si>
  <si>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</si>
  <si>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</si>
  <si>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</si>
  <si>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</si>
  <si>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</si>
  <si>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</si>
  <si>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</si>
  <si>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</si>
  <si>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</si>
  <si>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</si>
  <si>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</si>
  <si>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</si>
  <si>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</si>
  <si>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</si>
  <si>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</si>
  <si>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</si>
  <si>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</si>
  <si>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</si>
  <si>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</si>
  <si>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</si>
  <si>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</si>
  <si>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</si>
  <si>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</si>
  <si>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</si>
  <si>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</si>
  <si>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</si>
  <si>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</si>
  <si>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</si>
  <si>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</si>
  <si>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</si>
  <si>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</si>
  <si>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</si>
  <si>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</si>
  <si>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</si>
  <si>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</si>
  <si>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</si>
  <si>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</si>
  <si>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</si>
  <si>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</si>
  <si>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</si>
  <si>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</si>
  <si>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</si>
  <si>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</si>
  <si>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</si>
  <si>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</si>
  <si>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</si>
  <si>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</si>
  <si>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</si>
  <si>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</si>
  <si>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</si>
  <si>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</si>
  <si>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</si>
  <si>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</si>
  <si>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</si>
  <si>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</si>
  <si>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</si>
  <si>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</si>
  <si>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</si>
  <si>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</si>
  <si>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</si>
  <si>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</si>
  <si>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</si>
  <si>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</si>
  <si>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</si>
  <si>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</si>
  <si>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</si>
  <si>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</si>
  <si>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</si>
  <si>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</si>
  <si>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</si>
  <si>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</si>
  <si>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</si>
  <si>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</si>
  <si>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</si>
  <si>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</si>
  <si>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</si>
  <si>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</si>
  <si>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</si>
  <si>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</si>
  <si>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</si>
  <si>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</si>
  <si>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</si>
  <si>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</si>
  <si>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</si>
  <si>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</si>
  <si>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</si>
  <si>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</si>
  <si>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</si>
  <si>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</si>
  <si>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</si>
  <si>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</si>
  <si>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</si>
  <si>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</si>
  <si>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</si>
  <si>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</si>
  <si>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</si>
  <si>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</si>
  <si>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</si>
  <si>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</si>
  <si>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</si>
  <si>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</si>
  <si>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</si>
  <si>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</si>
  <si>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</si>
  <si>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</si>
  <si>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</si>
  <si>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</si>
  <si>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</si>
  <si>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</si>
  <si>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</si>
  <si>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</si>
  <si>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</si>
  <si>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</si>
  <si>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</si>
  <si>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</si>
  <si>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</si>
  <si>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</si>
  <si>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</si>
  <si>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</si>
  <si>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</si>
  <si>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</si>
  <si>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</si>
  <si>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</si>
  <si>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</si>
  <si>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</si>
  <si>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</si>
  <si>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</si>
  <si>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</si>
  <si>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</si>
  <si>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</si>
  <si>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</si>
  <si>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</si>
  <si>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</si>
  <si>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</si>
  <si>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</si>
  <si>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</si>
  <si>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</si>
  <si>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</si>
  <si>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</si>
  <si>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</si>
  <si>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</si>
  <si>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</si>
  <si>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</si>
  <si>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</si>
  <si>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</si>
  <si>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</si>
  <si>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</si>
  <si>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</si>
  <si>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</si>
  <si>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</si>
  <si>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</si>
  <si>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</si>
  <si>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</si>
  <si>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</si>
  <si>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</si>
  <si>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</si>
  <si>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</si>
  <si>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</si>
  <si>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</si>
  <si>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</si>
  <si>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</si>
  <si>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</si>
  <si>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</si>
  <si>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</si>
  <si>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</si>
  <si>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</si>
  <si>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</si>
  <si>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</si>
  <si>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</si>
  <si>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</si>
  <si>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</si>
  <si>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</si>
  <si>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</si>
  <si>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</si>
  <si>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</si>
  <si>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</si>
  <si>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</si>
  <si>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</si>
  <si>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</si>
  <si>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</si>
  <si>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</si>
  <si>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</si>
  <si>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</si>
  <si>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</si>
  <si>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</si>
  <si>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</si>
  <si>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</si>
  <si>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</si>
  <si>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</si>
  <si>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</si>
  <si>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</si>
  <si>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</si>
  <si>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</si>
  <si>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</si>
  <si>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</si>
  <si>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</si>
  <si>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</si>
  <si>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</si>
  <si>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</si>
  <si>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</si>
  <si>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</si>
  <si>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</si>
  <si>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</si>
  <si>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</si>
  <si>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</si>
  <si>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</si>
  <si>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</si>
  <si>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</si>
  <si>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</si>
  <si>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</si>
  <si>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</si>
  <si>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</si>
  <si>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</si>
  <si>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</si>
  <si>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</si>
  <si>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</si>
  <si>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</si>
  <si>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</si>
  <si>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</si>
  <si>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</si>
  <si>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</si>
  <si>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</si>
  <si>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</si>
  <si>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</si>
  <si>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</si>
  <si>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</si>
  <si>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</si>
  <si>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</si>
  <si>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</si>
  <si>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</si>
  <si>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</si>
  <si>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</si>
  <si>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</si>
  <si>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</si>
  <si>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</si>
  <si>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</si>
  <si>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</si>
  <si>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</si>
  <si>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</si>
  <si>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</si>
  <si>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</si>
  <si>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</si>
  <si>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</si>
  <si>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</si>
  <si>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</si>
  <si>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</si>
  <si>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</si>
  <si>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</si>
  <si>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</si>
  <si>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</si>
  <si>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</si>
  <si>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</si>
  <si>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</si>
  <si>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</si>
  <si>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</si>
  <si>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</si>
  <si>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</si>
  <si>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</si>
  <si>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</si>
  <si>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</si>
  <si>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</si>
  <si>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</si>
  <si>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</si>
  <si>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</si>
  <si>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</si>
  <si>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</si>
  <si>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</si>
  <si>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</si>
  <si>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</si>
  <si>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</si>
  <si>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</si>
  <si>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</si>
  <si>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</si>
  <si>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</si>
  <si>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</si>
  <si>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</si>
  <si>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</si>
  <si>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</si>
  <si>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</si>
  <si>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</si>
  <si>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</si>
  <si>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</si>
  <si>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</si>
  <si>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</si>
  <si>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</si>
  <si>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</si>
  <si>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</si>
  <si>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</si>
  <si>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</si>
  <si>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</si>
  <si>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</si>
  <si>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</si>
  <si>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</si>
  <si>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</si>
  <si>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</si>
  <si>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</si>
  <si>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</si>
  <si>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</si>
  <si>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</si>
  <si>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</si>
  <si>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</si>
  <si>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</si>
  <si>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</si>
  <si>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</si>
  <si>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</si>
  <si>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</si>
  <si>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</si>
  <si>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</si>
  <si>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</si>
  <si>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</si>
  <si>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</si>
  <si>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</si>
  <si>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</si>
  <si>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</si>
  <si>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</si>
  <si>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</si>
  <si>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</si>
  <si>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</si>
  <si>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</si>
  <si>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</si>
  <si>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</si>
  <si>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</si>
  <si>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</si>
  <si>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</si>
  <si>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</si>
  <si>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</si>
  <si>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</si>
  <si>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</si>
  <si>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</si>
  <si>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</si>
  <si>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</si>
  <si>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</si>
  <si>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</si>
  <si>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</si>
  <si>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</si>
  <si>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</si>
  <si>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</si>
  <si>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</si>
  <si>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</si>
  <si>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</si>
  <si>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</si>
  <si>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</si>
  <si>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</si>
  <si>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</si>
  <si>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</si>
  <si>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</si>
  <si>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</si>
  <si>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</si>
  <si>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</si>
  <si>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</si>
  <si>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</si>
  <si>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</si>
  <si>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</si>
  <si>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</si>
  <si>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</si>
  <si>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</si>
  <si>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</si>
  <si>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</si>
  <si>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</si>
  <si>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</si>
  <si>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</si>
  <si>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</si>
  <si>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</si>
  <si>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</si>
  <si>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</si>
  <si>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</si>
  <si>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</si>
  <si>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</si>
  <si>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</si>
  <si>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</si>
  <si>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</si>
  <si>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</si>
  <si>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</si>
  <si>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</si>
  <si>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</si>
  <si>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</si>
  <si>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</si>
  <si>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</si>
  <si>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</si>
  <si>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</si>
  <si>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</si>
  <si>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</si>
  <si>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</si>
  <si>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</si>
  <si>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</si>
  <si>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</si>
  <si>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</si>
  <si>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</si>
  <si>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</si>
  <si>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</si>
  <si>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</si>
  <si>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</si>
  <si>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</si>
  <si>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</si>
  <si>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</si>
  <si>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</si>
  <si>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</si>
  <si>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</si>
  <si>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</si>
  <si>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</si>
  <si>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</si>
  <si>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</si>
  <si>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</si>
  <si>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</si>
  <si>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</si>
  <si>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</si>
  <si>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</si>
  <si>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</si>
  <si>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</si>
  <si>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</si>
  <si>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</si>
  <si>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</si>
  <si>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</si>
  <si>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</si>
  <si>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</si>
  <si>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</si>
  <si>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</si>
  <si>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</si>
  <si>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</si>
  <si>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</si>
  <si>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</si>
  <si>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</si>
  <si>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</si>
  <si>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</si>
  <si>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</si>
  <si>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</si>
  <si>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</si>
  <si>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</si>
  <si>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</si>
  <si>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</si>
  <si>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</si>
  <si>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</si>
  <si>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</si>
  <si>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</si>
  <si>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</si>
  <si>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</si>
  <si>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</si>
  <si>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</si>
  <si>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</si>
  <si>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</si>
  <si>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</si>
  <si>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</si>
  <si>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</si>
  <si>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</si>
  <si>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</si>
  <si>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</si>
  <si>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</si>
  <si>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</si>
  <si>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</si>
  <si>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</si>
  <si>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</si>
  <si>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</si>
  <si>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</si>
  <si>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</si>
  <si>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</si>
  <si>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</si>
  <si>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</si>
  <si>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</si>
  <si>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</si>
  <si>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</si>
  <si>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</si>
  <si>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</si>
  <si>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</si>
  <si>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</si>
  <si>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</si>
  <si>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</si>
  <si>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</si>
  <si>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</si>
  <si>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</si>
  <si>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</si>
  <si>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</si>
  <si>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</si>
  <si>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</si>
  <si>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</si>
  <si>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</si>
  <si>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</si>
  <si>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</si>
  <si>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</si>
  <si>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</si>
  <si>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</si>
  <si>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</si>
  <si>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</si>
  <si>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</si>
  <si>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</si>
  <si>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</si>
  <si>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</si>
  <si>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</si>
  <si>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</si>
  <si>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</si>
  <si>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</si>
  <si>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</si>
  <si>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</si>
  <si>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</si>
  <si>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</si>
  <si>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</si>
  <si>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</si>
  <si>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</si>
  <si>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</si>
  <si>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</si>
  <si>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</si>
  <si>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</si>
  <si>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</si>
  <si>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</si>
  <si>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</si>
  <si>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</si>
  <si>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</si>
  <si>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</si>
  <si>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</si>
  <si>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</si>
  <si>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</si>
  <si>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</si>
  <si>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</si>
  <si>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</si>
  <si>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</si>
  <si>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</si>
  <si>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</si>
  <si>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</si>
  <si>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</si>
  <si>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</si>
  <si>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</si>
  <si>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</si>
  <si>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</si>
  <si>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</si>
  <si>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</si>
  <si>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</si>
  <si>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</si>
  <si>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</si>
  <si>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</si>
  <si>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</si>
  <si>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</si>
  <si>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</si>
  <si>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</si>
  <si>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</si>
  <si>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</si>
  <si>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</si>
  <si>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</si>
  <si>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</si>
  <si>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</si>
  <si>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</si>
  <si>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</si>
  <si>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</si>
  <si>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</si>
  <si>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</si>
  <si>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</si>
  <si>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</si>
  <si>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</si>
  <si>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</si>
  <si>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</si>
  <si>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</si>
  <si>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</si>
  <si>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</si>
  <si>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</si>
  <si>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</si>
  <si>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</si>
  <si>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</si>
  <si>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</si>
  <si>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</si>
  <si>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</si>
  <si>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</si>
  <si>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</si>
  <si>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</si>
  <si>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</si>
  <si>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</si>
  <si>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</si>
  <si>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</si>
  <si>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</si>
  <si>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</si>
  <si>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</si>
  <si>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</si>
  <si>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</si>
  <si>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</si>
  <si>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</si>
  <si>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</si>
  <si>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</si>
  <si>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</si>
  <si>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</si>
  <si>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</si>
  <si>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</si>
  <si>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</si>
  <si>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</si>
  <si>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</si>
  <si>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</si>
  <si>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</si>
  <si>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</si>
  <si>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</si>
  <si>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</si>
  <si>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</si>
  <si>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</si>
  <si>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</si>
  <si>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</si>
  <si>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</si>
  <si>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</si>
  <si>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</si>
  <si>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</si>
  <si>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</si>
  <si>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</si>
  <si>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</si>
  <si>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</si>
  <si>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</si>
  <si>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</si>
  <si>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</si>
  <si>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</si>
  <si>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</si>
  <si>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</si>
  <si>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</si>
  <si>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</si>
  <si>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</si>
  <si>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</si>
  <si>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</si>
  <si>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</si>
  <si>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</si>
  <si>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</si>
  <si>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</si>
  <si>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</si>
  <si>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</si>
  <si>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</si>
  <si>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</si>
  <si>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</si>
  <si>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</si>
  <si>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</si>
  <si>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</si>
  <si>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</si>
  <si>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</si>
  <si>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</si>
  <si>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</si>
  <si>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</si>
  <si>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</si>
  <si>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</si>
  <si>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</si>
  <si>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</si>
  <si>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</si>
  <si>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</si>
  <si>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</si>
  <si>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</si>
  <si>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</si>
  <si>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</si>
  <si>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</si>
  <si>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</si>
  <si>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</si>
  <si>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</si>
  <si>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</si>
  <si>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</si>
  <si>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</si>
  <si>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</si>
  <si>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</si>
  <si>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</si>
  <si>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</si>
  <si>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</si>
  <si>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</si>
  <si>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</si>
  <si>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</si>
  <si>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</si>
  <si>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</si>
  <si>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</si>
  <si>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</si>
  <si>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</si>
  <si>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</si>
  <si>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</si>
  <si>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</si>
  <si>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</si>
  <si>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</si>
  <si>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</si>
  <si>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</si>
  <si>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</si>
  <si>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</si>
  <si>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</si>
  <si>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</si>
  <si>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</si>
  <si>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</si>
  <si>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</si>
  <si>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</si>
  <si>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</si>
  <si>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</si>
  <si>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</si>
  <si>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</si>
  <si>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</si>
  <si>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</si>
  <si>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</si>
  <si>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</si>
  <si>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</si>
  <si>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</si>
  <si>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</si>
  <si>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</si>
  <si>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</si>
  <si>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</si>
  <si>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</si>
  <si>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</si>
  <si>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</si>
  <si>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</si>
  <si>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</si>
  <si>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</si>
  <si>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</si>
  <si>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</si>
  <si>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</si>
  <si>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</si>
  <si>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</si>
  <si>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</si>
  <si>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</si>
  <si>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</si>
  <si>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</si>
  <si>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</si>
  <si>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</si>
  <si>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</si>
  <si>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</si>
  <si>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</si>
  <si>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</si>
  <si>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</si>
  <si>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</si>
  <si>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</si>
  <si>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</si>
  <si>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</si>
  <si>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</si>
  <si>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</si>
  <si>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</si>
  <si>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</si>
  <si>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</si>
  <si>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</si>
  <si>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</si>
  <si>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</si>
  <si>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</si>
  <si>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</si>
  <si>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</si>
  <si>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</si>
  <si>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</si>
  <si>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</si>
  <si>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</si>
  <si>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</si>
  <si>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</si>
  <si>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</si>
  <si>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</si>
  <si>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</si>
  <si>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</si>
  <si>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</si>
  <si>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</si>
  <si>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</si>
  <si>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</si>
  <si>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</si>
  <si>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</si>
  <si>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</si>
  <si>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</si>
  <si>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</si>
  <si>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</si>
  <si>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</si>
  <si>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</si>
  <si>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</si>
  <si>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</si>
  <si>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</si>
  <si>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</si>
  <si>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</si>
  <si>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</si>
  <si>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</si>
  <si>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</si>
  <si>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</si>
  <si>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</si>
  <si>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</si>
  <si>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</si>
  <si>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</si>
  <si>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</si>
  <si>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</si>
  <si>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</si>
  <si>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</si>
  <si>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</si>
  <si>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</si>
  <si>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</si>
  <si>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</si>
  <si>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</si>
  <si>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</si>
  <si>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</si>
  <si>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</si>
  <si>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</si>
  <si>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</si>
  <si>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</si>
  <si>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</si>
  <si>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</si>
  <si>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</si>
  <si>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</si>
  <si>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</si>
  <si>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</si>
  <si>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</si>
  <si>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</si>
  <si>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</si>
  <si>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</si>
  <si>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</si>
  <si>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</si>
  <si>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</si>
  <si>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</si>
  <si>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</si>
  <si>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</si>
  <si>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</si>
  <si>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</si>
  <si>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</si>
  <si>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</si>
  <si>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</si>
  <si>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</si>
  <si>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</si>
  <si>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</si>
  <si>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</si>
  <si>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</si>
  <si>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</si>
  <si>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</si>
  <si>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</si>
  <si>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</si>
  <si>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</si>
  <si>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</si>
  <si>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</si>
  <si>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</si>
  <si>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</si>
  <si>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</si>
  <si>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</si>
  <si>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</si>
  <si>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</si>
  <si>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</si>
  <si>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</si>
  <si>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</si>
  <si>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</si>
  <si>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</si>
  <si>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</si>
  <si>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</si>
  <si>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</si>
  <si>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</si>
  <si>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</si>
  <si>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</si>
  <si>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</si>
  <si>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</si>
  <si>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</si>
  <si>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</si>
  <si>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</si>
  <si>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</si>
  <si>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</si>
  <si>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</si>
  <si>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</si>
  <si>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</si>
  <si>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</si>
  <si>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</si>
  <si>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</si>
  <si>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</si>
  <si>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</si>
  <si>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</si>
  <si>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</si>
  <si>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</si>
  <si>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</si>
  <si>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</si>
  <si>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</si>
  <si>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</si>
  <si>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</si>
  <si>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</si>
  <si>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</si>
  <si>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</si>
  <si>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</si>
  <si>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</si>
  <si>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</si>
  <si>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</si>
  <si>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</si>
  <si>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</si>
  <si>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</si>
  <si>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</si>
  <si>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</si>
  <si>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</si>
  <si>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</si>
  <si>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</si>
  <si>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</si>
  <si>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</si>
  <si>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</si>
  <si>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</si>
  <si>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</si>
  <si>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</si>
  <si>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</si>
  <si>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</si>
  <si>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</si>
  <si>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</si>
  <si>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</si>
  <si>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</si>
  <si>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</si>
  <si>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</si>
  <si>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</si>
  <si>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</si>
  <si>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</si>
  <si>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</si>
  <si>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</si>
  <si>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</si>
  <si>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</si>
  <si>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</si>
  <si>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</si>
  <si>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</si>
  <si>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</si>
  <si>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</si>
  <si>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</si>
  <si>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</si>
  <si>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</si>
  <si>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</si>
  <si>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</si>
  <si>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</si>
  <si>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</si>
  <si>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</si>
  <si>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</si>
  <si>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</si>
  <si>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</si>
  <si>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</si>
  <si>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</si>
  <si>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</si>
  <si>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</si>
  <si>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</si>
  <si>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</si>
  <si>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</si>
  <si>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</si>
  <si>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</si>
  <si>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</si>
  <si>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</si>
  <si>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</si>
  <si>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</si>
  <si>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</si>
  <si>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</si>
  <si>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</si>
  <si>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</si>
  <si>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</si>
  <si>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</si>
  <si>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</si>
  <si>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</si>
  <si>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</si>
  <si>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</si>
  <si>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</si>
  <si>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</si>
  <si>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</si>
  <si>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</si>
  <si>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</si>
  <si>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</si>
  <si>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</si>
  <si>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</si>
  <si>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</si>
  <si>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</si>
  <si>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</si>
  <si>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</si>
  <si>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</si>
  <si>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</si>
  <si>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</si>
  <si>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</si>
  <si>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</si>
  <si>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</si>
  <si>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</si>
  <si>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</si>
  <si>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</si>
  <si>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</si>
  <si>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</si>
  <si>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</si>
  <si>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</si>
  <si>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</si>
  <si>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</si>
  <si>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</si>
  <si>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</si>
  <si>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</si>
  <si>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</si>
  <si>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</si>
  <si>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</si>
  <si>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</si>
  <si>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</si>
  <si>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</si>
  <si>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</si>
  <si>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</si>
  <si>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</si>
  <si>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</si>
  <si>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</si>
  <si>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</si>
  <si>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</si>
  <si>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</si>
  <si>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</si>
  <si>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</si>
  <si>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</si>
  <si>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</si>
  <si>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</si>
  <si>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</si>
  <si>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</si>
  <si>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</si>
  <si>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</si>
  <si>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</si>
  <si>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</si>
  <si>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</si>
  <si>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</si>
  <si>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</si>
  <si>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</si>
  <si>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</si>
  <si>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</si>
  <si>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</si>
  <si>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</si>
  <si>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</si>
  <si>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</si>
  <si>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</si>
  <si>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</si>
  <si>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</si>
  <si>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</si>
  <si>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</si>
  <si>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</si>
  <si>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</si>
  <si>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</si>
  <si>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</si>
  <si>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</si>
  <si>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</si>
  <si>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</si>
  <si>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</si>
  <si>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</si>
  <si>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</si>
  <si>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</si>
  <si>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</si>
  <si>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</si>
  <si>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</si>
  <si>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</si>
  <si>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</si>
  <si>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</si>
  <si>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</si>
  <si>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</si>
  <si>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</si>
  <si>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</si>
  <si>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</si>
  <si>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</si>
  <si>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</si>
  <si>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</si>
  <si>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</si>
  <si>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</si>
  <si>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</si>
  <si>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</si>
  <si>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</si>
  <si>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</si>
  <si>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</si>
  <si>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</si>
  <si>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</si>
  <si>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</si>
  <si>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</si>
  <si>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</si>
  <si>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</si>
  <si>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</si>
  <si>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</si>
  <si>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</si>
  <si>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</si>
  <si>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</si>
  <si>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</si>
  <si>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</si>
  <si>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</si>
  <si>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</si>
  <si>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</si>
  <si>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</si>
  <si>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</si>
  <si>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</si>
  <si>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</si>
  <si>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</si>
  <si>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</si>
  <si>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</si>
  <si>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</si>
  <si>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</si>
  <si>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</si>
  <si>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</si>
  <si>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</si>
  <si>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</si>
  <si>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</si>
  <si>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</si>
  <si>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</si>
  <si>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</si>
  <si>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</si>
  <si>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</si>
  <si>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</si>
  <si>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</si>
  <si>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</si>
  <si>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</si>
  <si>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</si>
  <si>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</si>
  <si>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</si>
  <si>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</si>
  <si>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</si>
  <si>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</si>
  <si>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</si>
  <si>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</si>
  <si>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</si>
  <si>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</si>
  <si>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</si>
  <si>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</si>
  <si>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</si>
  <si>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</si>
  <si>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</si>
  <si>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</si>
  <si>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</si>
  <si>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</si>
  <si>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</si>
  <si>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</si>
  <si>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</si>
  <si>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</si>
  <si>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</si>
  <si>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</si>
  <si>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</si>
  <si>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</si>
  <si>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</si>
  <si>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</si>
  <si>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</si>
  <si>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</si>
  <si>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</si>
  <si>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</si>
  <si>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</si>
  <si>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</si>
  <si>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</si>
  <si>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</si>
  <si>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</si>
  <si>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</si>
  <si>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</si>
  <si>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</si>
  <si>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</si>
  <si>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</si>
  <si>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</si>
  <si>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</si>
  <si>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</si>
  <si>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</si>
  <si>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</si>
  <si>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</si>
  <si>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</si>
  <si>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</si>
  <si>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</si>
  <si>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</si>
  <si>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</si>
  <si>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</si>
  <si>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</si>
  <si>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</si>
  <si>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</si>
  <si>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</si>
  <si>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</si>
  <si>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</si>
  <si>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</si>
  <si>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</si>
  <si>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</si>
  <si>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</si>
  <si>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</si>
  <si>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</si>
  <si>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</si>
  <si>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</si>
  <si>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</si>
  <si>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</si>
  <si>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</si>
  <si>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</si>
  <si>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</si>
  <si>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</si>
  <si>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</si>
  <si>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</si>
  <si>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</si>
  <si>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</si>
  <si>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</si>
  <si>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</si>
  <si>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</si>
  <si>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</si>
  <si>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</si>
  <si>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</si>
  <si>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</si>
  <si>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</si>
  <si>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</si>
  <si>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</si>
  <si>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</si>
  <si>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</si>
  <si>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</si>
  <si>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</si>
  <si>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</si>
  <si>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</si>
  <si>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</si>
  <si>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</si>
  <si>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</si>
  <si>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</si>
  <si>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</si>
  <si>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</si>
  <si>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</si>
  <si>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</si>
  <si>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</si>
  <si>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</si>
  <si>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</si>
  <si>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</si>
  <si>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</si>
  <si>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</si>
  <si>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</si>
  <si>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</si>
  <si>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</si>
  <si>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</si>
  <si>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</si>
  <si>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</si>
  <si>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</si>
  <si>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</si>
  <si>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</si>
  <si>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</si>
  <si>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</si>
  <si>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</si>
  <si>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</si>
  <si>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</si>
  <si>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</si>
  <si>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</si>
  <si>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</si>
  <si>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</si>
  <si>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</si>
  <si>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</si>
  <si>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</si>
  <si>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</si>
  <si>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</si>
  <si>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</si>
  <si>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</si>
  <si>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</si>
  <si>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</si>
  <si>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</si>
  <si>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</si>
  <si>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</si>
  <si>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</si>
  <si>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</si>
  <si>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</si>
  <si>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</si>
  <si>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</si>
  <si>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</si>
  <si>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</si>
  <si>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</si>
  <si>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</si>
  <si>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</si>
  <si>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</si>
  <si>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</si>
  <si>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</si>
  <si>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</si>
  <si>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</si>
  <si>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</si>
  <si>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</si>
  <si>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</si>
  <si>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</si>
  <si>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</si>
  <si>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</si>
  <si>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</si>
  <si>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</si>
  <si>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</si>
  <si>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</si>
  <si>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</si>
  <si>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</si>
  <si>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</si>
  <si>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</si>
  <si>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</si>
  <si>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</si>
  <si>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</si>
  <si>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</si>
  <si>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</si>
  <si>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</si>
  <si>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</si>
  <si>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</si>
  <si>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</si>
  <si>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</si>
  <si>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</si>
  <si>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</si>
  <si>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</si>
  <si>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</si>
  <si>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</si>
  <si>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</si>
  <si>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</si>
  <si>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</si>
  <si>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</si>
  <si>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</si>
  <si>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</si>
  <si>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</si>
  <si>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</si>
  <si>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</si>
  <si>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</si>
  <si>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</si>
  <si>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</si>
  <si>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</si>
  <si>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</si>
  <si>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</si>
  <si>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</si>
  <si>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</si>
  <si>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</si>
  <si>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</si>
  <si>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</si>
  <si>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</si>
  <si>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</si>
  <si>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</si>
  <si>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</si>
  <si>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</si>
  <si>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</si>
  <si>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</si>
  <si>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</si>
  <si>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</si>
  <si>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</si>
  <si>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</si>
  <si>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</si>
  <si>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</si>
  <si>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</si>
  <si>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</si>
  <si>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</si>
  <si>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</si>
  <si>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</si>
  <si>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</si>
  <si>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</si>
  <si>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</si>
  <si>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</si>
  <si>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</si>
  <si>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</si>
  <si>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</si>
  <si>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</si>
  <si>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</si>
  <si>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</si>
  <si>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</si>
  <si>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</si>
  <si>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</si>
  <si>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</si>
  <si>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</si>
  <si>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</si>
  <si>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</si>
  <si>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</si>
  <si>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</si>
  <si>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</si>
  <si>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</si>
  <si>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</si>
  <si>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</si>
  <si>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</si>
  <si>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</si>
  <si>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</si>
  <si>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</si>
  <si>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</si>
  <si>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</si>
  <si>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</si>
  <si>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</si>
  <si>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</si>
  <si>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</si>
  <si>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</si>
  <si>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</si>
  <si>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</si>
  <si>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</si>
  <si>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</si>
  <si>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</si>
  <si>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</si>
  <si>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</si>
  <si>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</si>
  <si>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</si>
  <si>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</si>
  <si>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</si>
  <si>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</si>
  <si>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</si>
  <si>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</si>
  <si>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</si>
  <si>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</si>
  <si>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</si>
  <si>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</si>
  <si>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</si>
  <si>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</si>
  <si>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</si>
  <si>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</si>
  <si>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</si>
  <si>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</si>
  <si>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</si>
  <si>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</si>
  <si>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</si>
  <si>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</si>
  <si>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</si>
  <si>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</si>
  <si>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</si>
  <si>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</si>
  <si>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</si>
  <si>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</si>
  <si>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</si>
  <si>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</si>
  <si>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</si>
  <si>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</si>
  <si>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</si>
  <si>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</si>
  <si>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</si>
  <si>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</si>
  <si>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</si>
  <si>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</si>
  <si>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</si>
  <si>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</si>
  <si>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</si>
  <si>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</si>
  <si>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</si>
  <si>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</si>
  <si>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</si>
  <si>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</si>
  <si>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</si>
  <si>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</si>
  <si>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</si>
  <si>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</si>
  <si>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</si>
  <si>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</si>
  <si>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</si>
  <si>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</si>
  <si>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</si>
  <si>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</si>
  <si>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</si>
  <si>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</si>
  <si>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</si>
  <si>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</si>
  <si>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</si>
  <si>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</si>
  <si>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</si>
  <si>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</si>
  <si>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</si>
  <si>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</si>
  <si>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</si>
  <si>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</si>
  <si>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</si>
  <si>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</si>
  <si>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</si>
  <si>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</si>
  <si>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</si>
  <si>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</si>
  <si>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</si>
  <si>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</si>
  <si>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</si>
  <si>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</si>
  <si>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</si>
  <si>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</si>
  <si>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</si>
  <si>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</si>
  <si>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</si>
  <si>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</si>
  <si>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</si>
  <si>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</si>
  <si>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</si>
  <si>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</si>
  <si>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</si>
  <si>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</si>
  <si>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</si>
  <si>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</si>
  <si>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</si>
  <si>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</si>
  <si>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</si>
  <si>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</si>
  <si>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</si>
  <si>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</si>
  <si>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</si>
  <si>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</si>
  <si>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</si>
  <si>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</si>
  <si>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</si>
  <si>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</si>
  <si>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</si>
  <si>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</si>
  <si>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</si>
  <si>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</si>
  <si>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</si>
  <si>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</si>
  <si>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</si>
  <si>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</si>
  <si>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</si>
  <si>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</si>
  <si>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</si>
  <si>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</si>
  <si>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</si>
  <si>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</si>
  <si>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</si>
  <si>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</si>
  <si>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</si>
  <si>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</si>
  <si>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</si>
  <si>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</si>
  <si>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</si>
  <si>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</si>
  <si>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</si>
  <si>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</si>
  <si>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</si>
  <si>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</si>
  <si>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</si>
  <si>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</si>
  <si>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</si>
  <si>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</si>
  <si>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</si>
  <si>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</si>
  <si>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</si>
  <si>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</si>
  <si>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</si>
  <si>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</si>
  <si>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</si>
  <si>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</si>
  <si>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</si>
  <si>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</si>
  <si>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</si>
  <si>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</si>
  <si>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</si>
  <si>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</si>
  <si>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</si>
  <si>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</si>
  <si>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</si>
  <si>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</si>
  <si>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</si>
  <si>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</si>
  <si>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</si>
  <si>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</si>
  <si>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</si>
  <si>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</si>
  <si>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</si>
  <si>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</si>
  <si>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</si>
  <si>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</si>
  <si>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</si>
  <si>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</si>
  <si>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</si>
  <si>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</si>
  <si>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</si>
  <si>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</si>
  <si>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</si>
  <si>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</si>
  <si>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</si>
  <si>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</si>
  <si>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</si>
  <si>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</si>
  <si>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</si>
  <si>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</si>
  <si>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</si>
  <si>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</si>
  <si>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</si>
  <si>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</si>
  <si>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</si>
  <si>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</si>
  <si>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</si>
  <si>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</si>
  <si>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</si>
  <si>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</si>
  <si>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</si>
  <si>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</si>
  <si>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</si>
  <si>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</si>
  <si>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</si>
  <si>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</si>
  <si>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</si>
  <si>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</si>
  <si>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</si>
  <si>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</si>
  <si>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</si>
  <si>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</si>
  <si>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</si>
  <si>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</si>
  <si>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</si>
  <si>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</si>
  <si>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</si>
  <si>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</si>
  <si>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</si>
  <si>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</si>
  <si>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</si>
  <si>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</si>
  <si>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</si>
  <si>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</si>
  <si>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</si>
  <si>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</si>
  <si>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</si>
  <si>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</si>
  <si>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</si>
  <si>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</si>
  <si>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</si>
  <si>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</si>
  <si>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</si>
  <si>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</si>
  <si>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</si>
  <si>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</si>
  <si>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</si>
  <si>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</si>
  <si>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</si>
  <si>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</si>
  <si>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</si>
  <si>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</si>
  <si>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</si>
  <si>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</si>
  <si>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</si>
  <si>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</si>
  <si>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</si>
  <si>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</si>
  <si>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</si>
  <si>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</si>
  <si>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</si>
  <si>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</si>
  <si>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</si>
  <si>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</si>
  <si>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</si>
  <si>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</si>
  <si>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</si>
  <si>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</si>
  <si>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</si>
  <si>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</si>
  <si>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</si>
  <si>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</si>
  <si>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</si>
  <si>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</si>
  <si>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</si>
  <si>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</si>
  <si>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</si>
  <si>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</si>
  <si>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</si>
  <si>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</si>
  <si>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</si>
  <si>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</si>
  <si>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</si>
  <si>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</si>
  <si>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</si>
  <si>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</si>
  <si>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</si>
  <si>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</si>
  <si>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</si>
  <si>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</si>
  <si>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</si>
  <si>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</si>
  <si>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</si>
  <si>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</si>
  <si>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</si>
  <si>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</si>
  <si>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</si>
  <si>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</si>
  <si>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</si>
  <si>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</si>
  <si>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</si>
  <si>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</si>
  <si>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</si>
  <si>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</si>
  <si>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</si>
  <si>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</si>
  <si>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</si>
  <si>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</si>
  <si>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</si>
  <si>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</si>
  <si>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</si>
  <si>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</si>
  <si>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</si>
  <si>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</si>
  <si>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</si>
  <si>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</si>
  <si>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</si>
  <si>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</si>
  <si>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</si>
  <si>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</si>
  <si>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</si>
  <si>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</si>
  <si>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</si>
  <si>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</si>
  <si>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</si>
  <si>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</si>
  <si>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</si>
  <si>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</si>
  <si>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</si>
  <si>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</si>
  <si>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</si>
  <si>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</si>
  <si>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</si>
  <si>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</si>
  <si>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</si>
  <si>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</si>
  <si>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</si>
  <si>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</si>
  <si>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</si>
  <si>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</si>
  <si>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</si>
  <si>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</si>
  <si>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</si>
  <si>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</si>
  <si>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</si>
  <si>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</si>
  <si>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</si>
  <si>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</si>
  <si>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</si>
  <si>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</si>
  <si>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</si>
  <si>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</si>
  <si>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</si>
  <si>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</si>
  <si>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</si>
  <si>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</si>
  <si>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</si>
  <si>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</si>
  <si>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</si>
  <si>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</si>
  <si>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</si>
  <si>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</si>
  <si>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</si>
  <si>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</si>
  <si>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</si>
  <si>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</si>
  <si>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</si>
  <si>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</si>
  <si>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</si>
  <si>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</si>
  <si>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</si>
  <si>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</si>
  <si>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</si>
  <si>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</si>
  <si>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</si>
  <si>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</si>
  <si>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</si>
  <si>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</si>
  <si>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</si>
  <si>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</si>
  <si>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</si>
  <si>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</si>
  <si>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</si>
  <si>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</si>
  <si>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</si>
  <si>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</si>
  <si>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</si>
  <si>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</si>
  <si>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</si>
  <si>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</si>
  <si>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</si>
  <si>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</si>
  <si>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</si>
  <si>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</si>
  <si>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</si>
  <si>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</si>
  <si>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</si>
  <si>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</si>
  <si>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</si>
  <si>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</si>
  <si>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</si>
  <si>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</si>
  <si>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</si>
  <si>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</si>
  <si>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</si>
  <si>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</si>
  <si>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</si>
  <si>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</si>
  <si>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</si>
  <si>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</si>
  <si>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</si>
  <si>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</si>
  <si>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</si>
  <si>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</si>
  <si>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</si>
  <si>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</si>
  <si>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</si>
  <si>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</si>
  <si>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</si>
  <si>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</si>
  <si>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</si>
  <si>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</si>
  <si>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</si>
  <si>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</si>
  <si>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</si>
  <si>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</si>
  <si>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</si>
  <si>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</si>
  <si>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</si>
  <si>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</si>
  <si>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</si>
  <si>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</si>
  <si>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</si>
  <si>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</si>
  <si>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</si>
  <si>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</si>
  <si>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</si>
  <si>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</si>
  <si>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</si>
  <si>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</si>
  <si>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</si>
  <si>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</si>
  <si>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</si>
  <si>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</si>
  <si>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</si>
  <si>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</si>
  <si>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</si>
  <si>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</si>
  <si>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</si>
  <si>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</si>
  <si>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</si>
  <si>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</si>
  <si>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</si>
  <si>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</si>
  <si>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</si>
  <si>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</si>
  <si>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</si>
  <si>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</si>
  <si>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</si>
  <si>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</si>
  <si>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</si>
  <si>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</si>
  <si>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</si>
  <si>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</si>
  <si>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</si>
  <si>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</si>
  <si>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</si>
  <si>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</si>
  <si>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</si>
  <si>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</si>
  <si>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</si>
  <si>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</si>
  <si>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</si>
  <si>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</si>
  <si>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</si>
  <si>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</si>
  <si>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</si>
  <si>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</si>
  <si>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</si>
  <si>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</si>
  <si>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</si>
  <si>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</si>
  <si>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</si>
  <si>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</si>
  <si>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</si>
  <si>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</si>
  <si>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</si>
  <si>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</si>
  <si>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</si>
  <si>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</si>
  <si>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</si>
  <si>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</si>
  <si>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</si>
  <si>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</si>
  <si>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</si>
  <si>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</si>
  <si>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</si>
  <si>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</si>
  <si>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</si>
  <si>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</si>
  <si>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</si>
  <si>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</si>
  <si>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</si>
  <si>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</si>
  <si>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</si>
  <si>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</si>
  <si>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</si>
  <si>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</si>
  <si>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</si>
  <si>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</si>
  <si>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</si>
  <si>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</si>
  <si>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</si>
  <si>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</si>
  <si>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</si>
  <si>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</si>
  <si>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</si>
  <si>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</si>
  <si>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</si>
  <si>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</si>
  <si>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</si>
  <si>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</si>
  <si>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</si>
  <si>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</si>
  <si>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</si>
  <si>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</si>
  <si>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</si>
  <si>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</si>
  <si>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</si>
  <si>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</si>
  <si>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</si>
  <si>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</si>
  <si>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</si>
  <si>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</si>
  <si>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</si>
  <si>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</si>
  <si>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</si>
  <si>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</si>
  <si>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</si>
  <si>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</si>
  <si>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</si>
  <si>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</si>
  <si>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</si>
  <si>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</si>
  <si>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</si>
  <si>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</si>
  <si>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</si>
  <si>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</si>
  <si>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</si>
  <si>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</si>
  <si>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</si>
  <si>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</si>
  <si>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</si>
  <si>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</si>
  <si>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</si>
  <si>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</si>
  <si>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</si>
  <si>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</si>
  <si>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</si>
  <si>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</si>
  <si>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</si>
  <si>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</si>
  <si>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</si>
  <si>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</si>
  <si>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</si>
  <si>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</si>
  <si>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</si>
  <si>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</si>
  <si>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</si>
  <si>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</si>
  <si>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</si>
  <si>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</si>
  <si>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</si>
  <si>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</si>
  <si>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</si>
  <si>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</si>
  <si>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</si>
  <si>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</si>
  <si>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</si>
  <si>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</si>
  <si>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</si>
  <si>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</si>
  <si>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</si>
  <si>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</si>
  <si>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</si>
  <si>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</si>
  <si>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</si>
  <si>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</si>
  <si>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</si>
  <si>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</si>
  <si>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</si>
  <si>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</si>
  <si>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</si>
  <si>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</si>
  <si>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</si>
  <si>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</si>
  <si>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</si>
  <si>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</si>
  <si>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</si>
  <si>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</si>
  <si>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</si>
  <si>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</si>
  <si>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</si>
  <si>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</si>
  <si>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</si>
  <si>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</si>
  <si>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</si>
  <si>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</si>
  <si>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</si>
  <si>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</si>
  <si>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</si>
  <si>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</si>
  <si>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</si>
  <si>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</si>
  <si>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</si>
  <si>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</si>
  <si>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</si>
  <si>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</si>
  <si>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</si>
  <si>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</si>
  <si>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</si>
  <si>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</si>
  <si>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</si>
  <si>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</si>
  <si>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</si>
  <si>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</si>
  <si>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</si>
  <si>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</si>
  <si>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</si>
  <si>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</si>
  <si>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</si>
  <si>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</si>
  <si>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</si>
  <si>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</si>
  <si>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</si>
  <si>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</si>
  <si>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</si>
  <si>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</si>
  <si>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</si>
  <si>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</si>
  <si>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</si>
  <si>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</si>
  <si>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</si>
  <si>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</si>
  <si>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</si>
  <si>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</si>
  <si>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</si>
  <si>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</si>
  <si>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</si>
  <si>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</si>
  <si>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</si>
  <si>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</si>
  <si>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</si>
  <si>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</si>
  <si>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</si>
  <si>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</si>
  <si>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</si>
  <si>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</si>
  <si>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</si>
  <si>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</si>
  <si>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</si>
  <si>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</si>
  <si>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</si>
  <si>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</si>
  <si>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</si>
  <si>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</si>
  <si>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</si>
  <si>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</si>
  <si>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</si>
  <si>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</si>
  <si>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</si>
  <si>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</si>
  <si>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</si>
  <si>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</si>
  <si>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</si>
  <si>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</si>
  <si>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</si>
  <si>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</si>
  <si>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</si>
  <si>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</si>
  <si>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</si>
  <si>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</si>
  <si>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</si>
  <si>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</si>
  <si>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</si>
  <si>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</si>
  <si>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</si>
  <si>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</si>
  <si>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</si>
  <si>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</si>
  <si>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</si>
  <si>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</si>
  <si>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</si>
  <si>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</si>
  <si>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</si>
  <si>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</si>
  <si>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</si>
  <si>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</si>
  <si>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</si>
  <si>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</si>
  <si>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</si>
  <si>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</si>
  <si>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</si>
  <si>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</si>
  <si>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</si>
  <si>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</si>
  <si>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</si>
  <si>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</si>
  <si>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</si>
  <si>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</si>
  <si>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</si>
  <si>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</si>
  <si>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</si>
  <si>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</si>
  <si>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</si>
  <si>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</si>
  <si>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</si>
  <si>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</si>
  <si>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</si>
  <si>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</si>
  <si>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</si>
  <si>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</si>
  <si>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</si>
  <si>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</si>
  <si>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</si>
  <si>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</si>
  <si>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</si>
  <si>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</si>
  <si>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</si>
  <si>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</si>
  <si>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</si>
  <si>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</si>
  <si>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</si>
  <si>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</si>
  <si>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</si>
  <si>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</si>
  <si>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</si>
  <si>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</si>
  <si>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</si>
  <si>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</si>
  <si>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</si>
  <si>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</si>
  <si>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</si>
  <si>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</si>
  <si>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</si>
  <si>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</si>
  <si>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</si>
  <si>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</si>
  <si>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</si>
  <si>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</si>
  <si>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</si>
  <si>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</si>
  <si>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</si>
  <si>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</si>
  <si>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</si>
  <si>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</si>
  <si>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</si>
  <si>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</si>
  <si>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</si>
  <si>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</si>
  <si>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</si>
  <si>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</si>
  <si>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</si>
  <si>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</si>
  <si>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</si>
  <si>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</si>
  <si>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</si>
  <si>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</si>
  <si>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</si>
  <si>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</si>
  <si>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</si>
  <si>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</si>
  <si>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</si>
  <si>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</si>
  <si>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</si>
  <si>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</si>
  <si>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</si>
  <si>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</si>
  <si>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</si>
  <si>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</si>
  <si>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</si>
  <si>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</si>
  <si>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</si>
  <si>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</si>
  <si>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</si>
  <si>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</si>
  <si>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</si>
  <si>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</si>
  <si>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</si>
  <si>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</si>
  <si>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</si>
  <si>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</si>
  <si>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</si>
  <si>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</si>
  <si>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</si>
  <si>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</si>
  <si>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</si>
  <si>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</si>
  <si>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</si>
  <si>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</si>
  <si>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</si>
  <si>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</si>
  <si>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</si>
  <si>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</si>
  <si>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</si>
  <si>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</si>
  <si>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</si>
  <si>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</si>
  <si>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</si>
  <si>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</si>
  <si>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</si>
  <si>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</si>
  <si>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</si>
  <si>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</si>
  <si>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</si>
  <si>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</si>
  <si>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</si>
  <si>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</si>
  <si>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</si>
  <si>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</si>
  <si>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</si>
  <si>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</si>
  <si>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</si>
  <si>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</si>
  <si>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</si>
  <si>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</si>
  <si>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</si>
  <si>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</si>
  <si>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</si>
  <si>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</si>
  <si>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</si>
  <si>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</si>
  <si>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</si>
  <si>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</si>
  <si>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</si>
  <si>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</si>
  <si>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</si>
  <si>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</si>
  <si>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</si>
  <si>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</si>
  <si>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</si>
  <si>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</si>
  <si>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</si>
  <si>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</si>
  <si>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</si>
  <si>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</si>
  <si>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</si>
  <si>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</si>
  <si>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</si>
  <si>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</si>
  <si>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</si>
  <si>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</si>
  <si>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</si>
  <si>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</si>
  <si>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</si>
  <si>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</si>
  <si>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</si>
  <si>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</si>
  <si>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</si>
  <si>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</si>
  <si>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</si>
  <si>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</si>
  <si>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</si>
  <si>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</si>
  <si>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</si>
  <si>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</si>
  <si>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</si>
  <si>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</si>
  <si>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</si>
  <si>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</si>
  <si>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</si>
  <si>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</si>
  <si>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</si>
  <si>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</si>
  <si>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</si>
  <si>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</si>
  <si>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</si>
  <si>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</si>
  <si>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</si>
  <si>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</si>
  <si>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</si>
  <si>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</si>
  <si>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</si>
  <si>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</si>
  <si>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</si>
  <si>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</si>
  <si>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</si>
  <si>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</si>
  <si>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</si>
  <si>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</si>
  <si>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</si>
  <si>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</si>
  <si>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</si>
  <si>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</si>
  <si>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</si>
  <si>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</si>
  <si>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</si>
  <si>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</si>
  <si>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</si>
  <si>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</si>
  <si>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</si>
  <si>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</si>
  <si>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</si>
  <si>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</si>
  <si>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</si>
  <si>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</si>
  <si>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</si>
  <si>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</si>
  <si>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</si>
  <si>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</si>
  <si>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</si>
  <si>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</si>
  <si>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</si>
  <si>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</si>
  <si>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</si>
  <si>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</si>
  <si>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</si>
  <si>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</si>
  <si>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</si>
  <si>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</si>
  <si>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</si>
  <si>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</si>
  <si>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</si>
  <si>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</si>
  <si>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</si>
  <si>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</si>
  <si>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</si>
  <si>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</si>
  <si>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</si>
  <si>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</si>
  <si>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</si>
  <si>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</si>
  <si>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</si>
  <si>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</si>
  <si>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</si>
  <si>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</si>
  <si>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</si>
  <si>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</si>
  <si>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</si>
  <si>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</si>
  <si>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</si>
  <si>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</si>
  <si>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</si>
  <si>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</si>
  <si>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</si>
  <si>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</si>
  <si>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</si>
  <si>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</si>
  <si>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</si>
  <si>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</si>
  <si>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</si>
  <si>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</si>
  <si>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</si>
  <si>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</si>
  <si>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</si>
  <si>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</si>
  <si>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</si>
  <si>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</si>
  <si>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</si>
  <si>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</si>
  <si>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</si>
  <si>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</si>
  <si>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</si>
  <si>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</si>
  <si>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</si>
  <si>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</si>
  <si>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</si>
  <si>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</si>
  <si>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</si>
  <si>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</si>
  <si>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</si>
  <si>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</si>
  <si>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</si>
  <si>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</si>
  <si>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</si>
  <si>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</si>
  <si>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</si>
  <si>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</si>
  <si>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</si>
  <si>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</si>
  <si>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</si>
  <si>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</si>
  <si>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</si>
  <si>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</si>
  <si>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</si>
  <si>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</si>
  <si>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</si>
  <si>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</si>
  <si>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</si>
  <si>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</si>
  <si>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</si>
  <si>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</si>
  <si>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</si>
  <si>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</si>
  <si>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</si>
  <si>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</si>
  <si>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</si>
  <si>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</si>
  <si>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</si>
  <si>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</si>
  <si>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</si>
  <si>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</si>
  <si>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</si>
  <si>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</si>
  <si>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</si>
  <si>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</si>
  <si>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</si>
  <si>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</si>
  <si>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</si>
  <si>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</si>
  <si>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</si>
  <si>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</si>
  <si>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</si>
  <si>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</si>
  <si>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</si>
  <si>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</si>
  <si>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</si>
  <si>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</si>
  <si>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</si>
  <si>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</si>
  <si>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</si>
  <si>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</si>
  <si>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</si>
  <si>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</si>
  <si>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</si>
  <si>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</si>
  <si>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</si>
  <si>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</si>
  <si>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</si>
  <si>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</si>
  <si>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</si>
  <si>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</si>
  <si>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</si>
  <si>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</si>
  <si>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</si>
  <si>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</si>
  <si>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</si>
  <si>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</si>
  <si>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</si>
  <si>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</si>
  <si>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</si>
  <si>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</si>
  <si>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</si>
  <si>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</si>
  <si>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</si>
  <si>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</si>
  <si>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</si>
  <si>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</si>
  <si>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</si>
  <si>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</si>
  <si>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</si>
  <si>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</si>
  <si>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</si>
  <si>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</si>
  <si>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</si>
  <si>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</si>
  <si>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</si>
  <si>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</si>
  <si>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</si>
  <si>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</si>
  <si>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</si>
  <si>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</si>
  <si>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</si>
  <si>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</si>
  <si>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</si>
  <si>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</si>
  <si>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</si>
  <si>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</si>
  <si>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</si>
  <si>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</si>
  <si>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</si>
  <si>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</si>
  <si>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</si>
  <si>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</si>
  <si>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</si>
  <si>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</si>
  <si>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</si>
  <si>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</si>
  <si>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</si>
  <si>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</si>
  <si>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</si>
  <si>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</si>
  <si>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</si>
  <si>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</si>
  <si>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</si>
  <si>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</si>
  <si>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</si>
  <si>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</si>
  <si>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</si>
  <si>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</si>
  <si>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</si>
  <si>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</si>
  <si>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</si>
  <si>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</si>
  <si>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</si>
  <si>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</si>
  <si>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</si>
  <si>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</si>
  <si>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</si>
  <si>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</si>
  <si>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</si>
  <si>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</si>
  <si>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</si>
  <si>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</si>
  <si>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</si>
  <si>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</si>
  <si>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</si>
  <si>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</si>
  <si>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</si>
  <si>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</si>
  <si>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</si>
  <si>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</si>
  <si>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</si>
  <si>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</si>
  <si>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</si>
  <si>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</si>
  <si>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</si>
  <si>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</si>
  <si>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</si>
  <si>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</si>
  <si>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</si>
  <si>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</si>
  <si>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</si>
  <si>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</si>
  <si>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</si>
  <si>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</si>
  <si>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</si>
  <si>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</si>
  <si>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</si>
  <si>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</si>
  <si>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</si>
  <si>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</si>
  <si>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</si>
  <si>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</si>
  <si>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</si>
  <si>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</si>
  <si>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</si>
  <si>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</si>
  <si>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</si>
  <si>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</si>
  <si>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</si>
  <si>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</si>
  <si>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</si>
  <si>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</si>
  <si>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</si>
  <si>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</si>
  <si>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</si>
  <si>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</si>
  <si>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</si>
  <si>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</si>
  <si>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</si>
  <si>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</si>
  <si>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</si>
  <si>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</si>
  <si>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</si>
  <si>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</si>
  <si>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</si>
  <si>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</si>
  <si>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</si>
  <si>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</si>
  <si>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</si>
  <si>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</si>
  <si>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</si>
  <si>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</si>
  <si>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</si>
  <si>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</si>
  <si>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</si>
  <si>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</si>
  <si>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</si>
  <si>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</si>
  <si>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</si>
  <si>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</si>
  <si>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</si>
  <si>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</si>
  <si>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</si>
  <si>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</si>
  <si>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</si>
  <si>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</si>
  <si>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</si>
  <si>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</si>
  <si>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</si>
  <si>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</si>
  <si>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</si>
  <si>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</si>
  <si>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</si>
  <si>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</si>
  <si>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</si>
  <si>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</si>
  <si>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</si>
  <si>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</si>
  <si>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</si>
  <si>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</si>
  <si>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</si>
  <si>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</si>
  <si>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</si>
  <si>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</si>
  <si>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</si>
  <si>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</si>
  <si>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</si>
  <si>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</si>
  <si>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</si>
  <si>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</si>
  <si>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</si>
  <si>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</si>
  <si>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</si>
  <si>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</si>
  <si>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</si>
  <si>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</si>
  <si>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</si>
  <si>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</si>
  <si>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</si>
  <si>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</si>
  <si>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</si>
  <si>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</si>
  <si>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</si>
  <si>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</si>
  <si>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</si>
  <si>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</si>
  <si>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</si>
  <si>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</si>
  <si>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</si>
  <si>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</si>
  <si>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</si>
  <si>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</si>
  <si>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</si>
  <si>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</si>
  <si>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</si>
  <si>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</si>
  <si>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</si>
  <si>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</si>
  <si>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</si>
  <si>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</si>
  <si>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</si>
  <si>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</si>
  <si>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</si>
  <si>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</si>
  <si>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</si>
  <si>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</si>
  <si>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</si>
  <si>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</si>
  <si>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</si>
  <si>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</si>
  <si>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</si>
  <si>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</si>
  <si>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</si>
  <si>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</si>
  <si>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</si>
  <si>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</si>
  <si>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</si>
  <si>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</si>
  <si>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</si>
  <si>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</si>
  <si>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</si>
  <si>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</si>
  <si>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</si>
  <si>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</si>
  <si>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</si>
  <si>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</si>
  <si>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</si>
  <si>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</si>
  <si>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</si>
  <si>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</si>
  <si>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</si>
  <si>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</si>
  <si>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</si>
  <si>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</si>
  <si>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</si>
  <si>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</si>
  <si>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</si>
  <si>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</si>
  <si>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</si>
  <si>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</si>
  <si>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</si>
  <si>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</si>
  <si>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</si>
  <si>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</si>
  <si>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</si>
  <si>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</si>
  <si>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</si>
  <si>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</si>
  <si>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</si>
  <si>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</si>
  <si>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</si>
  <si>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</si>
  <si>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</si>
  <si>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</si>
  <si>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</si>
  <si>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</si>
  <si>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</si>
  <si>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</si>
  <si>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</si>
  <si>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</si>
  <si>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</si>
  <si>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</si>
  <si>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</si>
  <si>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</si>
  <si>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</si>
  <si>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</si>
  <si>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</si>
  <si>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</si>
  <si>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</si>
  <si>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</si>
  <si>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</si>
  <si>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</si>
  <si>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</si>
  <si>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</si>
  <si>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</si>
  <si>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</si>
  <si>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</si>
  <si>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</si>
  <si>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</si>
  <si>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</si>
  <si>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</si>
  <si>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</si>
  <si>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</si>
  <si>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</si>
  <si>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</si>
  <si>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</si>
  <si>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</si>
  <si>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</si>
  <si>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</si>
  <si>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</si>
  <si>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</si>
  <si>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</si>
  <si>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</si>
  <si>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</si>
  <si>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</si>
  <si>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</si>
  <si>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</si>
  <si>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</si>
  <si>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</si>
  <si>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</si>
  <si>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</si>
  <si>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</si>
  <si>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</si>
  <si>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</si>
  <si>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</si>
  <si>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</si>
  <si>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</si>
  <si>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</si>
  <si>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</si>
  <si>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</si>
  <si>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</si>
  <si>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</si>
  <si>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</si>
  <si>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</si>
  <si>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</si>
  <si>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</si>
  <si>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</si>
  <si>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</si>
  <si>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</si>
  <si>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</si>
  <si>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</si>
  <si>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</si>
  <si>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</si>
  <si>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</si>
  <si>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</si>
  <si>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</si>
  <si>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</si>
  <si>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</si>
  <si>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</si>
  <si>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</si>
  <si>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</si>
  <si>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</si>
  <si>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</si>
  <si>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</si>
  <si>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</si>
  <si>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</si>
  <si>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</si>
  <si>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</si>
  <si>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</si>
  <si>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</si>
  <si>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</si>
  <si>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</si>
  <si>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</si>
  <si>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</si>
  <si>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</si>
  <si>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</si>
  <si>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</si>
  <si>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</si>
  <si>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</si>
  <si>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</si>
  <si>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</si>
  <si>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</si>
  <si>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</si>
  <si>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</si>
  <si>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</si>
  <si>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</si>
  <si>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</si>
  <si>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</si>
  <si>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</si>
  <si>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</si>
  <si>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</si>
  <si>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</si>
  <si>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</si>
  <si>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</si>
  <si>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</si>
  <si>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</si>
  <si>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</si>
  <si>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</si>
  <si>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</si>
  <si>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</si>
  <si>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</si>
  <si>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</si>
  <si>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</si>
  <si>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</si>
  <si>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</si>
  <si>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</si>
  <si>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</si>
  <si>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</si>
  <si>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</si>
  <si>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</si>
  <si>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</si>
  <si>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</si>
  <si>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</si>
  <si>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</si>
  <si>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</si>
  <si>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</si>
  <si>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</si>
  <si>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</si>
  <si>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</si>
  <si>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</si>
  <si>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</si>
  <si>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</si>
  <si>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</si>
  <si>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</si>
  <si>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</si>
  <si>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</si>
  <si>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</si>
  <si>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</si>
  <si>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</si>
  <si>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</si>
  <si>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</si>
  <si>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</si>
  <si>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</si>
  <si>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</si>
  <si>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</si>
  <si>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</si>
  <si>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</si>
  <si>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</si>
  <si>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</si>
  <si>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</si>
  <si>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</si>
  <si>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</si>
  <si>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</si>
  <si>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</si>
  <si>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</si>
  <si>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</si>
  <si>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</si>
  <si>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</si>
  <si>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</si>
  <si>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</si>
  <si>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</si>
  <si>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</si>
  <si>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</si>
  <si>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</si>
  <si>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</si>
  <si>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</si>
  <si>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</si>
  <si>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</si>
  <si>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</si>
  <si>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</si>
  <si>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</si>
  <si>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</si>
  <si>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</si>
  <si>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</si>
  <si>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</si>
  <si>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</si>
  <si>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</si>
  <si>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</si>
  <si>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</si>
  <si>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</si>
  <si>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</si>
  <si>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</si>
  <si>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</si>
  <si>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</si>
  <si>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</si>
  <si>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</si>
  <si>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</si>
  <si>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</si>
  <si>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</si>
  <si>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</si>
  <si>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</si>
  <si>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</si>
  <si>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</si>
  <si>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</si>
  <si>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</si>
  <si>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</si>
  <si>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</si>
  <si>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</si>
  <si>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</si>
  <si>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</si>
  <si>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</si>
  <si>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</si>
  <si>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</si>
  <si>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</si>
  <si>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</si>
  <si>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</si>
  <si>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</si>
  <si>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</si>
  <si>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</si>
  <si>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</si>
  <si>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</si>
  <si>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</si>
  <si>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</si>
  <si>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</si>
  <si>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</si>
  <si>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</si>
  <si>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</si>
  <si>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</si>
  <si>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</si>
  <si>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</si>
  <si>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</si>
  <si>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</si>
  <si>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</si>
  <si>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</si>
  <si>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</si>
  <si>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</si>
  <si>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</si>
  <si>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</si>
  <si>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</si>
  <si>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</si>
  <si>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</si>
  <si>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</si>
  <si>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</si>
  <si>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</si>
  <si>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</si>
  <si>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</si>
  <si>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</si>
  <si>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</si>
  <si>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</si>
  <si>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</si>
  <si>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</si>
  <si>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</si>
  <si>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</si>
  <si>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</si>
  <si>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</si>
  <si>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</si>
  <si>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</si>
  <si>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</si>
  <si>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</si>
  <si>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</si>
  <si>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</si>
  <si>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</si>
  <si>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</si>
  <si>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</si>
  <si>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</si>
  <si>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</si>
  <si>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</si>
  <si>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</si>
  <si>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</si>
  <si>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</si>
  <si>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</si>
  <si>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</si>
  <si>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</si>
  <si>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</si>
  <si>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</si>
  <si>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</si>
  <si>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</si>
  <si>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</si>
  <si>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</si>
  <si>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</si>
  <si>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</si>
  <si>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</si>
  <si>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</si>
  <si>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</si>
  <si>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</si>
  <si>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</si>
  <si>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</si>
  <si>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</si>
  <si>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</si>
  <si>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</si>
  <si>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</si>
  <si>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</si>
  <si>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</si>
  <si>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</si>
  <si>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</si>
  <si>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</si>
  <si>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</si>
  <si>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</si>
  <si>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</si>
  <si>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</si>
  <si>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</si>
  <si>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</si>
  <si>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</si>
  <si>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</si>
  <si>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</si>
  <si>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</si>
  <si>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</si>
  <si>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</si>
  <si>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</si>
  <si>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</si>
  <si>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</si>
  <si>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</si>
  <si>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</si>
  <si>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</si>
  <si>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</si>
  <si>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</si>
  <si>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</si>
  <si>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</si>
  <si>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</si>
  <si>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</si>
  <si>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</si>
  <si>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</si>
  <si>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</si>
  <si>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</si>
  <si>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</si>
  <si>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</si>
  <si>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</si>
  <si>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</si>
  <si>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</si>
  <si>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</si>
  <si>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</si>
  <si>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</si>
  <si>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</si>
  <si>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</si>
  <si>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</si>
  <si>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</si>
  <si>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</si>
  <si>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</si>
  <si>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</si>
  <si>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</si>
  <si>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</si>
  <si>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</si>
  <si>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</si>
  <si>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</si>
  <si>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</si>
  <si>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</si>
  <si>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</si>
  <si>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</si>
  <si>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</si>
  <si>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</si>
  <si>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</si>
  <si>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</si>
  <si>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</si>
  <si>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</si>
  <si>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</si>
  <si>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</si>
  <si>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</si>
  <si>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</si>
  <si>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</si>
  <si>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</si>
  <si>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</si>
  <si>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</si>
  <si>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</si>
  <si>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</si>
  <si>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</si>
  <si>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</si>
  <si>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</si>
  <si>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</si>
  <si>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</si>
  <si>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</si>
  <si>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</si>
  <si>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</si>
  <si>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</si>
  <si>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</si>
  <si>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</si>
  <si>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</si>
  <si>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</si>
  <si>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</si>
  <si>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</si>
  <si>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</si>
  <si>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</si>
  <si>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</si>
  <si>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</si>
  <si>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</si>
  <si>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</si>
  <si>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</si>
  <si>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</si>
  <si>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</si>
  <si>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</si>
  <si>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</si>
  <si>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</si>
  <si>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</si>
  <si>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</si>
  <si>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</si>
  <si>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</si>
  <si>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</si>
  <si>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</si>
  <si>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</si>
  <si>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</si>
  <si>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</si>
  <si>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</si>
  <si>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</si>
  <si>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</si>
  <si>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</si>
  <si>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</si>
  <si>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</si>
  <si>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</si>
  <si>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</si>
  <si>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</si>
  <si>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</si>
  <si>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</si>
  <si>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</si>
  <si>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</si>
  <si>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</si>
  <si>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</si>
  <si>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</si>
  <si>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</si>
  <si>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</si>
  <si>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</si>
  <si>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</si>
  <si>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</si>
  <si>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</si>
  <si>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</si>
  <si>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</si>
  <si>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</si>
  <si>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</si>
  <si>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</si>
  <si>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</si>
  <si>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</si>
  <si>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</si>
  <si>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</si>
  <si>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</si>
  <si>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</si>
  <si>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</si>
  <si>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</si>
  <si>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</si>
  <si>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</si>
  <si>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</si>
  <si>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</si>
  <si>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</si>
  <si>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</si>
  <si>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</si>
  <si>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</si>
  <si>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</si>
  <si>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</si>
  <si>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</si>
  <si>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</si>
  <si>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</si>
  <si>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</si>
  <si>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</si>
  <si>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</si>
  <si>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</si>
  <si>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</si>
  <si>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</si>
  <si>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</si>
  <si>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</si>
  <si>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</si>
  <si>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</si>
  <si>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</si>
  <si>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</si>
  <si>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</si>
  <si>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</si>
  <si>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</si>
  <si>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</si>
  <si>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</si>
  <si>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</si>
  <si>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</si>
  <si>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</si>
  <si>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</si>
  <si>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</si>
  <si>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</si>
  <si>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</si>
  <si>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</si>
  <si>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</si>
  <si>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</si>
  <si>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</si>
  <si>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</si>
  <si>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</si>
  <si>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</si>
  <si>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</si>
  <si>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</si>
  <si>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</si>
  <si>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</si>
  <si>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</si>
  <si>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</si>
  <si>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</si>
  <si>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</si>
  <si>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</si>
  <si>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</si>
  <si>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</si>
  <si>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</si>
  <si>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</si>
  <si>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</si>
  <si>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</si>
  <si>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</si>
  <si>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</si>
  <si>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</si>
  <si>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</si>
  <si>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</si>
  <si>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</si>
  <si>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</si>
  <si>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</si>
  <si>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</si>
  <si>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</si>
  <si>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</si>
  <si>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</si>
  <si>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</si>
  <si>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</si>
  <si>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</si>
  <si>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</si>
  <si>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</si>
  <si>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</si>
  <si>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</si>
  <si>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</si>
  <si>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</si>
  <si>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</si>
  <si>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</si>
  <si>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</si>
  <si>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</si>
  <si>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</si>
  <si>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</si>
  <si>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</si>
  <si>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</si>
  <si>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</si>
  <si>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</si>
  <si>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</si>
  <si>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</si>
  <si>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</si>
  <si>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</si>
  <si>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</si>
  <si>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</si>
  <si>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</si>
  <si>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</si>
  <si>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</si>
  <si>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</si>
  <si>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</si>
  <si>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</si>
  <si>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</si>
  <si>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</si>
  <si>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</si>
  <si>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</si>
  <si>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</si>
  <si>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</si>
  <si>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</si>
  <si>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</si>
  <si>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</si>
  <si>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</si>
  <si>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</si>
  <si>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</si>
  <si>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</si>
  <si>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</si>
  <si>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</si>
  <si>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</si>
  <si>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</si>
  <si>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</si>
  <si>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</si>
  <si>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</si>
  <si>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</si>
  <si>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</si>
  <si>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</si>
  <si>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</si>
  <si>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</si>
  <si>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</si>
  <si>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</si>
  <si>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</si>
  <si>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</si>
  <si>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</si>
  <si>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</si>
  <si>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</si>
  <si>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</si>
  <si>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</si>
  <si>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</si>
  <si>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</si>
  <si>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</si>
  <si>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</si>
  <si>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</si>
  <si>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</si>
  <si>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</si>
  <si>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</si>
  <si>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</si>
  <si>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</si>
  <si>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</si>
  <si>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</si>
  <si>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</si>
  <si>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</si>
  <si>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</si>
  <si>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</si>
  <si>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</si>
  <si>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</si>
  <si>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</si>
  <si>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</si>
  <si>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</si>
  <si>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</si>
  <si>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</si>
  <si>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</si>
  <si>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</si>
  <si>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</si>
  <si>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</si>
  <si>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</si>
  <si>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</si>
  <si>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</si>
  <si>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</si>
  <si>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</si>
  <si>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</si>
  <si>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</si>
  <si>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</si>
  <si>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</si>
  <si>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</si>
  <si>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</si>
  <si>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</si>
  <si>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</si>
  <si>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</si>
  <si>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</si>
  <si>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</si>
  <si>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</si>
  <si>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</si>
  <si>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</si>
  <si>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</si>
  <si>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</si>
  <si>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</si>
  <si>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</si>
  <si>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</si>
  <si>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</si>
  <si>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</si>
  <si>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</si>
  <si>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</si>
  <si>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</si>
  <si>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</si>
  <si>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</si>
  <si>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</si>
  <si>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</si>
  <si>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</si>
  <si>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</si>
  <si>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</si>
  <si>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</si>
  <si>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</si>
  <si>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</si>
  <si>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</si>
  <si>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</si>
  <si>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</si>
  <si>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</si>
  <si>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</si>
  <si>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</si>
  <si>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</si>
  <si>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</si>
  <si>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</si>
  <si>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</si>
  <si>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</si>
  <si>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</si>
  <si>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</si>
  <si>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</si>
  <si>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</si>
  <si>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</si>
  <si>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</si>
  <si>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</si>
  <si>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</si>
  <si>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</si>
  <si>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</si>
  <si>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</si>
  <si>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</si>
  <si>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</si>
  <si>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</si>
  <si>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</si>
  <si>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</si>
  <si>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</si>
  <si>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</si>
  <si>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</si>
  <si>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</si>
  <si>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</si>
  <si>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</si>
  <si>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</si>
  <si>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</si>
  <si>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</si>
  <si>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</si>
  <si>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</si>
  <si>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</si>
  <si>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</si>
  <si>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</si>
  <si>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</si>
  <si>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</si>
  <si>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</si>
  <si>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</si>
  <si>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</si>
  <si>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</si>
  <si>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</si>
  <si>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</si>
  <si>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</si>
  <si>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</si>
  <si>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</si>
  <si>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</si>
  <si>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</si>
  <si>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</si>
  <si>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</si>
  <si>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</si>
  <si>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</si>
  <si>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</si>
  <si>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</si>
  <si>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</si>
  <si>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</si>
  <si>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</si>
  <si>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</si>
  <si>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</si>
  <si>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</si>
  <si>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</si>
  <si>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</si>
  <si>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</si>
  <si>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</si>
  <si>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</si>
  <si>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</si>
  <si>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</si>
  <si>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</si>
  <si>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</si>
  <si>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</si>
  <si>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</si>
  <si>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</si>
  <si>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</si>
  <si>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</si>
  <si>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</si>
  <si>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</si>
  <si>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</si>
  <si>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</si>
  <si>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</si>
  <si>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</si>
  <si>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</si>
  <si>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</si>
  <si>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</si>
  <si>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</si>
  <si>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</si>
  <si>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</si>
  <si>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</si>
  <si>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</si>
  <si>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</si>
  <si>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</si>
  <si>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</si>
  <si>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</si>
  <si>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</si>
  <si>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</si>
  <si>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</si>
  <si>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</si>
  <si>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</si>
  <si>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</si>
  <si>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</si>
  <si>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</si>
  <si>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</si>
  <si>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</si>
  <si>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</si>
  <si>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</si>
  <si>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</si>
  <si>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</si>
  <si>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</si>
  <si>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</si>
  <si>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</si>
  <si>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</si>
  <si>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</si>
  <si>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</si>
  <si>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</si>
  <si>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</si>
  <si>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</si>
  <si>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</si>
  <si>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</si>
  <si>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</si>
  <si>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</si>
  <si>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</si>
  <si>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</si>
  <si>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</si>
  <si>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</si>
  <si>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</si>
  <si>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</si>
  <si>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</si>
  <si>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</si>
  <si>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</si>
  <si>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</si>
  <si>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</si>
  <si>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</si>
  <si>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</si>
  <si>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</si>
  <si>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</si>
  <si>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</si>
  <si>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</si>
  <si>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</si>
  <si>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</si>
  <si>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</si>
  <si>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</si>
  <si>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</si>
  <si>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</si>
  <si>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</si>
  <si>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</si>
  <si>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</si>
  <si>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</si>
  <si>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</si>
  <si>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</si>
  <si>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</si>
  <si>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</si>
  <si>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</si>
  <si>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</si>
  <si>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</si>
  <si>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</si>
  <si>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</si>
  <si>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</si>
  <si>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</si>
  <si>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</si>
  <si>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</si>
  <si>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</si>
  <si>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</si>
  <si>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</si>
  <si>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</si>
  <si>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</si>
  <si>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</si>
  <si>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</si>
  <si>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</si>
  <si>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</si>
  <si>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</si>
  <si>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</si>
  <si>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</si>
  <si>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</si>
  <si>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</si>
  <si>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</si>
  <si>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</si>
  <si>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</si>
  <si>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</si>
  <si>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</si>
  <si>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</si>
  <si>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</si>
  <si>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</si>
  <si>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</si>
  <si>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</si>
  <si>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</si>
  <si>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</si>
  <si>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</si>
  <si>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</si>
  <si>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</si>
  <si>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</si>
  <si>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</si>
  <si>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</si>
  <si>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</si>
  <si>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</si>
  <si>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</si>
  <si>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</si>
  <si>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</si>
  <si>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</si>
  <si>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</si>
  <si>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</si>
  <si>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</si>
  <si>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</si>
  <si>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</si>
  <si>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</si>
  <si>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</si>
  <si>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</si>
  <si>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</si>
  <si>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</si>
  <si>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</si>
  <si>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</si>
  <si>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</si>
  <si>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</si>
  <si>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</si>
  <si>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</si>
  <si>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</si>
  <si>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</si>
  <si>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</si>
  <si>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</si>
  <si>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</si>
  <si>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</si>
  <si>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</si>
  <si>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</si>
  <si>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</si>
  <si>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</si>
  <si>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</si>
  <si>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</si>
  <si>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</si>
  <si>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</si>
  <si>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</si>
  <si>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</si>
  <si>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</si>
  <si>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</si>
  <si>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</si>
  <si>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</si>
  <si>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</si>
  <si>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</si>
  <si>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</si>
  <si>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</si>
  <si>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</si>
  <si>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</si>
  <si>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</si>
  <si>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</si>
  <si>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</si>
  <si>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</si>
  <si>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</si>
  <si>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</si>
  <si>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</si>
  <si>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</si>
  <si>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</si>
  <si>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</si>
  <si>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</si>
  <si>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</si>
  <si>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</si>
  <si>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</si>
  <si>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</si>
  <si>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</si>
  <si>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</si>
  <si>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</si>
  <si>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</si>
  <si>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</si>
  <si>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</si>
  <si>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</si>
  <si>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</si>
  <si>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</si>
  <si>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</si>
  <si>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</si>
  <si>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</si>
  <si>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</si>
  <si>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</si>
  <si>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</si>
  <si>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</si>
  <si>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</si>
  <si>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</si>
  <si>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</si>
  <si>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</si>
  <si>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</si>
  <si>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</si>
  <si>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</si>
  <si>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</si>
  <si>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</si>
  <si>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</si>
  <si>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</si>
  <si>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</si>
  <si>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</si>
  <si>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</si>
  <si>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</si>
  <si>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</si>
  <si>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</si>
  <si>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</si>
  <si>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</si>
  <si>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</si>
  <si>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</si>
  <si>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</si>
  <si>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</si>
  <si>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</si>
  <si>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</si>
  <si>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</si>
  <si>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</si>
  <si>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</si>
  <si>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</si>
  <si>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</si>
  <si>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</si>
  <si>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</si>
  <si>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</si>
  <si>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</si>
  <si>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</si>
  <si>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</si>
  <si>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</si>
  <si>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</si>
  <si>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</si>
  <si>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</si>
  <si>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</si>
  <si>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</si>
  <si>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</si>
  <si>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</si>
  <si>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</si>
  <si>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</si>
  <si>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</si>
  <si>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</si>
  <si>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</si>
  <si>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</si>
  <si>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</si>
  <si>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</si>
  <si>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</si>
  <si>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</si>
  <si>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</si>
  <si>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</si>
  <si>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</si>
  <si>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</si>
  <si>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</si>
  <si>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</si>
  <si>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</si>
  <si>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</si>
  <si>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</si>
  <si>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</si>
  <si>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</si>
  <si>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</si>
  <si>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</si>
  <si>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</si>
  <si>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</si>
  <si>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</si>
  <si>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</si>
  <si>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</si>
  <si>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</si>
  <si>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</si>
  <si>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</si>
  <si>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</si>
  <si>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</si>
  <si>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</si>
  <si>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</si>
  <si>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</si>
  <si>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</si>
  <si>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</si>
  <si>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</si>
  <si>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</si>
  <si>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</si>
  <si>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</si>
  <si>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</si>
  <si>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</si>
  <si>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</si>
  <si>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</si>
  <si>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</si>
  <si>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</si>
  <si>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</si>
  <si>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</si>
  <si>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</si>
  <si>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</si>
  <si>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</si>
  <si>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</si>
  <si>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</si>
  <si>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</si>
  <si>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</si>
  <si>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</si>
  <si>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</si>
  <si>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</si>
  <si>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</si>
  <si>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</si>
  <si>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</si>
  <si>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</si>
  <si>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</si>
  <si>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</si>
  <si>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</si>
  <si>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</si>
  <si>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</si>
  <si>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</si>
  <si>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</si>
  <si>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</si>
  <si>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</si>
  <si>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</si>
  <si>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</si>
  <si>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</si>
  <si>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</si>
  <si>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</si>
  <si>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</si>
  <si>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</si>
  <si>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</si>
  <si>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</si>
  <si>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</si>
  <si>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</si>
  <si>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</si>
  <si>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</si>
  <si>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</si>
  <si>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</si>
  <si>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</si>
  <si>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</si>
  <si>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</si>
  <si>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</si>
  <si>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</si>
  <si>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</si>
  <si>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</si>
  <si>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</si>
  <si>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</si>
  <si>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</si>
  <si>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</si>
  <si>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</si>
  <si>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</si>
  <si>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</si>
  <si>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</si>
  <si>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</si>
  <si>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</si>
  <si>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</si>
  <si>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</si>
  <si>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</si>
  <si>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</si>
  <si>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</si>
  <si>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</si>
  <si>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</si>
  <si>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</si>
  <si>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</si>
  <si>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</si>
  <si>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</si>
  <si>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</si>
  <si>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</si>
  <si>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</si>
  <si>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</si>
  <si>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</si>
  <si>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</si>
  <si>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</si>
  <si>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</si>
  <si>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</si>
  <si>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</si>
  <si>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</si>
  <si>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</si>
  <si>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</si>
  <si>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</si>
  <si>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</si>
  <si>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</si>
  <si>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</si>
  <si>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</si>
  <si>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</si>
  <si>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</si>
  <si>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</si>
  <si>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</si>
  <si>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</si>
  <si>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</si>
  <si>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</si>
  <si>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</si>
  <si>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</si>
  <si>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</si>
  <si>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</si>
  <si>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</si>
  <si>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</si>
  <si>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</si>
  <si>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</si>
  <si>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</si>
  <si>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</si>
  <si>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</si>
  <si>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</si>
  <si>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</si>
  <si>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</si>
  <si>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</si>
  <si>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</si>
  <si>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</si>
  <si>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</si>
  <si>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</si>
  <si>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</si>
  <si>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</si>
  <si>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</si>
  <si>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</si>
  <si>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</si>
  <si>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</si>
  <si>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</si>
  <si>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</si>
  <si>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</si>
  <si>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</si>
  <si>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</si>
  <si>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</si>
  <si>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</si>
  <si>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</si>
  <si>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</si>
  <si>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</si>
  <si>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</si>
  <si>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</si>
  <si>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</si>
  <si>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</si>
  <si>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</si>
  <si>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</si>
  <si>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</si>
  <si>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</si>
  <si>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</si>
  <si>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</si>
  <si>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</si>
  <si>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</si>
  <si>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</si>
  <si>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</si>
  <si>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</si>
  <si>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</si>
  <si>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</si>
  <si>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</si>
  <si>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</si>
  <si>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</si>
  <si>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</si>
  <si>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</si>
  <si>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</si>
  <si>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</si>
  <si>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</si>
  <si>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</si>
  <si>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</si>
  <si>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</si>
  <si>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</si>
  <si>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</si>
  <si>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</si>
  <si>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</si>
  <si>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</si>
  <si>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</si>
  <si>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</si>
  <si>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</si>
  <si>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</si>
  <si>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</si>
  <si>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</si>
  <si>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</si>
  <si>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</si>
  <si>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</si>
  <si>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</si>
  <si>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</si>
  <si>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</si>
  <si>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</si>
  <si>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</si>
  <si>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</si>
  <si>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</si>
  <si>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</si>
  <si>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</si>
  <si>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</si>
  <si>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</si>
  <si>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</si>
  <si>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</si>
  <si>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</si>
  <si>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</si>
  <si>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</si>
  <si>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</si>
  <si>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</si>
  <si>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</si>
  <si>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</si>
  <si>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</si>
  <si>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</si>
  <si>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</si>
  <si>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</si>
  <si>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</si>
  <si>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</si>
  <si>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</si>
  <si>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</si>
  <si>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</si>
  <si>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</si>
  <si>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</si>
  <si>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</si>
  <si>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</si>
  <si>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</si>
  <si>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</si>
  <si>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</si>
  <si>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</si>
  <si>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</si>
  <si>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</si>
  <si>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</si>
  <si>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</si>
  <si>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Avg Donation</t>
  </si>
  <si>
    <t>Number of Backers</t>
  </si>
  <si>
    <t>Mean Goal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</si>
  <si>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</si>
  <si>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</si>
  <si>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</si>
  <si>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</si>
  <si>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</si>
  <si>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</si>
  <si>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</si>
  <si>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</si>
  <si>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</si>
  <si>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</si>
  <si>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</si>
  <si>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</si>
  <si>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</si>
  <si>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</si>
  <si>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</si>
  <si>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</si>
  <si>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</si>
  <si>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</si>
  <si>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</si>
  <si>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</si>
  <si>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</si>
  <si>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</si>
  <si>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</si>
  <si>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</si>
  <si>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</si>
  <si>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</si>
  <si>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</si>
  <si>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</si>
  <si>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</si>
  <si>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</si>
  <si>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</si>
  <si>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</si>
  <si>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**Ref due to the removal of tabs as instructed in the 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</si>
</sst>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166" fontId="0" fillId="0" borderId="0" xfId="2" applyNumberFormat="1" applyFont="1"/>
    <xf numFmtId="166" fontId="0" fillId="0" borderId="0" xfId="0" applyNumberFormat="1"/>
    <xf numFmtId="0" fontId="1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607278851134658E-2"/>
          <c:y val="0.10683314531380735"/>
          <c:w val="0.77510101767887085"/>
          <c:h val="0.689627781424672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F-6643-9326-6B482EB81800}"/>
            </c:ext>
          </c:extLst>
        </c:ser>
        <c:ser>
          <c:idx val="1"/>
          <c:order val="1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4-BF4A-995F-241BCB89E407}"/>
            </c:ext>
          </c:extLst>
        </c:ser>
        <c:ser>
          <c:idx val="2"/>
          <c:order val="2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74-BF4A-995F-241BCB89E407}"/>
            </c:ext>
          </c:extLst>
        </c:ser>
        <c:ser>
          <c:idx val="3"/>
          <c:order val="3"/>
          <c:tx>
            <c:strRef>
              <c:f>'Category Stats'!$F$3:$F$4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Stats'!$B$5:$B$6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Stats'!$F$5:$F$6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74-BF4A-995F-241BCB89E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4773167"/>
        <c:axId val="1108816207"/>
      </c:barChart>
      <c:catAx>
        <c:axId val="148477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16207"/>
        <c:crosses val="autoZero"/>
        <c:auto val="1"/>
        <c:lblAlgn val="ctr"/>
        <c:lblOffset val="100"/>
        <c:noMultiLvlLbl val="0"/>
      </c:catAx>
      <c:valAx>
        <c:axId val="110881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77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2-9649-8089-19BDDEFF90DD}"/>
            </c:ext>
          </c:extLst>
        </c:ser>
        <c:ser>
          <c:idx val="1"/>
          <c:order val="1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B-1940-9F14-0120C40E2C90}"/>
            </c:ext>
          </c:extLst>
        </c:ser>
        <c:ser>
          <c:idx val="2"/>
          <c:order val="2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Stats'!$B$6:$B$7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Stats'!$E$6:$E$7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B-1940-9F14-0120C40E2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4217567"/>
        <c:axId val="1145137423"/>
      </c:barChart>
      <c:catAx>
        <c:axId val="117421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137423"/>
        <c:crosses val="autoZero"/>
        <c:auto val="1"/>
        <c:lblAlgn val="ctr"/>
        <c:lblOffset val="100"/>
        <c:noMultiLvlLbl val="0"/>
      </c:catAx>
      <c:valAx>
        <c:axId val="114513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21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3-F947-AE2D-3D51EA5076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D-4C4C-AF24-CAFD77BC5C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D-4C4C-AF24-CAFD77BC5C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7D-4C4C-AF24-CAFD77BC5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286911"/>
        <c:axId val="1214912431"/>
      </c:lineChart>
      <c:catAx>
        <c:axId val="121628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912431"/>
        <c:crosses val="autoZero"/>
        <c:auto val="1"/>
        <c:lblAlgn val="ctr"/>
        <c:lblOffset val="100"/>
        <c:noMultiLvlLbl val="0"/>
      </c:catAx>
      <c:valAx>
        <c:axId val="12149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4-F74D-AA2D-01FC2903E01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4-F74D-AA2D-01FC2903E01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4-F74D-AA2D-01FC2903E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589503"/>
        <c:axId val="1124363695"/>
      </c:lineChart>
      <c:catAx>
        <c:axId val="112458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363695"/>
        <c:crosses val="autoZero"/>
        <c:auto val="1"/>
        <c:lblAlgn val="ctr"/>
        <c:lblOffset val="100"/>
        <c:noMultiLvlLbl val="0"/>
      </c:catAx>
      <c:valAx>
        <c:axId val="11243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58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1-2D43-B6E2-96210F5A30E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1-2D43-B6E2-96210F5A30E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1-2D43-B6E2-96210F5A3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807935"/>
        <c:axId val="977748287"/>
      </c:lineChart>
      <c:catAx>
        <c:axId val="1196807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48287"/>
        <c:crosses val="autoZero"/>
        <c:auto val="1"/>
        <c:lblAlgn val="ctr"/>
        <c:lblOffset val="100"/>
        <c:noMultiLvlLbl val="0"/>
      </c:catAx>
      <c:valAx>
        <c:axId val="97774828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80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98135</xdr:colOff>
      <xdr:row>2</xdr:row>
      <xdr:rowOff>31171</xdr:rowOff>
    </xdr:from>
    <xdr:to>
      <xdr:col>15</xdr:col>
      <xdr:colOff>738909</xdr:colOff>
      <xdr:row>19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9C3EAB-F3B3-9248-9D5D-8007132D0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8</xdr:row>
      <xdr:rowOff>158750</xdr:rowOff>
    </xdr:from>
    <xdr:to>
      <xdr:col>17</xdr:col>
      <xdr:colOff>685800</xdr:colOff>
      <xdr:row>30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E42B0-C1B8-E54B-94BE-436B36963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4</xdr:row>
      <xdr:rowOff>57150</xdr:rowOff>
    </xdr:from>
    <xdr:to>
      <xdr:col>15</xdr:col>
      <xdr:colOff>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325489-04AB-B94B-AE05-AE5C7E701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3</xdr:row>
      <xdr:rowOff>114300</xdr:rowOff>
    </xdr:from>
    <xdr:to>
      <xdr:col>14</xdr:col>
      <xdr:colOff>736600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87FE01-0284-ED4E-A77D-050E6B34F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1154545</xdr:colOff>
      <xdr:row>14</xdr:row>
      <xdr:rowOff>71582</xdr:rowOff>
    </xdr:from>
    <xdr:to>
      <xdr:col>7</xdr:col>
      <xdr:colOff>688109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A1617-FA2F-2E45-8752-81720718D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aglia, Mike Joseph" refreshedDate="44541.562916898147" createdVersion="7" refreshedVersion="7" minRefreshableVersion="3" recordCount="4115" xr:uid="{E4D3D008-1D2F-1B49-B18A-D3A893076CA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aglia, Mike Joseph" refreshedDate="44541.57988715278" createdVersion="7" refreshedVersion="7" minRefreshableVersion="3" recordCount="4115" xr:uid="{D1F17205-A79C-0740-9DA6-5CC4BBC19259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days" startDate="2009-05-17T03:55:13" endDate="2017-03-15T15:30:07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17"/>
        </groupItems>
      </fieldGroup>
    </cacheField>
    <cacheField name="Months" numFmtId="0" databaseField="0"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aglia, Mike Joseph" refreshedDate="44546.823392013888" createdVersion="7" refreshedVersion="7" minRefreshableVersion="3" recordCount="4115" xr:uid="{F3ED435B-17B6-954E-BFB0-3C41F7C6A8C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days" startDate="2009-05-17T03:55:13" endDate="2017-03-15T15:30:07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5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" numFmtId="0" databaseField="0"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x v="0"/>
    <x v="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1"/>
    <x v="0"/>
    <x v="0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x v="0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3"/>
    <x v="0"/>
    <x v="0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4"/>
    <x v="0"/>
    <x v="0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5"/>
    <x v="0"/>
    <x v="0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6"/>
    <x v="0"/>
    <x v="0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7"/>
    <x v="0"/>
    <x v="0"/>
    <x v="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8"/>
    <x v="0"/>
    <x v="0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9"/>
    <x v="0"/>
    <x v="0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10"/>
    <x v="0"/>
    <x v="0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11"/>
    <x v="0"/>
    <x v="0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12"/>
    <x v="0"/>
    <x v="0"/>
    <x v="12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13"/>
    <x v="0"/>
    <x v="0"/>
    <x v="13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14"/>
    <x v="0"/>
    <x v="0"/>
    <x v="14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15"/>
    <x v="0"/>
    <x v="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16"/>
    <x v="0"/>
    <x v="0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17"/>
    <x v="0"/>
    <x v="0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18"/>
    <x v="0"/>
    <x v="0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19"/>
    <x v="0"/>
    <x v="0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20"/>
    <x v="0"/>
    <x v="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21"/>
    <x v="0"/>
    <x v="0"/>
    <x v="21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22"/>
    <x v="0"/>
    <x v="0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23"/>
    <x v="0"/>
    <x v="0"/>
    <x v="23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24"/>
    <x v="0"/>
    <x v="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25"/>
    <x v="0"/>
    <x v="0"/>
    <x v="25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26"/>
    <x v="0"/>
    <x v="0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27"/>
    <x v="0"/>
    <x v="0"/>
    <x v="27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28"/>
    <x v="0"/>
    <x v="0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29"/>
    <x v="0"/>
    <x v="0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30"/>
    <x v="0"/>
    <x v="0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x v="0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32"/>
    <x v="0"/>
    <x v="0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33"/>
    <x v="0"/>
    <x v="0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34"/>
    <x v="0"/>
    <x v="0"/>
    <x v="34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35"/>
    <x v="0"/>
    <x v="0"/>
    <x v="35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36"/>
    <x v="0"/>
    <x v="0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37"/>
    <x v="0"/>
    <x v="0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38"/>
    <x v="0"/>
    <x v="0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39"/>
    <x v="0"/>
    <x v="0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40"/>
    <x v="0"/>
    <x v="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x v="0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42"/>
    <x v="0"/>
    <x v="0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43"/>
    <x v="0"/>
    <x v="0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x v="0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x v="0"/>
    <x v="45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46"/>
    <x v="0"/>
    <x v="0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47"/>
    <x v="0"/>
    <x v="0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48"/>
    <x v="0"/>
    <x v="0"/>
    <x v="48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x v="0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x v="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51"/>
    <x v="0"/>
    <x v="0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52"/>
    <x v="0"/>
    <x v="0"/>
    <x v="52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53"/>
    <x v="0"/>
    <x v="0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x v="0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55"/>
    <x v="0"/>
    <x v="0"/>
    <x v="55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56"/>
    <x v="0"/>
    <x v="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57"/>
    <x v="0"/>
    <x v="0"/>
    <x v="57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58"/>
    <x v="0"/>
    <x v="0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59"/>
    <x v="0"/>
    <x v="0"/>
    <x v="59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60"/>
    <x v="0"/>
    <x v="1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61"/>
    <x v="0"/>
    <x v="1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62"/>
    <x v="0"/>
    <x v="1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63"/>
    <x v="0"/>
    <x v="1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64"/>
    <x v="0"/>
    <x v="1"/>
    <x v="6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65"/>
    <x v="0"/>
    <x v="1"/>
    <x v="65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66"/>
    <x v="0"/>
    <x v="1"/>
    <x v="66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67"/>
    <x v="0"/>
    <x v="1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68"/>
    <x v="0"/>
    <x v="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69"/>
    <x v="0"/>
    <x v="1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70"/>
    <x v="0"/>
    <x v="1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71"/>
    <x v="0"/>
    <x v="1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72"/>
    <x v="0"/>
    <x v="1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x v="1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74"/>
    <x v="0"/>
    <x v="1"/>
    <x v="74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75"/>
    <x v="0"/>
    <x v="1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76"/>
    <x v="0"/>
    <x v="1"/>
    <x v="7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77"/>
    <x v="0"/>
    <x v="1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x v="1"/>
    <x v="78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x v="1"/>
    <x v="79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80"/>
    <x v="0"/>
    <x v="1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x v="1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82"/>
    <x v="0"/>
    <x v="1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83"/>
    <x v="0"/>
    <x v="1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x v="1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85"/>
    <x v="0"/>
    <x v="1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86"/>
    <x v="0"/>
    <x v="1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87"/>
    <x v="0"/>
    <x v="1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88"/>
    <x v="0"/>
    <x v="1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89"/>
    <x v="0"/>
    <x v="1"/>
    <x v="89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90"/>
    <x v="0"/>
    <x v="1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x v="1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92"/>
    <x v="0"/>
    <x v="1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93"/>
    <x v="0"/>
    <x v="1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x v="1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95"/>
    <x v="0"/>
    <x v="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96"/>
    <x v="0"/>
    <x v="1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97"/>
    <x v="0"/>
    <x v="1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98"/>
    <x v="0"/>
    <x v="1"/>
    <x v="98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99"/>
    <x v="0"/>
    <x v="1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x v="1"/>
    <x v="10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x v="1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102"/>
    <x v="0"/>
    <x v="1"/>
    <x v="102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103"/>
    <x v="0"/>
    <x v="1"/>
    <x v="10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x v="1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104"/>
    <x v="0"/>
    <x v="1"/>
    <x v="105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105"/>
    <x v="0"/>
    <x v="1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106"/>
    <x v="0"/>
    <x v="1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107"/>
    <x v="0"/>
    <x v="1"/>
    <x v="108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108"/>
    <x v="0"/>
    <x v="1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109"/>
    <x v="0"/>
    <x v="1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110"/>
    <x v="0"/>
    <x v="1"/>
    <x v="111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x v="1"/>
    <x v="112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x v="1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113"/>
    <x v="0"/>
    <x v="1"/>
    <x v="114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114"/>
    <x v="0"/>
    <x v="1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115"/>
    <x v="0"/>
    <x v="1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116"/>
    <x v="0"/>
    <x v="1"/>
    <x v="11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117"/>
    <x v="0"/>
    <x v="1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118"/>
    <x v="0"/>
    <x v="1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119"/>
    <x v="0"/>
    <x v="2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120"/>
    <x v="0"/>
    <x v="2"/>
    <x v="121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x v="2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122"/>
    <x v="0"/>
    <x v="2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x v="2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123"/>
    <x v="0"/>
    <x v="2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124"/>
    <x v="0"/>
    <x v="2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125"/>
    <x v="0"/>
    <x v="2"/>
    <x v="127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126"/>
    <x v="0"/>
    <x v="2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x v="2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x v="2"/>
    <x v="13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x v="2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127"/>
    <x v="0"/>
    <x v="2"/>
    <x v="132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x v="2"/>
    <x v="133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x v="2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128"/>
    <x v="0"/>
    <x v="2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x v="2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x v="2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129"/>
    <x v="0"/>
    <x v="2"/>
    <x v="138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x v="2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x v="2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131"/>
    <x v="0"/>
    <x v="2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119"/>
    <x v="0"/>
    <x v="2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x v="2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132"/>
    <x v="0"/>
    <x v="2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133"/>
    <x v="0"/>
    <x v="2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134"/>
    <x v="0"/>
    <x v="2"/>
    <x v="146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x v="2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135"/>
    <x v="0"/>
    <x v="2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136"/>
    <x v="0"/>
    <x v="2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137"/>
    <x v="0"/>
    <x v="2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138"/>
    <x v="0"/>
    <x v="2"/>
    <x v="15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2"/>
    <x v="0"/>
    <x v="2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139"/>
    <x v="0"/>
    <x v="2"/>
    <x v="15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140"/>
    <x v="0"/>
    <x v="2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141"/>
    <x v="0"/>
    <x v="2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142"/>
    <x v="0"/>
    <x v="2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143"/>
    <x v="0"/>
    <x v="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x v="2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119"/>
    <x v="0"/>
    <x v="2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x v="3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144"/>
    <x v="0"/>
    <x v="3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145"/>
    <x v="0"/>
    <x v="3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x v="3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146"/>
    <x v="0"/>
    <x v="3"/>
    <x v="164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x v="3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x v="3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148"/>
    <x v="0"/>
    <x v="3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149"/>
    <x v="0"/>
    <x v="3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150"/>
    <x v="0"/>
    <x v="3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151"/>
    <x v="0"/>
    <x v="3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120"/>
    <x v="0"/>
    <x v="3"/>
    <x v="171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x v="3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x v="3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x v="3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34"/>
    <x v="0"/>
    <x v="3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x v="3"/>
    <x v="176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2"/>
    <x v="0"/>
    <x v="3"/>
    <x v="177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x v="3"/>
    <x v="178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x v="3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153"/>
    <x v="0"/>
    <x v="3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154"/>
    <x v="0"/>
    <x v="3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x v="3"/>
    <x v="18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155"/>
    <x v="0"/>
    <x v="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156"/>
    <x v="0"/>
    <x v="3"/>
    <x v="184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157"/>
    <x v="0"/>
    <x v="3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x v="3"/>
    <x v="186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8"/>
    <x v="0"/>
    <x v="3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x v="3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159"/>
    <x v="0"/>
    <x v="3"/>
    <x v="189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73"/>
    <x v="0"/>
    <x v="3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0"/>
    <x v="0"/>
    <x v="3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161"/>
    <x v="0"/>
    <x v="3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x v="3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120"/>
    <x v="0"/>
    <x v="3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x v="3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162"/>
    <x v="0"/>
    <x v="3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163"/>
    <x v="0"/>
    <x v="3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164"/>
    <x v="0"/>
    <x v="3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x v="3"/>
    <x v="199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165"/>
    <x v="0"/>
    <x v="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166"/>
    <x v="0"/>
    <x v="3"/>
    <x v="201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x v="3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167"/>
    <x v="0"/>
    <x v="3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168"/>
    <x v="0"/>
    <x v="3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169"/>
    <x v="0"/>
    <x v="3"/>
    <x v="205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x v="3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170"/>
    <x v="0"/>
    <x v="3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x v="3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x v="3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171"/>
    <x v="0"/>
    <x v="3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172"/>
    <x v="0"/>
    <x v="3"/>
    <x v="211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120"/>
    <x v="0"/>
    <x v="3"/>
    <x v="21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135"/>
    <x v="0"/>
    <x v="3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120"/>
    <x v="0"/>
    <x v="3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119"/>
    <x v="0"/>
    <x v="3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173"/>
    <x v="0"/>
    <x v="3"/>
    <x v="216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x v="174"/>
    <x v="0"/>
    <x v="3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x v="3"/>
    <x v="218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175"/>
    <x v="0"/>
    <x v="3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176"/>
    <x v="0"/>
    <x v="3"/>
    <x v="22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x v="3"/>
    <x v="22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7"/>
    <x v="0"/>
    <x v="3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x v="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x v="3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x v="3"/>
    <x v="225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178"/>
    <x v="0"/>
    <x v="3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x v="3"/>
    <x v="227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x v="3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x v="3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179"/>
    <x v="0"/>
    <x v="3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x v="3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180"/>
    <x v="0"/>
    <x v="3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x v="3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181"/>
    <x v="0"/>
    <x v="3"/>
    <x v="234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x v="3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x v="3"/>
    <x v="236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73"/>
    <x v="0"/>
    <x v="3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x v="3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x v="3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182"/>
    <x v="0"/>
    <x v="4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183"/>
    <x v="0"/>
    <x v="4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184"/>
    <x v="0"/>
    <x v="4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185"/>
    <x v="0"/>
    <x v="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186"/>
    <x v="0"/>
    <x v="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187"/>
    <x v="0"/>
    <x v="4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188"/>
    <x v="0"/>
    <x v="4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189"/>
    <x v="0"/>
    <x v="4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190"/>
    <x v="0"/>
    <x v="4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191"/>
    <x v="0"/>
    <x v="4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192"/>
    <x v="0"/>
    <x v="4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193"/>
    <x v="0"/>
    <x v="4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194"/>
    <x v="0"/>
    <x v="4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195"/>
    <x v="0"/>
    <x v="4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196"/>
    <x v="0"/>
    <x v="4"/>
    <x v="254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197"/>
    <x v="0"/>
    <x v="4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198"/>
    <x v="0"/>
    <x v="4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199"/>
    <x v="0"/>
    <x v="4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200"/>
    <x v="0"/>
    <x v="4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201"/>
    <x v="0"/>
    <x v="4"/>
    <x v="25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202"/>
    <x v="0"/>
    <x v="4"/>
    <x v="26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203"/>
    <x v="0"/>
    <x v="4"/>
    <x v="261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4"/>
    <x v="0"/>
    <x v="4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205"/>
    <x v="0"/>
    <x v="4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206"/>
    <x v="0"/>
    <x v="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207"/>
    <x v="0"/>
    <x v="4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208"/>
    <x v="0"/>
    <x v="4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209"/>
    <x v="0"/>
    <x v="4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210"/>
    <x v="0"/>
    <x v="4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211"/>
    <x v="0"/>
    <x v="4"/>
    <x v="269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212"/>
    <x v="0"/>
    <x v="4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213"/>
    <x v="0"/>
    <x v="4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214"/>
    <x v="0"/>
    <x v="4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215"/>
    <x v="0"/>
    <x v="4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6"/>
    <x v="0"/>
    <x v="4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217"/>
    <x v="0"/>
    <x v="4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218"/>
    <x v="0"/>
    <x v="4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219"/>
    <x v="0"/>
    <x v="4"/>
    <x v="277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220"/>
    <x v="0"/>
    <x v="4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221"/>
    <x v="0"/>
    <x v="4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222"/>
    <x v="0"/>
    <x v="4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223"/>
    <x v="0"/>
    <x v="4"/>
    <x v="281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224"/>
    <x v="0"/>
    <x v="4"/>
    <x v="28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225"/>
    <x v="0"/>
    <x v="4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226"/>
    <x v="0"/>
    <x v="4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227"/>
    <x v="0"/>
    <x v="4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228"/>
    <x v="0"/>
    <x v="4"/>
    <x v="286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229"/>
    <x v="0"/>
    <x v="4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230"/>
    <x v="0"/>
    <x v="4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231"/>
    <x v="0"/>
    <x v="4"/>
    <x v="289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232"/>
    <x v="0"/>
    <x v="4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233"/>
    <x v="0"/>
    <x v="4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234"/>
    <x v="0"/>
    <x v="4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235"/>
    <x v="0"/>
    <x v="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x v="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236"/>
    <x v="0"/>
    <x v="4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237"/>
    <x v="0"/>
    <x v="4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238"/>
    <x v="0"/>
    <x v="4"/>
    <x v="297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239"/>
    <x v="0"/>
    <x v="4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240"/>
    <x v="0"/>
    <x v="4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241"/>
    <x v="0"/>
    <x v="4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242"/>
    <x v="0"/>
    <x v="4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243"/>
    <x v="0"/>
    <x v="4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244"/>
    <x v="0"/>
    <x v="4"/>
    <x v="303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245"/>
    <x v="0"/>
    <x v="4"/>
    <x v="304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246"/>
    <x v="0"/>
    <x v="4"/>
    <x v="30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247"/>
    <x v="0"/>
    <x v="4"/>
    <x v="306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248"/>
    <x v="0"/>
    <x v="4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249"/>
    <x v="0"/>
    <x v="4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250"/>
    <x v="0"/>
    <x v="4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251"/>
    <x v="0"/>
    <x v="4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252"/>
    <x v="0"/>
    <x v="4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253"/>
    <x v="0"/>
    <x v="4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181"/>
    <x v="0"/>
    <x v="4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254"/>
    <x v="0"/>
    <x v="4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255"/>
    <x v="0"/>
    <x v="4"/>
    <x v="31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256"/>
    <x v="0"/>
    <x v="4"/>
    <x v="316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257"/>
    <x v="0"/>
    <x v="4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34"/>
    <x v="0"/>
    <x v="4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258"/>
    <x v="0"/>
    <x v="4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259"/>
    <x v="0"/>
    <x v="4"/>
    <x v="32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260"/>
    <x v="0"/>
    <x v="4"/>
    <x v="321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261"/>
    <x v="0"/>
    <x v="4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262"/>
    <x v="0"/>
    <x v="4"/>
    <x v="323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263"/>
    <x v="0"/>
    <x v="4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264"/>
    <x v="0"/>
    <x v="4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265"/>
    <x v="0"/>
    <x v="4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266"/>
    <x v="0"/>
    <x v="4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267"/>
    <x v="0"/>
    <x v="4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268"/>
    <x v="0"/>
    <x v="4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269"/>
    <x v="0"/>
    <x v="4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270"/>
    <x v="0"/>
    <x v="4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271"/>
    <x v="0"/>
    <x v="4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272"/>
    <x v="0"/>
    <x v="4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273"/>
    <x v="0"/>
    <x v="4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274"/>
    <x v="0"/>
    <x v="4"/>
    <x v="33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275"/>
    <x v="0"/>
    <x v="4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276"/>
    <x v="0"/>
    <x v="4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277"/>
    <x v="0"/>
    <x v="4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278"/>
    <x v="0"/>
    <x v="4"/>
    <x v="339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279"/>
    <x v="0"/>
    <x v="4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280"/>
    <x v="0"/>
    <x v="4"/>
    <x v="341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281"/>
    <x v="0"/>
    <x v="4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282"/>
    <x v="0"/>
    <x v="4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283"/>
    <x v="0"/>
    <x v="4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284"/>
    <x v="0"/>
    <x v="4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285"/>
    <x v="0"/>
    <x v="4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286"/>
    <x v="0"/>
    <x v="4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87"/>
    <x v="0"/>
    <x v="4"/>
    <x v="348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288"/>
    <x v="0"/>
    <x v="4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289"/>
    <x v="0"/>
    <x v="4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290"/>
    <x v="0"/>
    <x v="4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291"/>
    <x v="0"/>
    <x v="4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292"/>
    <x v="0"/>
    <x v="4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293"/>
    <x v="0"/>
    <x v="4"/>
    <x v="354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294"/>
    <x v="0"/>
    <x v="4"/>
    <x v="355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295"/>
    <x v="0"/>
    <x v="4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6"/>
    <x v="0"/>
    <x v="4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297"/>
    <x v="0"/>
    <x v="4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298"/>
    <x v="0"/>
    <x v="4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299"/>
    <x v="0"/>
    <x v="4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300"/>
    <x v="0"/>
    <x v="4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301"/>
    <x v="0"/>
    <x v="4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302"/>
    <x v="0"/>
    <x v="4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303"/>
    <x v="0"/>
    <x v="4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304"/>
    <x v="0"/>
    <x v="4"/>
    <x v="365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305"/>
    <x v="0"/>
    <x v="4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306"/>
    <x v="0"/>
    <x v="4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307"/>
    <x v="0"/>
    <x v="4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308"/>
    <x v="0"/>
    <x v="4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309"/>
    <x v="0"/>
    <x v="4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310"/>
    <x v="0"/>
    <x v="4"/>
    <x v="371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311"/>
    <x v="0"/>
    <x v="4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312"/>
    <x v="0"/>
    <x v="4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313"/>
    <x v="0"/>
    <x v="4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4"/>
    <x v="0"/>
    <x v="4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315"/>
    <x v="0"/>
    <x v="4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316"/>
    <x v="0"/>
    <x v="4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317"/>
    <x v="0"/>
    <x v="4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318"/>
    <x v="0"/>
    <x v="4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319"/>
    <x v="0"/>
    <x v="4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320"/>
    <x v="0"/>
    <x v="4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321"/>
    <x v="0"/>
    <x v="4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322"/>
    <x v="0"/>
    <x v="4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323"/>
    <x v="0"/>
    <x v="4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324"/>
    <x v="0"/>
    <x v="4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325"/>
    <x v="0"/>
    <x v="4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326"/>
    <x v="0"/>
    <x v="4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327"/>
    <x v="0"/>
    <x v="4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328"/>
    <x v="0"/>
    <x v="4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x v="4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329"/>
    <x v="0"/>
    <x v="4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330"/>
    <x v="0"/>
    <x v="4"/>
    <x v="392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331"/>
    <x v="0"/>
    <x v="4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332"/>
    <x v="0"/>
    <x v="4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333"/>
    <x v="0"/>
    <x v="4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334"/>
    <x v="0"/>
    <x v="4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335"/>
    <x v="0"/>
    <x v="4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336"/>
    <x v="0"/>
    <x v="4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337"/>
    <x v="0"/>
    <x v="4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338"/>
    <x v="0"/>
    <x v="4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339"/>
    <x v="0"/>
    <x v="4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340"/>
    <x v="0"/>
    <x v="4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341"/>
    <x v="0"/>
    <x v="4"/>
    <x v="403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342"/>
    <x v="0"/>
    <x v="4"/>
    <x v="404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343"/>
    <x v="0"/>
    <x v="4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344"/>
    <x v="0"/>
    <x v="4"/>
    <x v="40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345"/>
    <x v="0"/>
    <x v="4"/>
    <x v="407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346"/>
    <x v="0"/>
    <x v="4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347"/>
    <x v="0"/>
    <x v="4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348"/>
    <x v="0"/>
    <x v="4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349"/>
    <x v="0"/>
    <x v="4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350"/>
    <x v="0"/>
    <x v="4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351"/>
    <x v="0"/>
    <x v="4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352"/>
    <x v="0"/>
    <x v="4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353"/>
    <x v="0"/>
    <x v="4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354"/>
    <x v="0"/>
    <x v="4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355"/>
    <x v="0"/>
    <x v="4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356"/>
    <x v="0"/>
    <x v="4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357"/>
    <x v="0"/>
    <x v="4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358"/>
    <x v="0"/>
    <x v="5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359"/>
    <x v="0"/>
    <x v="5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360"/>
    <x v="0"/>
    <x v="5"/>
    <x v="422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361"/>
    <x v="0"/>
    <x v="5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99"/>
    <x v="0"/>
    <x v="5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362"/>
    <x v="0"/>
    <x v="5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363"/>
    <x v="0"/>
    <x v="5"/>
    <x v="426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x v="5"/>
    <x v="427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364"/>
    <x v="0"/>
    <x v="5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x v="5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365"/>
    <x v="0"/>
    <x v="5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366"/>
    <x v="0"/>
    <x v="5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367"/>
    <x v="0"/>
    <x v="5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x v="5"/>
    <x v="433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68"/>
    <x v="0"/>
    <x v="5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120"/>
    <x v="0"/>
    <x v="5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x v="5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x v="5"/>
    <x v="437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369"/>
    <x v="0"/>
    <x v="5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x v="5"/>
    <x v="439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144"/>
    <x v="0"/>
    <x v="5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x v="5"/>
    <x v="441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x v="370"/>
    <x v="0"/>
    <x v="5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144"/>
    <x v="0"/>
    <x v="5"/>
    <x v="44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x v="5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120"/>
    <x v="0"/>
    <x v="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371"/>
    <x v="0"/>
    <x v="5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144"/>
    <x v="0"/>
    <x v="5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372"/>
    <x v="0"/>
    <x v="5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373"/>
    <x v="0"/>
    <x v="5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374"/>
    <x v="0"/>
    <x v="5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x v="5"/>
    <x v="4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5"/>
    <x v="0"/>
    <x v="5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31"/>
    <x v="0"/>
    <x v="5"/>
    <x v="453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376"/>
    <x v="0"/>
    <x v="5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377"/>
    <x v="0"/>
    <x v="5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378"/>
    <x v="0"/>
    <x v="5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x v="5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379"/>
    <x v="0"/>
    <x v="5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380"/>
    <x v="0"/>
    <x v="5"/>
    <x v="459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381"/>
    <x v="0"/>
    <x v="5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x v="5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x v="5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382"/>
    <x v="0"/>
    <x v="5"/>
    <x v="46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120"/>
    <x v="0"/>
    <x v="5"/>
    <x v="464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383"/>
    <x v="0"/>
    <x v="5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384"/>
    <x v="0"/>
    <x v="5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385"/>
    <x v="0"/>
    <x v="5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x v="5"/>
    <x v="468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x v="5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156"/>
    <x v="0"/>
    <x v="5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386"/>
    <x v="0"/>
    <x v="5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387"/>
    <x v="0"/>
    <x v="5"/>
    <x v="472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242"/>
    <x v="0"/>
    <x v="5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120"/>
    <x v="0"/>
    <x v="5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x v="5"/>
    <x v="475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388"/>
    <x v="0"/>
    <x v="5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x v="5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x v="5"/>
    <x v="478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389"/>
    <x v="0"/>
    <x v="5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390"/>
    <x v="0"/>
    <x v="5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391"/>
    <x v="0"/>
    <x v="5"/>
    <x v="481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119"/>
    <x v="0"/>
    <x v="5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392"/>
    <x v="0"/>
    <x v="5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393"/>
    <x v="0"/>
    <x v="5"/>
    <x v="484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394"/>
    <x v="0"/>
    <x v="5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73"/>
    <x v="0"/>
    <x v="5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x v="5"/>
    <x v="487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x v="5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395"/>
    <x v="0"/>
    <x v="5"/>
    <x v="489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x v="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x v="5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x v="5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x v="5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396"/>
    <x v="0"/>
    <x v="5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x v="5"/>
    <x v="49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120"/>
    <x v="0"/>
    <x v="5"/>
    <x v="496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119"/>
    <x v="0"/>
    <x v="5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397"/>
    <x v="0"/>
    <x v="5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398"/>
    <x v="0"/>
    <x v="5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399"/>
    <x v="0"/>
    <x v="5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x v="5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400"/>
    <x v="0"/>
    <x v="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401"/>
    <x v="0"/>
    <x v="5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402"/>
    <x v="0"/>
    <x v="5"/>
    <x v="504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403"/>
    <x v="0"/>
    <x v="5"/>
    <x v="505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404"/>
    <x v="0"/>
    <x v="5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405"/>
    <x v="0"/>
    <x v="5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44"/>
    <x v="0"/>
    <x v="5"/>
    <x v="508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119"/>
    <x v="0"/>
    <x v="5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x v="5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79"/>
    <x v="0"/>
    <x v="5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148"/>
    <x v="0"/>
    <x v="5"/>
    <x v="51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406"/>
    <x v="0"/>
    <x v="5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407"/>
    <x v="0"/>
    <x v="5"/>
    <x v="514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408"/>
    <x v="0"/>
    <x v="5"/>
    <x v="515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x v="5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409"/>
    <x v="0"/>
    <x v="5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x v="5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410"/>
    <x v="0"/>
    <x v="5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411"/>
    <x v="1"/>
    <x v="6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412"/>
    <x v="1"/>
    <x v="6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413"/>
    <x v="1"/>
    <x v="6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414"/>
    <x v="1"/>
    <x v="6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415"/>
    <x v="1"/>
    <x v="6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16"/>
    <x v="1"/>
    <x v="6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417"/>
    <x v="1"/>
    <x v="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418"/>
    <x v="1"/>
    <x v="6"/>
    <x v="527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419"/>
    <x v="1"/>
    <x v="6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420"/>
    <x v="1"/>
    <x v="6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421"/>
    <x v="1"/>
    <x v="6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2"/>
    <x v="1"/>
    <x v="6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423"/>
    <x v="1"/>
    <x v="6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424"/>
    <x v="1"/>
    <x v="6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425"/>
    <x v="1"/>
    <x v="6"/>
    <x v="534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426"/>
    <x v="1"/>
    <x v="6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427"/>
    <x v="1"/>
    <x v="6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428"/>
    <x v="1"/>
    <x v="6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429"/>
    <x v="1"/>
    <x v="6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430"/>
    <x v="1"/>
    <x v="6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120"/>
    <x v="2"/>
    <x v="7"/>
    <x v="54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380"/>
    <x v="2"/>
    <x v="7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120"/>
    <x v="2"/>
    <x v="7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431"/>
    <x v="2"/>
    <x v="7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362"/>
    <x v="2"/>
    <x v="7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432"/>
    <x v="2"/>
    <x v="7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433"/>
    <x v="2"/>
    <x v="7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x v="7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373"/>
    <x v="2"/>
    <x v="7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434"/>
    <x v="2"/>
    <x v="7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435"/>
    <x v="2"/>
    <x v="7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436"/>
    <x v="2"/>
    <x v="7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x v="7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372"/>
    <x v="2"/>
    <x v="7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437"/>
    <x v="2"/>
    <x v="7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x v="7"/>
    <x v="555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438"/>
    <x v="2"/>
    <x v="7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439"/>
    <x v="2"/>
    <x v="7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x v="7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73"/>
    <x v="2"/>
    <x v="7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143"/>
    <x v="2"/>
    <x v="7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440"/>
    <x v="2"/>
    <x v="7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x v="7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441"/>
    <x v="2"/>
    <x v="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120"/>
    <x v="2"/>
    <x v="7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x v="7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120"/>
    <x v="2"/>
    <x v="7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x v="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2"/>
    <x v="2"/>
    <x v="7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135"/>
    <x v="2"/>
    <x v="7"/>
    <x v="569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443"/>
    <x v="2"/>
    <x v="7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444"/>
    <x v="2"/>
    <x v="7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x v="7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445"/>
    <x v="2"/>
    <x v="7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135"/>
    <x v="2"/>
    <x v="7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446"/>
    <x v="2"/>
    <x v="7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120"/>
    <x v="2"/>
    <x v="7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119"/>
    <x v="2"/>
    <x v="7"/>
    <x v="577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447"/>
    <x v="2"/>
    <x v="7"/>
    <x v="578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431"/>
    <x v="2"/>
    <x v="7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120"/>
    <x v="2"/>
    <x v="7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x v="7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x v="7"/>
    <x v="582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120"/>
    <x v="2"/>
    <x v="7"/>
    <x v="583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x v="7"/>
    <x v="584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x v="7"/>
    <x v="585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448"/>
    <x v="2"/>
    <x v="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449"/>
    <x v="2"/>
    <x v="7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450"/>
    <x v="2"/>
    <x v="7"/>
    <x v="588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x v="120"/>
    <x v="2"/>
    <x v="7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451"/>
    <x v="2"/>
    <x v="7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452"/>
    <x v="2"/>
    <x v="7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404"/>
    <x v="2"/>
    <x v="7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3"/>
    <x v="2"/>
    <x v="7"/>
    <x v="593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31"/>
    <x v="2"/>
    <x v="7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454"/>
    <x v="2"/>
    <x v="7"/>
    <x v="595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362"/>
    <x v="2"/>
    <x v="7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119"/>
    <x v="2"/>
    <x v="7"/>
    <x v="597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55"/>
    <x v="2"/>
    <x v="7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456"/>
    <x v="2"/>
    <x v="7"/>
    <x v="599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x v="7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457"/>
    <x v="2"/>
    <x v="7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x v="7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458"/>
    <x v="2"/>
    <x v="7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x v="7"/>
    <x v="604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459"/>
    <x v="2"/>
    <x v="7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119"/>
    <x v="2"/>
    <x v="7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x v="7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460"/>
    <x v="2"/>
    <x v="7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144"/>
    <x v="2"/>
    <x v="7"/>
    <x v="609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x v="7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x v="7"/>
    <x v="611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x v="7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461"/>
    <x v="2"/>
    <x v="7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x v="7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x v="7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x v="7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x v="7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x v="7"/>
    <x v="618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120"/>
    <x v="2"/>
    <x v="7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2"/>
    <x v="2"/>
    <x v="7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463"/>
    <x v="2"/>
    <x v="7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464"/>
    <x v="2"/>
    <x v="7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x v="7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x v="7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x v="7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465"/>
    <x v="2"/>
    <x v="7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466"/>
    <x v="2"/>
    <x v="7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x v="7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467"/>
    <x v="2"/>
    <x v="7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119"/>
    <x v="2"/>
    <x v="7"/>
    <x v="63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468"/>
    <x v="2"/>
    <x v="7"/>
    <x v="631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x v="7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469"/>
    <x v="2"/>
    <x v="7"/>
    <x v="633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120"/>
    <x v="2"/>
    <x v="7"/>
    <x v="634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447"/>
    <x v="2"/>
    <x v="7"/>
    <x v="635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143"/>
    <x v="2"/>
    <x v="7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x v="7"/>
    <x v="637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x v="362"/>
    <x v="2"/>
    <x v="7"/>
    <x v="638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120"/>
    <x v="2"/>
    <x v="7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470"/>
    <x v="2"/>
    <x v="8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471"/>
    <x v="2"/>
    <x v="8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472"/>
    <x v="2"/>
    <x v="8"/>
    <x v="642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473"/>
    <x v="2"/>
    <x v="8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474"/>
    <x v="2"/>
    <x v="8"/>
    <x v="644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475"/>
    <x v="2"/>
    <x v="8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476"/>
    <x v="2"/>
    <x v="8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477"/>
    <x v="2"/>
    <x v="8"/>
    <x v="647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478"/>
    <x v="2"/>
    <x v="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479"/>
    <x v="2"/>
    <x v="8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480"/>
    <x v="2"/>
    <x v="8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481"/>
    <x v="2"/>
    <x v="8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482"/>
    <x v="2"/>
    <x v="8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483"/>
    <x v="2"/>
    <x v="8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484"/>
    <x v="2"/>
    <x v="8"/>
    <x v="654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485"/>
    <x v="2"/>
    <x v="8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486"/>
    <x v="2"/>
    <x v="8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487"/>
    <x v="2"/>
    <x v="8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488"/>
    <x v="2"/>
    <x v="8"/>
    <x v="658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x v="489"/>
    <x v="2"/>
    <x v="8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490"/>
    <x v="2"/>
    <x v="8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491"/>
    <x v="2"/>
    <x v="8"/>
    <x v="661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492"/>
    <x v="2"/>
    <x v="8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101"/>
    <x v="2"/>
    <x v="8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493"/>
    <x v="2"/>
    <x v="8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494"/>
    <x v="2"/>
    <x v="8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447"/>
    <x v="2"/>
    <x v="8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495"/>
    <x v="2"/>
    <x v="8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496"/>
    <x v="2"/>
    <x v="8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497"/>
    <x v="2"/>
    <x v="8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498"/>
    <x v="2"/>
    <x v="8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499"/>
    <x v="2"/>
    <x v="8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500"/>
    <x v="2"/>
    <x v="8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409"/>
    <x v="2"/>
    <x v="8"/>
    <x v="67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501"/>
    <x v="2"/>
    <x v="8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502"/>
    <x v="2"/>
    <x v="8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503"/>
    <x v="2"/>
    <x v="8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504"/>
    <x v="2"/>
    <x v="8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505"/>
    <x v="2"/>
    <x v="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506"/>
    <x v="2"/>
    <x v="8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507"/>
    <x v="2"/>
    <x v="8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120"/>
    <x v="2"/>
    <x v="8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508"/>
    <x v="2"/>
    <x v="8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509"/>
    <x v="2"/>
    <x v="8"/>
    <x v="683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510"/>
    <x v="2"/>
    <x v="8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511"/>
    <x v="2"/>
    <x v="8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x v="8"/>
    <x v="686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512"/>
    <x v="2"/>
    <x v="8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513"/>
    <x v="2"/>
    <x v="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514"/>
    <x v="2"/>
    <x v="8"/>
    <x v="689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515"/>
    <x v="2"/>
    <x v="8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433"/>
    <x v="2"/>
    <x v="8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516"/>
    <x v="2"/>
    <x v="8"/>
    <x v="69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517"/>
    <x v="2"/>
    <x v="8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518"/>
    <x v="2"/>
    <x v="8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519"/>
    <x v="2"/>
    <x v="8"/>
    <x v="695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120"/>
    <x v="2"/>
    <x v="8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520"/>
    <x v="2"/>
    <x v="8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521"/>
    <x v="2"/>
    <x v="8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522"/>
    <x v="2"/>
    <x v="8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31"/>
    <x v="2"/>
    <x v="8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523"/>
    <x v="2"/>
    <x v="8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524"/>
    <x v="2"/>
    <x v="8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525"/>
    <x v="2"/>
    <x v="8"/>
    <x v="703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526"/>
    <x v="2"/>
    <x v="8"/>
    <x v="704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527"/>
    <x v="2"/>
    <x v="8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x v="8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528"/>
    <x v="2"/>
    <x v="8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529"/>
    <x v="2"/>
    <x v="8"/>
    <x v="708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452"/>
    <x v="2"/>
    <x v="8"/>
    <x v="70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x v="8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530"/>
    <x v="2"/>
    <x v="8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531"/>
    <x v="2"/>
    <x v="8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532"/>
    <x v="2"/>
    <x v="8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533"/>
    <x v="2"/>
    <x v="8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534"/>
    <x v="2"/>
    <x v="8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535"/>
    <x v="2"/>
    <x v="8"/>
    <x v="716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536"/>
    <x v="2"/>
    <x v="8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377"/>
    <x v="2"/>
    <x v="8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537"/>
    <x v="2"/>
    <x v="8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538"/>
    <x v="3"/>
    <x v="9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539"/>
    <x v="3"/>
    <x v="9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540"/>
    <x v="3"/>
    <x v="9"/>
    <x v="722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541"/>
    <x v="3"/>
    <x v="9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542"/>
    <x v="3"/>
    <x v="9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543"/>
    <x v="3"/>
    <x v="9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544"/>
    <x v="3"/>
    <x v="9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545"/>
    <x v="3"/>
    <x v="9"/>
    <x v="727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546"/>
    <x v="3"/>
    <x v="9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547"/>
    <x v="3"/>
    <x v="9"/>
    <x v="729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548"/>
    <x v="3"/>
    <x v="9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49"/>
    <x v="3"/>
    <x v="9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0"/>
    <x v="3"/>
    <x v="9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551"/>
    <x v="3"/>
    <x v="9"/>
    <x v="733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552"/>
    <x v="3"/>
    <x v="9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553"/>
    <x v="3"/>
    <x v="9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201"/>
    <x v="3"/>
    <x v="9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98"/>
    <x v="3"/>
    <x v="9"/>
    <x v="73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554"/>
    <x v="3"/>
    <x v="9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555"/>
    <x v="3"/>
    <x v="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556"/>
    <x v="3"/>
    <x v="9"/>
    <x v="74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557"/>
    <x v="3"/>
    <x v="9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558"/>
    <x v="3"/>
    <x v="9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59"/>
    <x v="3"/>
    <x v="9"/>
    <x v="743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560"/>
    <x v="3"/>
    <x v="9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561"/>
    <x v="3"/>
    <x v="9"/>
    <x v="74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562"/>
    <x v="3"/>
    <x v="9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563"/>
    <x v="3"/>
    <x v="9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564"/>
    <x v="3"/>
    <x v="9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565"/>
    <x v="3"/>
    <x v="9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566"/>
    <x v="3"/>
    <x v="9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567"/>
    <x v="3"/>
    <x v="9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568"/>
    <x v="3"/>
    <x v="9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69"/>
    <x v="3"/>
    <x v="9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570"/>
    <x v="3"/>
    <x v="9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571"/>
    <x v="3"/>
    <x v="9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572"/>
    <x v="3"/>
    <x v="9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73"/>
    <x v="3"/>
    <x v="9"/>
    <x v="757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74"/>
    <x v="3"/>
    <x v="9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575"/>
    <x v="3"/>
    <x v="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x v="10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576"/>
    <x v="3"/>
    <x v="10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x v="10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144"/>
    <x v="3"/>
    <x v="10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x v="10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577"/>
    <x v="3"/>
    <x v="10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x v="10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578"/>
    <x v="3"/>
    <x v="1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x v="10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579"/>
    <x v="3"/>
    <x v="10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x v="10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119"/>
    <x v="3"/>
    <x v="10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73"/>
    <x v="3"/>
    <x v="10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580"/>
    <x v="3"/>
    <x v="1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492"/>
    <x v="3"/>
    <x v="10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441"/>
    <x v="3"/>
    <x v="10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581"/>
    <x v="3"/>
    <x v="1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582"/>
    <x v="3"/>
    <x v="10"/>
    <x v="77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447"/>
    <x v="3"/>
    <x v="1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583"/>
    <x v="3"/>
    <x v="10"/>
    <x v="779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84"/>
    <x v="4"/>
    <x v="11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585"/>
    <x v="4"/>
    <x v="11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x v="11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586"/>
    <x v="4"/>
    <x v="11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587"/>
    <x v="4"/>
    <x v="11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588"/>
    <x v="4"/>
    <x v="11"/>
    <x v="78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589"/>
    <x v="4"/>
    <x v="11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590"/>
    <x v="4"/>
    <x v="11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591"/>
    <x v="4"/>
    <x v="11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592"/>
    <x v="4"/>
    <x v="11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593"/>
    <x v="4"/>
    <x v="11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594"/>
    <x v="4"/>
    <x v="11"/>
    <x v="791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595"/>
    <x v="4"/>
    <x v="11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596"/>
    <x v="4"/>
    <x v="11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597"/>
    <x v="4"/>
    <x v="11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598"/>
    <x v="4"/>
    <x v="11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599"/>
    <x v="4"/>
    <x v="11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600"/>
    <x v="4"/>
    <x v="11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601"/>
    <x v="4"/>
    <x v="11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602"/>
    <x v="4"/>
    <x v="11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603"/>
    <x v="4"/>
    <x v="11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604"/>
    <x v="4"/>
    <x v="11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605"/>
    <x v="4"/>
    <x v="11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606"/>
    <x v="4"/>
    <x v="11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07"/>
    <x v="4"/>
    <x v="11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08"/>
    <x v="4"/>
    <x v="11"/>
    <x v="805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168"/>
    <x v="4"/>
    <x v="11"/>
    <x v="80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609"/>
    <x v="4"/>
    <x v="11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0"/>
    <x v="4"/>
    <x v="11"/>
    <x v="808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611"/>
    <x v="4"/>
    <x v="11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08"/>
    <x v="4"/>
    <x v="11"/>
    <x v="810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x v="11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612"/>
    <x v="4"/>
    <x v="11"/>
    <x v="81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380"/>
    <x v="4"/>
    <x v="11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613"/>
    <x v="4"/>
    <x v="11"/>
    <x v="814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14"/>
    <x v="4"/>
    <x v="11"/>
    <x v="815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615"/>
    <x v="4"/>
    <x v="11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616"/>
    <x v="4"/>
    <x v="11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617"/>
    <x v="4"/>
    <x v="11"/>
    <x v="818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618"/>
    <x v="4"/>
    <x v="11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619"/>
    <x v="4"/>
    <x v="11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0"/>
    <x v="4"/>
    <x v="11"/>
    <x v="821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621"/>
    <x v="4"/>
    <x v="11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622"/>
    <x v="4"/>
    <x v="11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623"/>
    <x v="4"/>
    <x v="11"/>
    <x v="824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624"/>
    <x v="4"/>
    <x v="11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625"/>
    <x v="4"/>
    <x v="11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626"/>
    <x v="4"/>
    <x v="11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247"/>
    <x v="4"/>
    <x v="11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x v="11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627"/>
    <x v="4"/>
    <x v="11"/>
    <x v="830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628"/>
    <x v="4"/>
    <x v="11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629"/>
    <x v="4"/>
    <x v="11"/>
    <x v="832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x v="630"/>
    <x v="4"/>
    <x v="11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631"/>
    <x v="4"/>
    <x v="11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632"/>
    <x v="4"/>
    <x v="11"/>
    <x v="83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633"/>
    <x v="4"/>
    <x v="11"/>
    <x v="836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634"/>
    <x v="4"/>
    <x v="11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635"/>
    <x v="4"/>
    <x v="11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636"/>
    <x v="4"/>
    <x v="11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637"/>
    <x v="4"/>
    <x v="12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638"/>
    <x v="4"/>
    <x v="12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639"/>
    <x v="4"/>
    <x v="12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640"/>
    <x v="4"/>
    <x v="12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641"/>
    <x v="4"/>
    <x v="12"/>
    <x v="844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642"/>
    <x v="4"/>
    <x v="12"/>
    <x v="845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643"/>
    <x v="4"/>
    <x v="12"/>
    <x v="846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x v="12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44"/>
    <x v="4"/>
    <x v="12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645"/>
    <x v="4"/>
    <x v="12"/>
    <x v="849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646"/>
    <x v="4"/>
    <x v="12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647"/>
    <x v="4"/>
    <x v="12"/>
    <x v="851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648"/>
    <x v="4"/>
    <x v="12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79"/>
    <x v="4"/>
    <x v="12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649"/>
    <x v="4"/>
    <x v="12"/>
    <x v="854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650"/>
    <x v="4"/>
    <x v="12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651"/>
    <x v="4"/>
    <x v="12"/>
    <x v="85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x v="12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652"/>
    <x v="4"/>
    <x v="12"/>
    <x v="85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653"/>
    <x v="4"/>
    <x v="12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654"/>
    <x v="4"/>
    <x v="13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70"/>
    <x v="4"/>
    <x v="13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655"/>
    <x v="4"/>
    <x v="13"/>
    <x v="862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656"/>
    <x v="4"/>
    <x v="13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657"/>
    <x v="4"/>
    <x v="13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377"/>
    <x v="4"/>
    <x v="13"/>
    <x v="86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658"/>
    <x v="4"/>
    <x v="13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659"/>
    <x v="4"/>
    <x v="13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73"/>
    <x v="4"/>
    <x v="13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660"/>
    <x v="4"/>
    <x v="13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661"/>
    <x v="4"/>
    <x v="13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662"/>
    <x v="4"/>
    <x v="13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151"/>
    <x v="4"/>
    <x v="13"/>
    <x v="872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373"/>
    <x v="4"/>
    <x v="13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663"/>
    <x v="4"/>
    <x v="13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x v="13"/>
    <x v="875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232"/>
    <x v="4"/>
    <x v="13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664"/>
    <x v="4"/>
    <x v="13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151"/>
    <x v="4"/>
    <x v="13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665"/>
    <x v="4"/>
    <x v="13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666"/>
    <x v="4"/>
    <x v="14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179"/>
    <x v="4"/>
    <x v="14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667"/>
    <x v="4"/>
    <x v="14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668"/>
    <x v="4"/>
    <x v="14"/>
    <x v="883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x v="14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69"/>
    <x v="4"/>
    <x v="14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70"/>
    <x v="4"/>
    <x v="14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x v="14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656"/>
    <x v="4"/>
    <x v="14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671"/>
    <x v="4"/>
    <x v="14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672"/>
    <x v="4"/>
    <x v="14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673"/>
    <x v="4"/>
    <x v="14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674"/>
    <x v="4"/>
    <x v="14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5"/>
    <x v="4"/>
    <x v="14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675"/>
    <x v="4"/>
    <x v="14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676"/>
    <x v="4"/>
    <x v="14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77"/>
    <x v="4"/>
    <x v="14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x v="14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31"/>
    <x v="4"/>
    <x v="14"/>
    <x v="898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31"/>
    <x v="4"/>
    <x v="14"/>
    <x v="899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678"/>
    <x v="4"/>
    <x v="13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x v="13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179"/>
    <x v="4"/>
    <x v="13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375"/>
    <x v="4"/>
    <x v="13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679"/>
    <x v="4"/>
    <x v="13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680"/>
    <x v="4"/>
    <x v="13"/>
    <x v="905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x v="13"/>
    <x v="906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x v="13"/>
    <x v="907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x v="13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177"/>
    <x v="4"/>
    <x v="13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681"/>
    <x v="4"/>
    <x v="13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x v="13"/>
    <x v="911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2"/>
    <x v="4"/>
    <x v="13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682"/>
    <x v="4"/>
    <x v="13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x v="13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683"/>
    <x v="4"/>
    <x v="13"/>
    <x v="91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x v="13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179"/>
    <x v="4"/>
    <x v="13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684"/>
    <x v="4"/>
    <x v="13"/>
    <x v="918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101"/>
    <x v="4"/>
    <x v="13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x v="13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685"/>
    <x v="4"/>
    <x v="13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686"/>
    <x v="4"/>
    <x v="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687"/>
    <x v="4"/>
    <x v="1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688"/>
    <x v="4"/>
    <x v="13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689"/>
    <x v="4"/>
    <x v="13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x v="13"/>
    <x v="926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x v="13"/>
    <x v="927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690"/>
    <x v="4"/>
    <x v="13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x v="13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159"/>
    <x v="4"/>
    <x v="13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691"/>
    <x v="4"/>
    <x v="13"/>
    <x v="931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692"/>
    <x v="4"/>
    <x v="13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x v="13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693"/>
    <x v="4"/>
    <x v="13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380"/>
    <x v="4"/>
    <x v="13"/>
    <x v="935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x v="13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135"/>
    <x v="4"/>
    <x v="13"/>
    <x v="93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380"/>
    <x v="4"/>
    <x v="13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135"/>
    <x v="4"/>
    <x v="13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694"/>
    <x v="2"/>
    <x v="8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572"/>
    <x v="2"/>
    <x v="8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695"/>
    <x v="2"/>
    <x v="8"/>
    <x v="94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696"/>
    <x v="2"/>
    <x v="8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697"/>
    <x v="2"/>
    <x v="8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698"/>
    <x v="2"/>
    <x v="8"/>
    <x v="945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699"/>
    <x v="2"/>
    <x v="8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x v="8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x v="8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492"/>
    <x v="2"/>
    <x v="8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700"/>
    <x v="2"/>
    <x v="8"/>
    <x v="95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701"/>
    <x v="2"/>
    <x v="8"/>
    <x v="951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84"/>
    <x v="2"/>
    <x v="8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702"/>
    <x v="2"/>
    <x v="8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703"/>
    <x v="2"/>
    <x v="8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704"/>
    <x v="2"/>
    <x v="8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705"/>
    <x v="2"/>
    <x v="8"/>
    <x v="956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706"/>
    <x v="2"/>
    <x v="8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707"/>
    <x v="2"/>
    <x v="8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708"/>
    <x v="2"/>
    <x v="8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709"/>
    <x v="2"/>
    <x v="8"/>
    <x v="960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710"/>
    <x v="2"/>
    <x v="8"/>
    <x v="96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711"/>
    <x v="2"/>
    <x v="8"/>
    <x v="96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712"/>
    <x v="2"/>
    <x v="8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713"/>
    <x v="2"/>
    <x v="8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714"/>
    <x v="2"/>
    <x v="8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715"/>
    <x v="2"/>
    <x v="8"/>
    <x v="966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716"/>
    <x v="2"/>
    <x v="8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717"/>
    <x v="2"/>
    <x v="8"/>
    <x v="968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718"/>
    <x v="2"/>
    <x v="8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719"/>
    <x v="2"/>
    <x v="8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720"/>
    <x v="2"/>
    <x v="8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721"/>
    <x v="2"/>
    <x v="8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722"/>
    <x v="2"/>
    <x v="8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723"/>
    <x v="2"/>
    <x v="8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724"/>
    <x v="2"/>
    <x v="8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725"/>
    <x v="2"/>
    <x v="8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726"/>
    <x v="2"/>
    <x v="8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727"/>
    <x v="2"/>
    <x v="8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728"/>
    <x v="2"/>
    <x v="8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729"/>
    <x v="2"/>
    <x v="8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730"/>
    <x v="2"/>
    <x v="8"/>
    <x v="981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120"/>
    <x v="2"/>
    <x v="8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731"/>
    <x v="2"/>
    <x v="8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732"/>
    <x v="2"/>
    <x v="8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733"/>
    <x v="2"/>
    <x v="8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734"/>
    <x v="2"/>
    <x v="8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735"/>
    <x v="2"/>
    <x v="8"/>
    <x v="987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x v="8"/>
    <x v="988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736"/>
    <x v="2"/>
    <x v="8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31"/>
    <x v="2"/>
    <x v="8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737"/>
    <x v="2"/>
    <x v="8"/>
    <x v="991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738"/>
    <x v="2"/>
    <x v="8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739"/>
    <x v="2"/>
    <x v="8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740"/>
    <x v="2"/>
    <x v="8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741"/>
    <x v="2"/>
    <x v="8"/>
    <x v="995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31"/>
    <x v="2"/>
    <x v="8"/>
    <x v="996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742"/>
    <x v="2"/>
    <x v="8"/>
    <x v="99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743"/>
    <x v="2"/>
    <x v="8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744"/>
    <x v="2"/>
    <x v="8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745"/>
    <x v="2"/>
    <x v="8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46"/>
    <x v="2"/>
    <x v="8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747"/>
    <x v="2"/>
    <x v="8"/>
    <x v="1002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748"/>
    <x v="2"/>
    <x v="8"/>
    <x v="1003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749"/>
    <x v="2"/>
    <x v="8"/>
    <x v="1004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750"/>
    <x v="2"/>
    <x v="8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751"/>
    <x v="2"/>
    <x v="8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752"/>
    <x v="2"/>
    <x v="8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404"/>
    <x v="2"/>
    <x v="8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177"/>
    <x v="2"/>
    <x v="8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687"/>
    <x v="2"/>
    <x v="8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753"/>
    <x v="2"/>
    <x v="8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754"/>
    <x v="2"/>
    <x v="8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755"/>
    <x v="2"/>
    <x v="8"/>
    <x v="1013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756"/>
    <x v="2"/>
    <x v="8"/>
    <x v="1014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375"/>
    <x v="2"/>
    <x v="8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757"/>
    <x v="2"/>
    <x v="8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758"/>
    <x v="2"/>
    <x v="8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759"/>
    <x v="2"/>
    <x v="8"/>
    <x v="1018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454"/>
    <x v="2"/>
    <x v="8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760"/>
    <x v="4"/>
    <x v="15"/>
    <x v="102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761"/>
    <x v="4"/>
    <x v="15"/>
    <x v="102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762"/>
    <x v="4"/>
    <x v="15"/>
    <x v="1022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763"/>
    <x v="4"/>
    <x v="15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764"/>
    <x v="4"/>
    <x v="15"/>
    <x v="1024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765"/>
    <x v="4"/>
    <x v="1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766"/>
    <x v="4"/>
    <x v="15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767"/>
    <x v="4"/>
    <x v="15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768"/>
    <x v="4"/>
    <x v="15"/>
    <x v="1028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769"/>
    <x v="4"/>
    <x v="15"/>
    <x v="1029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770"/>
    <x v="4"/>
    <x v="15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771"/>
    <x v="4"/>
    <x v="15"/>
    <x v="1031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772"/>
    <x v="4"/>
    <x v="15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96"/>
    <x v="4"/>
    <x v="15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773"/>
    <x v="4"/>
    <x v="15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774"/>
    <x v="4"/>
    <x v="15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775"/>
    <x v="4"/>
    <x v="15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776"/>
    <x v="4"/>
    <x v="15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777"/>
    <x v="4"/>
    <x v="15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778"/>
    <x v="4"/>
    <x v="15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404"/>
    <x v="5"/>
    <x v="16"/>
    <x v="1040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x v="16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119"/>
    <x v="5"/>
    <x v="16"/>
    <x v="1042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779"/>
    <x v="5"/>
    <x v="16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362"/>
    <x v="5"/>
    <x v="16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780"/>
    <x v="5"/>
    <x v="16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x v="16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120"/>
    <x v="5"/>
    <x v="16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444"/>
    <x v="5"/>
    <x v="16"/>
    <x v="1048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x v="16"/>
    <x v="1049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x v="16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x v="16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x v="16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x v="16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x v="16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x v="16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x v="16"/>
    <x v="1056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x v="16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x v="16"/>
    <x v="1058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x v="16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x v="16"/>
    <x v="106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x v="16"/>
    <x v="1061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125"/>
    <x v="5"/>
    <x v="16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x v="16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781"/>
    <x v="6"/>
    <x v="17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782"/>
    <x v="6"/>
    <x v="17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783"/>
    <x v="6"/>
    <x v="17"/>
    <x v="1066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x v="17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784"/>
    <x v="6"/>
    <x v="17"/>
    <x v="1068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785"/>
    <x v="6"/>
    <x v="17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431"/>
    <x v="6"/>
    <x v="17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x v="17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786"/>
    <x v="6"/>
    <x v="17"/>
    <x v="1072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119"/>
    <x v="6"/>
    <x v="17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787"/>
    <x v="6"/>
    <x v="17"/>
    <x v="107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2"/>
    <x v="6"/>
    <x v="17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788"/>
    <x v="6"/>
    <x v="17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716"/>
    <x v="6"/>
    <x v="17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373"/>
    <x v="6"/>
    <x v="17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789"/>
    <x v="6"/>
    <x v="17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790"/>
    <x v="6"/>
    <x v="17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362"/>
    <x v="6"/>
    <x v="17"/>
    <x v="1081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791"/>
    <x v="6"/>
    <x v="17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792"/>
    <x v="6"/>
    <x v="17"/>
    <x v="108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x v="17"/>
    <x v="108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793"/>
    <x v="6"/>
    <x v="17"/>
    <x v="108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501"/>
    <x v="6"/>
    <x v="17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x v="17"/>
    <x v="108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794"/>
    <x v="6"/>
    <x v="17"/>
    <x v="1088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775"/>
    <x v="6"/>
    <x v="17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144"/>
    <x v="6"/>
    <x v="17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381"/>
    <x v="6"/>
    <x v="17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362"/>
    <x v="6"/>
    <x v="17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491"/>
    <x v="6"/>
    <x v="17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795"/>
    <x v="6"/>
    <x v="17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796"/>
    <x v="6"/>
    <x v="17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797"/>
    <x v="6"/>
    <x v="17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798"/>
    <x v="6"/>
    <x v="17"/>
    <x v="109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799"/>
    <x v="6"/>
    <x v="17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380"/>
    <x v="6"/>
    <x v="17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119"/>
    <x v="6"/>
    <x v="17"/>
    <x v="1100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800"/>
    <x v="6"/>
    <x v="17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801"/>
    <x v="6"/>
    <x v="17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782"/>
    <x v="6"/>
    <x v="17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802"/>
    <x v="6"/>
    <x v="17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803"/>
    <x v="6"/>
    <x v="17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804"/>
    <x v="6"/>
    <x v="17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x v="17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805"/>
    <x v="6"/>
    <x v="17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2"/>
    <x v="6"/>
    <x v="17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806"/>
    <x v="6"/>
    <x v="17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120"/>
    <x v="6"/>
    <x v="17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807"/>
    <x v="6"/>
    <x v="17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144"/>
    <x v="6"/>
    <x v="17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808"/>
    <x v="6"/>
    <x v="17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508"/>
    <x v="6"/>
    <x v="17"/>
    <x v="111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809"/>
    <x v="6"/>
    <x v="17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810"/>
    <x v="6"/>
    <x v="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811"/>
    <x v="6"/>
    <x v="17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144"/>
    <x v="6"/>
    <x v="17"/>
    <x v="1119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x v="17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812"/>
    <x v="6"/>
    <x v="17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x v="17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813"/>
    <x v="6"/>
    <x v="17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814"/>
    <x v="6"/>
    <x v="18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x v="18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144"/>
    <x v="6"/>
    <x v="18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815"/>
    <x v="6"/>
    <x v="18"/>
    <x v="1127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x v="120"/>
    <x v="6"/>
    <x v="18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78"/>
    <x v="6"/>
    <x v="18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813"/>
    <x v="6"/>
    <x v="18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x v="18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816"/>
    <x v="6"/>
    <x v="18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135"/>
    <x v="6"/>
    <x v="18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120"/>
    <x v="6"/>
    <x v="18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x v="18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817"/>
    <x v="6"/>
    <x v="18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818"/>
    <x v="6"/>
    <x v="18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72"/>
    <x v="6"/>
    <x v="18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144"/>
    <x v="6"/>
    <x v="18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x v="18"/>
    <x v="114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x v="18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x v="18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819"/>
    <x v="6"/>
    <x v="18"/>
    <x v="1143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x v="19"/>
    <x v="1144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101"/>
    <x v="7"/>
    <x v="19"/>
    <x v="1145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820"/>
    <x v="7"/>
    <x v="19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x v="19"/>
    <x v="1147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821"/>
    <x v="7"/>
    <x v="19"/>
    <x v="1148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822"/>
    <x v="7"/>
    <x v="19"/>
    <x v="1149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823"/>
    <x v="7"/>
    <x v="19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x v="19"/>
    <x v="1151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824"/>
    <x v="7"/>
    <x v="19"/>
    <x v="11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3"/>
    <x v="7"/>
    <x v="19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149"/>
    <x v="7"/>
    <x v="19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825"/>
    <x v="7"/>
    <x v="19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x v="19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679"/>
    <x v="7"/>
    <x v="19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123"/>
    <x v="7"/>
    <x v="19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x v="19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826"/>
    <x v="7"/>
    <x v="19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x v="1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827"/>
    <x v="7"/>
    <x v="19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x v="19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x v="19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828"/>
    <x v="7"/>
    <x v="19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829"/>
    <x v="7"/>
    <x v="19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830"/>
    <x v="7"/>
    <x v="19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831"/>
    <x v="7"/>
    <x v="19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161"/>
    <x v="7"/>
    <x v="19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3"/>
    <x v="7"/>
    <x v="19"/>
    <x v="117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380"/>
    <x v="7"/>
    <x v="19"/>
    <x v="1171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x v="19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179"/>
    <x v="7"/>
    <x v="19"/>
    <x v="1173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832"/>
    <x v="7"/>
    <x v="19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177"/>
    <x v="7"/>
    <x v="19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119"/>
    <x v="7"/>
    <x v="19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x v="19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144"/>
    <x v="7"/>
    <x v="19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833"/>
    <x v="7"/>
    <x v="19"/>
    <x v="1179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834"/>
    <x v="7"/>
    <x v="19"/>
    <x v="1180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835"/>
    <x v="7"/>
    <x v="19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678"/>
    <x v="7"/>
    <x v="19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36"/>
    <x v="7"/>
    <x v="19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37"/>
    <x v="8"/>
    <x v="20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38"/>
    <x v="8"/>
    <x v="2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39"/>
    <x v="8"/>
    <x v="2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40"/>
    <x v="8"/>
    <x v="2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41"/>
    <x v="8"/>
    <x v="20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42"/>
    <x v="8"/>
    <x v="20"/>
    <x v="1189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43"/>
    <x v="8"/>
    <x v="20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44"/>
    <x v="8"/>
    <x v="20"/>
    <x v="1191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45"/>
    <x v="8"/>
    <x v="20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46"/>
    <x v="8"/>
    <x v="20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47"/>
    <x v="8"/>
    <x v="20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48"/>
    <x v="8"/>
    <x v="20"/>
    <x v="1195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49"/>
    <x v="8"/>
    <x v="20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50"/>
    <x v="8"/>
    <x v="20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51"/>
    <x v="8"/>
    <x v="2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52"/>
    <x v="8"/>
    <x v="2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53"/>
    <x v="8"/>
    <x v="20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54"/>
    <x v="8"/>
    <x v="20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55"/>
    <x v="8"/>
    <x v="20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56"/>
    <x v="8"/>
    <x v="20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57"/>
    <x v="8"/>
    <x v="2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58"/>
    <x v="8"/>
    <x v="20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59"/>
    <x v="8"/>
    <x v="20"/>
    <x v="1206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60"/>
    <x v="8"/>
    <x v="20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61"/>
    <x v="8"/>
    <x v="20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62"/>
    <x v="8"/>
    <x v="20"/>
    <x v="1209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63"/>
    <x v="8"/>
    <x v="2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64"/>
    <x v="8"/>
    <x v="20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65"/>
    <x v="8"/>
    <x v="2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66"/>
    <x v="8"/>
    <x v="20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67"/>
    <x v="8"/>
    <x v="20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68"/>
    <x v="8"/>
    <x v="20"/>
    <x v="1215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69"/>
    <x v="8"/>
    <x v="2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70"/>
    <x v="8"/>
    <x v="20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71"/>
    <x v="8"/>
    <x v="20"/>
    <x v="1218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72"/>
    <x v="8"/>
    <x v="20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73"/>
    <x v="8"/>
    <x v="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74"/>
    <x v="8"/>
    <x v="20"/>
    <x v="1221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75"/>
    <x v="8"/>
    <x v="20"/>
    <x v="122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76"/>
    <x v="8"/>
    <x v="20"/>
    <x v="1223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877"/>
    <x v="4"/>
    <x v="21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878"/>
    <x v="4"/>
    <x v="21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879"/>
    <x v="4"/>
    <x v="21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x v="21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880"/>
    <x v="4"/>
    <x v="21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380"/>
    <x v="4"/>
    <x v="21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x v="21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x v="21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375"/>
    <x v="4"/>
    <x v="21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845"/>
    <x v="4"/>
    <x v="21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x v="21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31"/>
    <x v="4"/>
    <x v="21"/>
    <x v="1235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x v="21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x v="21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881"/>
    <x v="4"/>
    <x v="21"/>
    <x v="1238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x v="21"/>
    <x v="1239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882"/>
    <x v="4"/>
    <x v="21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883"/>
    <x v="4"/>
    <x v="21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144"/>
    <x v="4"/>
    <x v="21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884"/>
    <x v="4"/>
    <x v="21"/>
    <x v="1243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885"/>
    <x v="4"/>
    <x v="11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886"/>
    <x v="4"/>
    <x v="11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887"/>
    <x v="4"/>
    <x v="11"/>
    <x v="124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888"/>
    <x v="4"/>
    <x v="11"/>
    <x v="1247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889"/>
    <x v="4"/>
    <x v="11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890"/>
    <x v="4"/>
    <x v="11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891"/>
    <x v="4"/>
    <x v="11"/>
    <x v="1250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892"/>
    <x v="4"/>
    <x v="11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893"/>
    <x v="4"/>
    <x v="11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894"/>
    <x v="4"/>
    <x v="11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895"/>
    <x v="4"/>
    <x v="11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896"/>
    <x v="4"/>
    <x v="11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897"/>
    <x v="4"/>
    <x v="11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898"/>
    <x v="4"/>
    <x v="11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899"/>
    <x v="4"/>
    <x v="11"/>
    <x v="1258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900"/>
    <x v="4"/>
    <x v="11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901"/>
    <x v="4"/>
    <x v="11"/>
    <x v="126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902"/>
    <x v="4"/>
    <x v="11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903"/>
    <x v="4"/>
    <x v="11"/>
    <x v="126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04"/>
    <x v="4"/>
    <x v="11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905"/>
    <x v="4"/>
    <x v="11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906"/>
    <x v="4"/>
    <x v="11"/>
    <x v="126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907"/>
    <x v="4"/>
    <x v="11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908"/>
    <x v="4"/>
    <x v="11"/>
    <x v="1267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909"/>
    <x v="4"/>
    <x v="11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910"/>
    <x v="4"/>
    <x v="11"/>
    <x v="1269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911"/>
    <x v="4"/>
    <x v="11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912"/>
    <x v="4"/>
    <x v="1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13"/>
    <x v="4"/>
    <x v="11"/>
    <x v="1272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68"/>
    <x v="4"/>
    <x v="1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914"/>
    <x v="4"/>
    <x v="11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915"/>
    <x v="4"/>
    <x v="11"/>
    <x v="1275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916"/>
    <x v="4"/>
    <x v="11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917"/>
    <x v="4"/>
    <x v="11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918"/>
    <x v="4"/>
    <x v="11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919"/>
    <x v="4"/>
    <x v="11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920"/>
    <x v="4"/>
    <x v="11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921"/>
    <x v="4"/>
    <x v="1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922"/>
    <x v="4"/>
    <x v="11"/>
    <x v="1282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923"/>
    <x v="4"/>
    <x v="11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774"/>
    <x v="1"/>
    <x v="6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924"/>
    <x v="1"/>
    <x v="6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925"/>
    <x v="1"/>
    <x v="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26"/>
    <x v="1"/>
    <x v="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927"/>
    <x v="1"/>
    <x v="6"/>
    <x v="1288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928"/>
    <x v="1"/>
    <x v="6"/>
    <x v="1289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929"/>
    <x v="1"/>
    <x v="6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930"/>
    <x v="1"/>
    <x v="6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931"/>
    <x v="1"/>
    <x v="6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932"/>
    <x v="1"/>
    <x v="6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33"/>
    <x v="1"/>
    <x v="6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934"/>
    <x v="1"/>
    <x v="6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935"/>
    <x v="1"/>
    <x v="6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936"/>
    <x v="1"/>
    <x v="6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937"/>
    <x v="1"/>
    <x v="6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38"/>
    <x v="1"/>
    <x v="6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39"/>
    <x v="1"/>
    <x v="6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940"/>
    <x v="1"/>
    <x v="6"/>
    <x v="1301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x v="6"/>
    <x v="130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941"/>
    <x v="1"/>
    <x v="6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942"/>
    <x v="2"/>
    <x v="8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330"/>
    <x v="2"/>
    <x v="8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943"/>
    <x v="2"/>
    <x v="8"/>
    <x v="1306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944"/>
    <x v="2"/>
    <x v="8"/>
    <x v="1307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945"/>
    <x v="2"/>
    <x v="8"/>
    <x v="1308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946"/>
    <x v="2"/>
    <x v="8"/>
    <x v="1309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947"/>
    <x v="2"/>
    <x v="8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948"/>
    <x v="2"/>
    <x v="8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138"/>
    <x v="2"/>
    <x v="8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949"/>
    <x v="2"/>
    <x v="8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950"/>
    <x v="2"/>
    <x v="8"/>
    <x v="1314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951"/>
    <x v="2"/>
    <x v="8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120"/>
    <x v="2"/>
    <x v="8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952"/>
    <x v="2"/>
    <x v="8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953"/>
    <x v="2"/>
    <x v="8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954"/>
    <x v="2"/>
    <x v="8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955"/>
    <x v="2"/>
    <x v="8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956"/>
    <x v="2"/>
    <x v="8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717"/>
    <x v="2"/>
    <x v="8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957"/>
    <x v="2"/>
    <x v="8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958"/>
    <x v="2"/>
    <x v="8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959"/>
    <x v="2"/>
    <x v="8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960"/>
    <x v="2"/>
    <x v="8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961"/>
    <x v="2"/>
    <x v="8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962"/>
    <x v="2"/>
    <x v="8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963"/>
    <x v="2"/>
    <x v="8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964"/>
    <x v="2"/>
    <x v="8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965"/>
    <x v="2"/>
    <x v="8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x v="8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x v="8"/>
    <x v="133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707"/>
    <x v="2"/>
    <x v="8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966"/>
    <x v="2"/>
    <x v="8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967"/>
    <x v="2"/>
    <x v="8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968"/>
    <x v="2"/>
    <x v="8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969"/>
    <x v="2"/>
    <x v="8"/>
    <x v="1338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970"/>
    <x v="2"/>
    <x v="8"/>
    <x v="1339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x v="8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971"/>
    <x v="2"/>
    <x v="8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101"/>
    <x v="2"/>
    <x v="8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972"/>
    <x v="2"/>
    <x v="8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291"/>
    <x v="3"/>
    <x v="9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73"/>
    <x v="3"/>
    <x v="9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974"/>
    <x v="3"/>
    <x v="9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975"/>
    <x v="3"/>
    <x v="9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976"/>
    <x v="3"/>
    <x v="9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977"/>
    <x v="3"/>
    <x v="9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199"/>
    <x v="3"/>
    <x v="9"/>
    <x v="135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978"/>
    <x v="3"/>
    <x v="9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979"/>
    <x v="3"/>
    <x v="9"/>
    <x v="1352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980"/>
    <x v="3"/>
    <x v="9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981"/>
    <x v="3"/>
    <x v="9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982"/>
    <x v="3"/>
    <x v="9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983"/>
    <x v="3"/>
    <x v="9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984"/>
    <x v="3"/>
    <x v="9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985"/>
    <x v="3"/>
    <x v="9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986"/>
    <x v="3"/>
    <x v="9"/>
    <x v="1359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987"/>
    <x v="3"/>
    <x v="9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988"/>
    <x v="3"/>
    <x v="9"/>
    <x v="1361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989"/>
    <x v="3"/>
    <x v="9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5"/>
    <x v="3"/>
    <x v="9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990"/>
    <x v="4"/>
    <x v="11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991"/>
    <x v="4"/>
    <x v="11"/>
    <x v="1365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992"/>
    <x v="4"/>
    <x v="11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993"/>
    <x v="4"/>
    <x v="11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994"/>
    <x v="4"/>
    <x v="11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995"/>
    <x v="4"/>
    <x v="11"/>
    <x v="1369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996"/>
    <x v="4"/>
    <x v="11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997"/>
    <x v="4"/>
    <x v="11"/>
    <x v="1371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998"/>
    <x v="4"/>
    <x v="11"/>
    <x v="137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999"/>
    <x v="4"/>
    <x v="11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1000"/>
    <x v="4"/>
    <x v="11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1001"/>
    <x v="4"/>
    <x v="11"/>
    <x v="1375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1002"/>
    <x v="4"/>
    <x v="11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1003"/>
    <x v="4"/>
    <x v="11"/>
    <x v="1377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1004"/>
    <x v="4"/>
    <x v="11"/>
    <x v="1378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1005"/>
    <x v="4"/>
    <x v="11"/>
    <x v="1379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06"/>
    <x v="4"/>
    <x v="11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919"/>
    <x v="4"/>
    <x v="11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847"/>
    <x v="4"/>
    <x v="11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1007"/>
    <x v="4"/>
    <x v="11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1008"/>
    <x v="4"/>
    <x v="11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1009"/>
    <x v="4"/>
    <x v="11"/>
    <x v="1385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368"/>
    <x v="4"/>
    <x v="11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1010"/>
    <x v="4"/>
    <x v="11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1011"/>
    <x v="4"/>
    <x v="11"/>
    <x v="1388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1012"/>
    <x v="4"/>
    <x v="11"/>
    <x v="1389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1013"/>
    <x v="4"/>
    <x v="11"/>
    <x v="139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1014"/>
    <x v="4"/>
    <x v="11"/>
    <x v="1391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1015"/>
    <x v="4"/>
    <x v="11"/>
    <x v="139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1016"/>
    <x v="4"/>
    <x v="11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1017"/>
    <x v="4"/>
    <x v="11"/>
    <x v="1394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1018"/>
    <x v="4"/>
    <x v="1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1019"/>
    <x v="4"/>
    <x v="11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1020"/>
    <x v="4"/>
    <x v="11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1021"/>
    <x v="4"/>
    <x v="11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1022"/>
    <x v="4"/>
    <x v="11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1023"/>
    <x v="4"/>
    <x v="11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246"/>
    <x v="4"/>
    <x v="11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1024"/>
    <x v="4"/>
    <x v="11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1025"/>
    <x v="4"/>
    <x v="11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1026"/>
    <x v="3"/>
    <x v="22"/>
    <x v="1404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1027"/>
    <x v="3"/>
    <x v="22"/>
    <x v="1405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144"/>
    <x v="3"/>
    <x v="22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501"/>
    <x v="3"/>
    <x v="22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1028"/>
    <x v="3"/>
    <x v="22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x v="22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120"/>
    <x v="3"/>
    <x v="22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1029"/>
    <x v="3"/>
    <x v="22"/>
    <x v="1411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1030"/>
    <x v="3"/>
    <x v="22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x v="22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120"/>
    <x v="3"/>
    <x v="22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1031"/>
    <x v="3"/>
    <x v="22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x v="22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440"/>
    <x v="3"/>
    <x v="22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1032"/>
    <x v="3"/>
    <x v="22"/>
    <x v="1418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884"/>
    <x v="3"/>
    <x v="22"/>
    <x v="141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120"/>
    <x v="3"/>
    <x v="22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101"/>
    <x v="3"/>
    <x v="22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1"/>
    <x v="3"/>
    <x v="22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101"/>
    <x v="3"/>
    <x v="22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1033"/>
    <x v="3"/>
    <x v="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x v="22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x v="22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1034"/>
    <x v="3"/>
    <x v="22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2"/>
    <x v="3"/>
    <x v="22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x v="22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128"/>
    <x v="3"/>
    <x v="22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1035"/>
    <x v="3"/>
    <x v="22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x v="22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1036"/>
    <x v="3"/>
    <x v="22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1037"/>
    <x v="3"/>
    <x v="22"/>
    <x v="1434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501"/>
    <x v="3"/>
    <x v="22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1038"/>
    <x v="3"/>
    <x v="22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1039"/>
    <x v="3"/>
    <x v="22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53"/>
    <x v="3"/>
    <x v="22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179"/>
    <x v="3"/>
    <x v="22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120"/>
    <x v="3"/>
    <x v="22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1040"/>
    <x v="3"/>
    <x v="22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x v="22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x v="22"/>
    <x v="1443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x v="22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x v="22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x v="22"/>
    <x v="1446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80"/>
    <x v="3"/>
    <x v="22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x v="22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x v="22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20"/>
    <x v="3"/>
    <x v="22"/>
    <x v="1450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120"/>
    <x v="3"/>
    <x v="22"/>
    <x v="1451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x v="22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x v="22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2"/>
    <x v="3"/>
    <x v="22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1041"/>
    <x v="3"/>
    <x v="22"/>
    <x v="1455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1042"/>
    <x v="3"/>
    <x v="22"/>
    <x v="1456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x v="22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x v="22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x v="22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x v="22"/>
    <x v="146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1043"/>
    <x v="3"/>
    <x v="23"/>
    <x v="1461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1044"/>
    <x v="3"/>
    <x v="23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1045"/>
    <x v="3"/>
    <x v="23"/>
    <x v="1463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1046"/>
    <x v="3"/>
    <x v="23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1047"/>
    <x v="3"/>
    <x v="23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1048"/>
    <x v="3"/>
    <x v="23"/>
    <x v="146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1049"/>
    <x v="3"/>
    <x v="23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1050"/>
    <x v="3"/>
    <x v="23"/>
    <x v="1468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1051"/>
    <x v="3"/>
    <x v="23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1052"/>
    <x v="3"/>
    <x v="23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1053"/>
    <x v="3"/>
    <x v="23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1054"/>
    <x v="3"/>
    <x v="23"/>
    <x v="1472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1055"/>
    <x v="3"/>
    <x v="23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1056"/>
    <x v="3"/>
    <x v="23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1057"/>
    <x v="3"/>
    <x v="23"/>
    <x v="1475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1058"/>
    <x v="3"/>
    <x v="23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1059"/>
    <x v="3"/>
    <x v="23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1060"/>
    <x v="3"/>
    <x v="23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1061"/>
    <x v="3"/>
    <x v="23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1062"/>
    <x v="3"/>
    <x v="23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827"/>
    <x v="3"/>
    <x v="10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144"/>
    <x v="3"/>
    <x v="10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80"/>
    <x v="3"/>
    <x v="10"/>
    <x v="1483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x v="10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73"/>
    <x v="3"/>
    <x v="10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580"/>
    <x v="3"/>
    <x v="10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x v="10"/>
    <x v="1487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88"/>
    <x v="3"/>
    <x v="10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x v="10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1063"/>
    <x v="3"/>
    <x v="10"/>
    <x v="1490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101"/>
    <x v="3"/>
    <x v="10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2"/>
    <x v="3"/>
    <x v="10"/>
    <x v="1492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x v="10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1064"/>
    <x v="3"/>
    <x v="10"/>
    <x v="1494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x v="10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x v="10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120"/>
    <x v="3"/>
    <x v="10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1065"/>
    <x v="3"/>
    <x v="10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144"/>
    <x v="3"/>
    <x v="10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1066"/>
    <x v="3"/>
    <x v="10"/>
    <x v="1500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1067"/>
    <x v="8"/>
    <x v="20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1068"/>
    <x v="8"/>
    <x v="20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1069"/>
    <x v="8"/>
    <x v="20"/>
    <x v="1503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1070"/>
    <x v="8"/>
    <x v="20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1071"/>
    <x v="8"/>
    <x v="20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1072"/>
    <x v="8"/>
    <x v="20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73"/>
    <x v="8"/>
    <x v="20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1074"/>
    <x v="8"/>
    <x v="20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1075"/>
    <x v="8"/>
    <x v="2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1076"/>
    <x v="8"/>
    <x v="2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1077"/>
    <x v="8"/>
    <x v="20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1078"/>
    <x v="8"/>
    <x v="20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1079"/>
    <x v="8"/>
    <x v="20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1080"/>
    <x v="8"/>
    <x v="2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1081"/>
    <x v="8"/>
    <x v="20"/>
    <x v="1515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1082"/>
    <x v="8"/>
    <x v="20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1083"/>
    <x v="8"/>
    <x v="20"/>
    <x v="1517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1084"/>
    <x v="8"/>
    <x v="20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1085"/>
    <x v="8"/>
    <x v="20"/>
    <x v="1519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1086"/>
    <x v="8"/>
    <x v="2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1087"/>
    <x v="8"/>
    <x v="20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1088"/>
    <x v="8"/>
    <x v="20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483"/>
    <x v="8"/>
    <x v="20"/>
    <x v="152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1089"/>
    <x v="8"/>
    <x v="2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1090"/>
    <x v="8"/>
    <x v="20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1091"/>
    <x v="8"/>
    <x v="20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216"/>
    <x v="8"/>
    <x v="20"/>
    <x v="1527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1092"/>
    <x v="8"/>
    <x v="20"/>
    <x v="1528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1093"/>
    <x v="8"/>
    <x v="2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1094"/>
    <x v="8"/>
    <x v="20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1095"/>
    <x v="8"/>
    <x v="20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1096"/>
    <x v="8"/>
    <x v="20"/>
    <x v="153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1097"/>
    <x v="8"/>
    <x v="20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1098"/>
    <x v="8"/>
    <x v="20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1099"/>
    <x v="8"/>
    <x v="2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1100"/>
    <x v="8"/>
    <x v="20"/>
    <x v="1536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1101"/>
    <x v="8"/>
    <x v="20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1102"/>
    <x v="8"/>
    <x v="20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1103"/>
    <x v="8"/>
    <x v="20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1104"/>
    <x v="8"/>
    <x v="20"/>
    <x v="154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362"/>
    <x v="8"/>
    <x v="24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x v="24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119"/>
    <x v="8"/>
    <x v="24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x v="24"/>
    <x v="15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120"/>
    <x v="8"/>
    <x v="24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1105"/>
    <x v="8"/>
    <x v="24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x v="24"/>
    <x v="1547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8"/>
    <x v="8"/>
    <x v="24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06"/>
    <x v="8"/>
    <x v="24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1107"/>
    <x v="8"/>
    <x v="24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x v="24"/>
    <x v="155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1108"/>
    <x v="8"/>
    <x v="24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x v="24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x v="24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x v="24"/>
    <x v="1555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1109"/>
    <x v="8"/>
    <x v="24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x v="24"/>
    <x v="1557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123"/>
    <x v="8"/>
    <x v="24"/>
    <x v="1558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73"/>
    <x v="8"/>
    <x v="24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25"/>
    <x v="8"/>
    <x v="24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402"/>
    <x v="3"/>
    <x v="25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x v="25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655"/>
    <x v="3"/>
    <x v="25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119"/>
    <x v="3"/>
    <x v="25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101"/>
    <x v="3"/>
    <x v="25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1110"/>
    <x v="3"/>
    <x v="25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1111"/>
    <x v="3"/>
    <x v="25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1112"/>
    <x v="3"/>
    <x v="25"/>
    <x v="1568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x v="25"/>
    <x v="1569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1113"/>
    <x v="3"/>
    <x v="25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135"/>
    <x v="3"/>
    <x v="25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83"/>
    <x v="3"/>
    <x v="25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1114"/>
    <x v="3"/>
    <x v="25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1115"/>
    <x v="3"/>
    <x v="25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1116"/>
    <x v="3"/>
    <x v="25"/>
    <x v="1575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7"/>
    <x v="3"/>
    <x v="25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440"/>
    <x v="3"/>
    <x v="25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22"/>
    <x v="3"/>
    <x v="25"/>
    <x v="1578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448"/>
    <x v="3"/>
    <x v="25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x v="25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144"/>
    <x v="8"/>
    <x v="26"/>
    <x v="1581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1117"/>
    <x v="8"/>
    <x v="26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2"/>
    <x v="8"/>
    <x v="26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x v="26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18"/>
    <x v="8"/>
    <x v="26"/>
    <x v="1585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x v="26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120"/>
    <x v="8"/>
    <x v="26"/>
    <x v="1587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x v="26"/>
    <x v="1588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x v="26"/>
    <x v="1589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1119"/>
    <x v="8"/>
    <x v="26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1120"/>
    <x v="8"/>
    <x v="26"/>
    <x v="159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x v="26"/>
    <x v="1592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120"/>
    <x v="8"/>
    <x v="26"/>
    <x v="1593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372"/>
    <x v="8"/>
    <x v="26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375"/>
    <x v="8"/>
    <x v="26"/>
    <x v="1595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380"/>
    <x v="8"/>
    <x v="26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x v="26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120"/>
    <x v="8"/>
    <x v="26"/>
    <x v="159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x v="26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99"/>
    <x v="8"/>
    <x v="26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1042"/>
    <x v="4"/>
    <x v="11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1121"/>
    <x v="4"/>
    <x v="11"/>
    <x v="1602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1122"/>
    <x v="4"/>
    <x v="11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1123"/>
    <x v="4"/>
    <x v="11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1124"/>
    <x v="4"/>
    <x v="11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1125"/>
    <x v="4"/>
    <x v="11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1126"/>
    <x v="4"/>
    <x v="11"/>
    <x v="1607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1127"/>
    <x v="4"/>
    <x v="11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1128"/>
    <x v="4"/>
    <x v="11"/>
    <x v="160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1129"/>
    <x v="4"/>
    <x v="11"/>
    <x v="161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1130"/>
    <x v="4"/>
    <x v="11"/>
    <x v="1611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73"/>
    <x v="4"/>
    <x v="11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1131"/>
    <x v="4"/>
    <x v="11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1122"/>
    <x v="4"/>
    <x v="11"/>
    <x v="1614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1132"/>
    <x v="4"/>
    <x v="11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1133"/>
    <x v="4"/>
    <x v="11"/>
    <x v="1616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1134"/>
    <x v="4"/>
    <x v="11"/>
    <x v="1617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1135"/>
    <x v="4"/>
    <x v="11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1136"/>
    <x v="4"/>
    <x v="11"/>
    <x v="1619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1137"/>
    <x v="4"/>
    <x v="11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1138"/>
    <x v="4"/>
    <x v="11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1139"/>
    <x v="4"/>
    <x v="11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1140"/>
    <x v="4"/>
    <x v="11"/>
    <x v="1623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41"/>
    <x v="4"/>
    <x v="11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1142"/>
    <x v="4"/>
    <x v="11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1143"/>
    <x v="4"/>
    <x v="11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44"/>
    <x v="4"/>
    <x v="11"/>
    <x v="1627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1145"/>
    <x v="4"/>
    <x v="11"/>
    <x v="1628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1146"/>
    <x v="4"/>
    <x v="11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1147"/>
    <x v="4"/>
    <x v="11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1148"/>
    <x v="4"/>
    <x v="11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1149"/>
    <x v="4"/>
    <x v="11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50"/>
    <x v="4"/>
    <x v="11"/>
    <x v="1633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1151"/>
    <x v="4"/>
    <x v="11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1152"/>
    <x v="4"/>
    <x v="11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1153"/>
    <x v="4"/>
    <x v="11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1154"/>
    <x v="4"/>
    <x v="11"/>
    <x v="1637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55"/>
    <x v="4"/>
    <x v="11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56"/>
    <x v="4"/>
    <x v="11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1157"/>
    <x v="4"/>
    <x v="11"/>
    <x v="164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1158"/>
    <x v="4"/>
    <x v="27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4"/>
    <x v="4"/>
    <x v="27"/>
    <x v="1642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1159"/>
    <x v="4"/>
    <x v="27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1160"/>
    <x v="4"/>
    <x v="27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1161"/>
    <x v="4"/>
    <x v="27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1162"/>
    <x v="4"/>
    <x v="27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1163"/>
    <x v="4"/>
    <x v="27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1164"/>
    <x v="4"/>
    <x v="27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1165"/>
    <x v="4"/>
    <x v="27"/>
    <x v="1649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1166"/>
    <x v="4"/>
    <x v="27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1167"/>
    <x v="4"/>
    <x v="27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1168"/>
    <x v="4"/>
    <x v="27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1169"/>
    <x v="4"/>
    <x v="27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1170"/>
    <x v="4"/>
    <x v="27"/>
    <x v="1654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1171"/>
    <x v="4"/>
    <x v="27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1172"/>
    <x v="4"/>
    <x v="27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1173"/>
    <x v="4"/>
    <x v="27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1174"/>
    <x v="4"/>
    <x v="27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1175"/>
    <x v="4"/>
    <x v="27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676"/>
    <x v="4"/>
    <x v="27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1176"/>
    <x v="4"/>
    <x v="27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1177"/>
    <x v="4"/>
    <x v="27"/>
    <x v="1662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178"/>
    <x v="4"/>
    <x v="27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1179"/>
    <x v="4"/>
    <x v="27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1180"/>
    <x v="4"/>
    <x v="27"/>
    <x v="1665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1181"/>
    <x v="4"/>
    <x v="27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1182"/>
    <x v="4"/>
    <x v="27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1183"/>
    <x v="4"/>
    <x v="27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399"/>
    <x v="4"/>
    <x v="27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1184"/>
    <x v="4"/>
    <x v="27"/>
    <x v="167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1185"/>
    <x v="4"/>
    <x v="27"/>
    <x v="1671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1186"/>
    <x v="4"/>
    <x v="27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1187"/>
    <x v="4"/>
    <x v="27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1188"/>
    <x v="4"/>
    <x v="27"/>
    <x v="1674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208"/>
    <x v="4"/>
    <x v="27"/>
    <x v="1675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1189"/>
    <x v="4"/>
    <x v="27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1190"/>
    <x v="4"/>
    <x v="27"/>
    <x v="1677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1191"/>
    <x v="4"/>
    <x v="27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68"/>
    <x v="4"/>
    <x v="27"/>
    <x v="1679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1192"/>
    <x v="4"/>
    <x v="27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1193"/>
    <x v="4"/>
    <x v="28"/>
    <x v="168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x v="28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1194"/>
    <x v="4"/>
    <x v="28"/>
    <x v="1683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1195"/>
    <x v="4"/>
    <x v="28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1196"/>
    <x v="4"/>
    <x v="28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656"/>
    <x v="4"/>
    <x v="28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1197"/>
    <x v="4"/>
    <x v="28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1198"/>
    <x v="4"/>
    <x v="28"/>
    <x v="1688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199"/>
    <x v="4"/>
    <x v="28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1200"/>
    <x v="4"/>
    <x v="28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1201"/>
    <x v="4"/>
    <x v="28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1202"/>
    <x v="4"/>
    <x v="28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31"/>
    <x v="4"/>
    <x v="28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144"/>
    <x v="4"/>
    <x v="28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1203"/>
    <x v="4"/>
    <x v="28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x v="28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1204"/>
    <x v="4"/>
    <x v="28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x v="28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1205"/>
    <x v="4"/>
    <x v="28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1206"/>
    <x v="4"/>
    <x v="28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144"/>
    <x v="4"/>
    <x v="28"/>
    <x v="1701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120"/>
    <x v="4"/>
    <x v="28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156"/>
    <x v="4"/>
    <x v="28"/>
    <x v="1703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1207"/>
    <x v="4"/>
    <x v="28"/>
    <x v="1704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x v="28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x v="28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1208"/>
    <x v="4"/>
    <x v="28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x v="28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1209"/>
    <x v="4"/>
    <x v="28"/>
    <x v="1709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41"/>
    <x v="4"/>
    <x v="28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1210"/>
    <x v="4"/>
    <x v="28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x v="28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73"/>
    <x v="4"/>
    <x v="28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1211"/>
    <x v="4"/>
    <x v="28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148"/>
    <x v="4"/>
    <x v="28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73"/>
    <x v="4"/>
    <x v="28"/>
    <x v="1716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1212"/>
    <x v="4"/>
    <x v="28"/>
    <x v="1717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x v="822"/>
    <x v="4"/>
    <x v="28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123"/>
    <x v="4"/>
    <x v="28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1213"/>
    <x v="4"/>
    <x v="28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x v="28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120"/>
    <x v="4"/>
    <x v="28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1214"/>
    <x v="4"/>
    <x v="28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35"/>
    <x v="4"/>
    <x v="28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1215"/>
    <x v="4"/>
    <x v="28"/>
    <x v="1725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1216"/>
    <x v="4"/>
    <x v="28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120"/>
    <x v="4"/>
    <x v="28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1217"/>
    <x v="4"/>
    <x v="28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x v="28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x v="28"/>
    <x v="173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x v="28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x v="28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x v="28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120"/>
    <x v="4"/>
    <x v="28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87"/>
    <x v="4"/>
    <x v="28"/>
    <x v="173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1218"/>
    <x v="4"/>
    <x v="28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98"/>
    <x v="4"/>
    <x v="28"/>
    <x v="1737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135"/>
    <x v="4"/>
    <x v="28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120"/>
    <x v="4"/>
    <x v="28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x v="28"/>
    <x v="174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1219"/>
    <x v="8"/>
    <x v="20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1220"/>
    <x v="8"/>
    <x v="20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1221"/>
    <x v="8"/>
    <x v="20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1222"/>
    <x v="8"/>
    <x v="20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1223"/>
    <x v="8"/>
    <x v="20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1224"/>
    <x v="8"/>
    <x v="20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1225"/>
    <x v="8"/>
    <x v="20"/>
    <x v="1747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1226"/>
    <x v="8"/>
    <x v="20"/>
    <x v="1748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1156"/>
    <x v="8"/>
    <x v="20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1227"/>
    <x v="8"/>
    <x v="20"/>
    <x v="1750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1228"/>
    <x v="8"/>
    <x v="20"/>
    <x v="1751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1229"/>
    <x v="8"/>
    <x v="20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30"/>
    <x v="8"/>
    <x v="20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1231"/>
    <x v="8"/>
    <x v="20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1"/>
    <x v="8"/>
    <x v="20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1232"/>
    <x v="8"/>
    <x v="20"/>
    <x v="1756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1233"/>
    <x v="8"/>
    <x v="20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1234"/>
    <x v="8"/>
    <x v="20"/>
    <x v="1758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1235"/>
    <x v="8"/>
    <x v="20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1236"/>
    <x v="8"/>
    <x v="20"/>
    <x v="1760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37"/>
    <x v="8"/>
    <x v="20"/>
    <x v="1761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38"/>
    <x v="8"/>
    <x v="20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1239"/>
    <x v="8"/>
    <x v="20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1240"/>
    <x v="8"/>
    <x v="20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1241"/>
    <x v="8"/>
    <x v="20"/>
    <x v="1765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x v="20"/>
    <x v="1766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1242"/>
    <x v="8"/>
    <x v="20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1243"/>
    <x v="8"/>
    <x v="20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1244"/>
    <x v="8"/>
    <x v="20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450"/>
    <x v="8"/>
    <x v="20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1245"/>
    <x v="8"/>
    <x v="20"/>
    <x v="1771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1246"/>
    <x v="8"/>
    <x v="20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1247"/>
    <x v="8"/>
    <x v="20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1248"/>
    <x v="8"/>
    <x v="20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1249"/>
    <x v="8"/>
    <x v="20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33"/>
    <x v="8"/>
    <x v="20"/>
    <x v="1776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1250"/>
    <x v="8"/>
    <x v="20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1251"/>
    <x v="8"/>
    <x v="20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1252"/>
    <x v="8"/>
    <x v="20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1253"/>
    <x v="8"/>
    <x v="20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1254"/>
    <x v="8"/>
    <x v="20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1255"/>
    <x v="8"/>
    <x v="20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1256"/>
    <x v="8"/>
    <x v="20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1257"/>
    <x v="8"/>
    <x v="20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1258"/>
    <x v="8"/>
    <x v="20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1259"/>
    <x v="8"/>
    <x v="20"/>
    <x v="1786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1260"/>
    <x v="8"/>
    <x v="20"/>
    <x v="178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1065"/>
    <x v="8"/>
    <x v="20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119"/>
    <x v="8"/>
    <x v="20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1033"/>
    <x v="8"/>
    <x v="20"/>
    <x v="179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1261"/>
    <x v="8"/>
    <x v="20"/>
    <x v="1791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1262"/>
    <x v="8"/>
    <x v="2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135"/>
    <x v="8"/>
    <x v="20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1263"/>
    <x v="8"/>
    <x v="20"/>
    <x v="1794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1264"/>
    <x v="8"/>
    <x v="20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1265"/>
    <x v="8"/>
    <x v="20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1266"/>
    <x v="8"/>
    <x v="20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1267"/>
    <x v="8"/>
    <x v="20"/>
    <x v="1798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1268"/>
    <x v="8"/>
    <x v="20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1269"/>
    <x v="8"/>
    <x v="20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1270"/>
    <x v="8"/>
    <x v="20"/>
    <x v="1801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1271"/>
    <x v="8"/>
    <x v="2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1272"/>
    <x v="8"/>
    <x v="20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1273"/>
    <x v="8"/>
    <x v="20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1274"/>
    <x v="8"/>
    <x v="2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1275"/>
    <x v="8"/>
    <x v="20"/>
    <x v="1806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1276"/>
    <x v="8"/>
    <x v="20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1277"/>
    <x v="8"/>
    <x v="20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1278"/>
    <x v="8"/>
    <x v="20"/>
    <x v="180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501"/>
    <x v="8"/>
    <x v="20"/>
    <x v="1810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1279"/>
    <x v="8"/>
    <x v="2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1280"/>
    <x v="8"/>
    <x v="20"/>
    <x v="181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x v="20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1281"/>
    <x v="8"/>
    <x v="20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x v="20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1282"/>
    <x v="8"/>
    <x v="20"/>
    <x v="1816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1283"/>
    <x v="8"/>
    <x v="20"/>
    <x v="181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x v="2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1284"/>
    <x v="8"/>
    <x v="20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1285"/>
    <x v="8"/>
    <x v="2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1286"/>
    <x v="4"/>
    <x v="11"/>
    <x v="1821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x v="11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1287"/>
    <x v="4"/>
    <x v="11"/>
    <x v="1823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x v="1288"/>
    <x v="4"/>
    <x v="11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1289"/>
    <x v="4"/>
    <x v="11"/>
    <x v="1825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290"/>
    <x v="4"/>
    <x v="11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1291"/>
    <x v="4"/>
    <x v="11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1292"/>
    <x v="4"/>
    <x v="11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1293"/>
    <x v="4"/>
    <x v="11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558"/>
    <x v="4"/>
    <x v="11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294"/>
    <x v="4"/>
    <x v="11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380"/>
    <x v="4"/>
    <x v="11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823"/>
    <x v="4"/>
    <x v="11"/>
    <x v="183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1295"/>
    <x v="4"/>
    <x v="11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296"/>
    <x v="4"/>
    <x v="11"/>
    <x v="1835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1297"/>
    <x v="4"/>
    <x v="11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1298"/>
    <x v="4"/>
    <x v="11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1299"/>
    <x v="4"/>
    <x v="11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1300"/>
    <x v="4"/>
    <x v="11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1301"/>
    <x v="4"/>
    <x v="11"/>
    <x v="184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1302"/>
    <x v="4"/>
    <x v="11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1303"/>
    <x v="4"/>
    <x v="11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1304"/>
    <x v="4"/>
    <x v="11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1305"/>
    <x v="4"/>
    <x v="11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06"/>
    <x v="4"/>
    <x v="11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1307"/>
    <x v="4"/>
    <x v="11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1308"/>
    <x v="4"/>
    <x v="11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574"/>
    <x v="4"/>
    <x v="11"/>
    <x v="18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1309"/>
    <x v="4"/>
    <x v="11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1310"/>
    <x v="4"/>
    <x v="11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1311"/>
    <x v="4"/>
    <x v="11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1312"/>
    <x v="4"/>
    <x v="11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1313"/>
    <x v="4"/>
    <x v="11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1314"/>
    <x v="4"/>
    <x v="11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1315"/>
    <x v="4"/>
    <x v="11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1316"/>
    <x v="4"/>
    <x v="11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17"/>
    <x v="4"/>
    <x v="11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1318"/>
    <x v="4"/>
    <x v="11"/>
    <x v="1858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1319"/>
    <x v="4"/>
    <x v="11"/>
    <x v="185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1320"/>
    <x v="4"/>
    <x v="11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x v="18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1321"/>
    <x v="6"/>
    <x v="18"/>
    <x v="1862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144"/>
    <x v="6"/>
    <x v="18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1322"/>
    <x v="6"/>
    <x v="18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447"/>
    <x v="6"/>
    <x v="18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368"/>
    <x v="6"/>
    <x v="18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119"/>
    <x v="6"/>
    <x v="18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868"/>
    <x v="6"/>
    <x v="18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x v="18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1323"/>
    <x v="6"/>
    <x v="18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1324"/>
    <x v="6"/>
    <x v="18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1325"/>
    <x v="6"/>
    <x v="18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56"/>
    <x v="6"/>
    <x v="18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31"/>
    <x v="6"/>
    <x v="18"/>
    <x v="1874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1326"/>
    <x v="6"/>
    <x v="18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x v="18"/>
    <x v="1876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x v="18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x v="18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362"/>
    <x v="6"/>
    <x v="18"/>
    <x v="187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1327"/>
    <x v="6"/>
    <x v="18"/>
    <x v="188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1328"/>
    <x v="4"/>
    <x v="14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1329"/>
    <x v="4"/>
    <x v="14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1330"/>
    <x v="4"/>
    <x v="14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1331"/>
    <x v="4"/>
    <x v="14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901"/>
    <x v="4"/>
    <x v="14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1332"/>
    <x v="4"/>
    <x v="14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1333"/>
    <x v="4"/>
    <x v="14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1334"/>
    <x v="4"/>
    <x v="14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974"/>
    <x v="4"/>
    <x v="14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1335"/>
    <x v="4"/>
    <x v="14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1336"/>
    <x v="4"/>
    <x v="14"/>
    <x v="1891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1105"/>
    <x v="4"/>
    <x v="14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37"/>
    <x v="4"/>
    <x v="14"/>
    <x v="1893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1338"/>
    <x v="4"/>
    <x v="14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1339"/>
    <x v="4"/>
    <x v="14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1340"/>
    <x v="4"/>
    <x v="14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1341"/>
    <x v="4"/>
    <x v="14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1342"/>
    <x v="4"/>
    <x v="14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1343"/>
    <x v="4"/>
    <x v="14"/>
    <x v="1899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1344"/>
    <x v="4"/>
    <x v="14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1345"/>
    <x v="2"/>
    <x v="29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143"/>
    <x v="2"/>
    <x v="29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1346"/>
    <x v="2"/>
    <x v="29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380"/>
    <x v="2"/>
    <x v="29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678"/>
    <x v="2"/>
    <x v="29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1347"/>
    <x v="2"/>
    <x v="29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1209"/>
    <x v="2"/>
    <x v="29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1348"/>
    <x v="2"/>
    <x v="29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1349"/>
    <x v="2"/>
    <x v="29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1350"/>
    <x v="2"/>
    <x v="29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119"/>
    <x v="2"/>
    <x v="29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1351"/>
    <x v="2"/>
    <x v="29"/>
    <x v="1912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1352"/>
    <x v="2"/>
    <x v="29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179"/>
    <x v="2"/>
    <x v="29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447"/>
    <x v="2"/>
    <x v="29"/>
    <x v="1915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1326"/>
    <x v="2"/>
    <x v="29"/>
    <x v="1916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1353"/>
    <x v="2"/>
    <x v="29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673"/>
    <x v="2"/>
    <x v="29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1354"/>
    <x v="2"/>
    <x v="29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1355"/>
    <x v="2"/>
    <x v="29"/>
    <x v="192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1205"/>
    <x v="4"/>
    <x v="14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1356"/>
    <x v="4"/>
    <x v="14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1357"/>
    <x v="4"/>
    <x v="14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1358"/>
    <x v="4"/>
    <x v="14"/>
    <x v="192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1359"/>
    <x v="4"/>
    <x v="14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1360"/>
    <x v="4"/>
    <x v="14"/>
    <x v="192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1361"/>
    <x v="4"/>
    <x v="14"/>
    <x v="1927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1362"/>
    <x v="4"/>
    <x v="1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1363"/>
    <x v="4"/>
    <x v="14"/>
    <x v="1929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364"/>
    <x v="4"/>
    <x v="14"/>
    <x v="1930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1365"/>
    <x v="4"/>
    <x v="14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1366"/>
    <x v="4"/>
    <x v="14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1367"/>
    <x v="4"/>
    <x v="14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1368"/>
    <x v="4"/>
    <x v="14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1369"/>
    <x v="4"/>
    <x v="14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1370"/>
    <x v="4"/>
    <x v="14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1371"/>
    <x v="4"/>
    <x v="14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1372"/>
    <x v="4"/>
    <x v="14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1373"/>
    <x v="4"/>
    <x v="14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1374"/>
    <x v="4"/>
    <x v="14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1375"/>
    <x v="2"/>
    <x v="30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1376"/>
    <x v="2"/>
    <x v="30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1377"/>
    <x v="2"/>
    <x v="30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1378"/>
    <x v="2"/>
    <x v="30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1379"/>
    <x v="2"/>
    <x v="30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1380"/>
    <x v="2"/>
    <x v="30"/>
    <x v="194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431"/>
    <x v="2"/>
    <x v="30"/>
    <x v="1947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1381"/>
    <x v="2"/>
    <x v="30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1382"/>
    <x v="2"/>
    <x v="30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1383"/>
    <x v="2"/>
    <x v="30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1384"/>
    <x v="2"/>
    <x v="30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1385"/>
    <x v="2"/>
    <x v="30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1386"/>
    <x v="2"/>
    <x v="30"/>
    <x v="1953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1387"/>
    <x v="2"/>
    <x v="30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1388"/>
    <x v="2"/>
    <x v="30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1389"/>
    <x v="2"/>
    <x v="30"/>
    <x v="1956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1390"/>
    <x v="2"/>
    <x v="30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1391"/>
    <x v="2"/>
    <x v="30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1392"/>
    <x v="2"/>
    <x v="30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1393"/>
    <x v="2"/>
    <x v="30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1394"/>
    <x v="2"/>
    <x v="3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1395"/>
    <x v="2"/>
    <x v="30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1396"/>
    <x v="2"/>
    <x v="30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1397"/>
    <x v="2"/>
    <x v="30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1398"/>
    <x v="2"/>
    <x v="30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1399"/>
    <x v="2"/>
    <x v="30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1400"/>
    <x v="2"/>
    <x v="30"/>
    <x v="1967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1401"/>
    <x v="2"/>
    <x v="30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1402"/>
    <x v="2"/>
    <x v="30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1403"/>
    <x v="2"/>
    <x v="30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1404"/>
    <x v="2"/>
    <x v="3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1405"/>
    <x v="2"/>
    <x v="30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1406"/>
    <x v="2"/>
    <x v="30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1407"/>
    <x v="2"/>
    <x v="30"/>
    <x v="197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1408"/>
    <x v="2"/>
    <x v="30"/>
    <x v="1975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1409"/>
    <x v="2"/>
    <x v="30"/>
    <x v="1976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1410"/>
    <x v="2"/>
    <x v="3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1411"/>
    <x v="2"/>
    <x v="30"/>
    <x v="1978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1412"/>
    <x v="2"/>
    <x v="30"/>
    <x v="1979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1413"/>
    <x v="2"/>
    <x v="30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1414"/>
    <x v="8"/>
    <x v="31"/>
    <x v="1981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x v="31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1415"/>
    <x v="8"/>
    <x v="31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1416"/>
    <x v="8"/>
    <x v="31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786"/>
    <x v="8"/>
    <x v="31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120"/>
    <x v="8"/>
    <x v="31"/>
    <x v="1986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1417"/>
    <x v="8"/>
    <x v="31"/>
    <x v="1987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x v="380"/>
    <x v="8"/>
    <x v="31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x v="31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1418"/>
    <x v="8"/>
    <x v="31"/>
    <x v="1990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646"/>
    <x v="8"/>
    <x v="31"/>
    <x v="1991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120"/>
    <x v="8"/>
    <x v="3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x v="31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x v="31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433"/>
    <x v="8"/>
    <x v="31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x v="31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x v="31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1419"/>
    <x v="8"/>
    <x v="31"/>
    <x v="199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1420"/>
    <x v="8"/>
    <x v="31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380"/>
    <x v="8"/>
    <x v="31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1421"/>
    <x v="2"/>
    <x v="3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1422"/>
    <x v="2"/>
    <x v="30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23"/>
    <x v="2"/>
    <x v="30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1424"/>
    <x v="2"/>
    <x v="30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1425"/>
    <x v="2"/>
    <x v="30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1426"/>
    <x v="2"/>
    <x v="30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1427"/>
    <x v="2"/>
    <x v="30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1428"/>
    <x v="2"/>
    <x v="30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1429"/>
    <x v="2"/>
    <x v="30"/>
    <x v="2009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1240"/>
    <x v="2"/>
    <x v="30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1430"/>
    <x v="2"/>
    <x v="30"/>
    <x v="2011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1431"/>
    <x v="2"/>
    <x v="30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1432"/>
    <x v="2"/>
    <x v="30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1433"/>
    <x v="2"/>
    <x v="30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1434"/>
    <x v="2"/>
    <x v="30"/>
    <x v="2015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1435"/>
    <x v="2"/>
    <x v="30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1436"/>
    <x v="2"/>
    <x v="30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1437"/>
    <x v="2"/>
    <x v="30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1438"/>
    <x v="2"/>
    <x v="30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1439"/>
    <x v="2"/>
    <x v="30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1440"/>
    <x v="2"/>
    <x v="30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1441"/>
    <x v="2"/>
    <x v="30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1442"/>
    <x v="2"/>
    <x v="30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1443"/>
    <x v="2"/>
    <x v="30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1444"/>
    <x v="2"/>
    <x v="30"/>
    <x v="2025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1445"/>
    <x v="2"/>
    <x v="30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1446"/>
    <x v="2"/>
    <x v="30"/>
    <x v="2027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1447"/>
    <x v="2"/>
    <x v="30"/>
    <x v="2028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1448"/>
    <x v="2"/>
    <x v="30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1449"/>
    <x v="2"/>
    <x v="30"/>
    <x v="2030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1450"/>
    <x v="2"/>
    <x v="3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1451"/>
    <x v="2"/>
    <x v="30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1452"/>
    <x v="2"/>
    <x v="30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1453"/>
    <x v="2"/>
    <x v="3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1454"/>
    <x v="2"/>
    <x v="3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1455"/>
    <x v="2"/>
    <x v="30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1456"/>
    <x v="2"/>
    <x v="30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1457"/>
    <x v="2"/>
    <x v="30"/>
    <x v="2038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1458"/>
    <x v="2"/>
    <x v="30"/>
    <x v="2039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1459"/>
    <x v="2"/>
    <x v="30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1460"/>
    <x v="2"/>
    <x v="30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1461"/>
    <x v="2"/>
    <x v="30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811"/>
    <x v="2"/>
    <x v="30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1462"/>
    <x v="2"/>
    <x v="30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1463"/>
    <x v="2"/>
    <x v="30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1464"/>
    <x v="2"/>
    <x v="30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1465"/>
    <x v="2"/>
    <x v="3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1466"/>
    <x v="2"/>
    <x v="30"/>
    <x v="2048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1467"/>
    <x v="2"/>
    <x v="30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1468"/>
    <x v="2"/>
    <x v="30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1469"/>
    <x v="2"/>
    <x v="30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1470"/>
    <x v="2"/>
    <x v="30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1471"/>
    <x v="2"/>
    <x v="30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1472"/>
    <x v="2"/>
    <x v="30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1473"/>
    <x v="2"/>
    <x v="30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1474"/>
    <x v="2"/>
    <x v="30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1475"/>
    <x v="2"/>
    <x v="30"/>
    <x v="2057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1476"/>
    <x v="2"/>
    <x v="3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1477"/>
    <x v="2"/>
    <x v="3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1478"/>
    <x v="2"/>
    <x v="30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1479"/>
    <x v="2"/>
    <x v="30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1480"/>
    <x v="2"/>
    <x v="30"/>
    <x v="206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1481"/>
    <x v="2"/>
    <x v="30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344"/>
    <x v="2"/>
    <x v="30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1482"/>
    <x v="2"/>
    <x v="30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1483"/>
    <x v="2"/>
    <x v="30"/>
    <x v="2066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1484"/>
    <x v="2"/>
    <x v="30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1485"/>
    <x v="2"/>
    <x v="30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1486"/>
    <x v="2"/>
    <x v="30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1487"/>
    <x v="2"/>
    <x v="30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1488"/>
    <x v="2"/>
    <x v="30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1489"/>
    <x v="2"/>
    <x v="30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1490"/>
    <x v="2"/>
    <x v="30"/>
    <x v="2073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1491"/>
    <x v="2"/>
    <x v="30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1492"/>
    <x v="2"/>
    <x v="30"/>
    <x v="2075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1493"/>
    <x v="2"/>
    <x v="30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1494"/>
    <x v="2"/>
    <x v="3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1495"/>
    <x v="2"/>
    <x v="30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1496"/>
    <x v="2"/>
    <x v="3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1497"/>
    <x v="2"/>
    <x v="3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1498"/>
    <x v="4"/>
    <x v="14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1499"/>
    <x v="4"/>
    <x v="14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41"/>
    <x v="4"/>
    <x v="14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1500"/>
    <x v="4"/>
    <x v="14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1501"/>
    <x v="4"/>
    <x v="14"/>
    <x v="208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1502"/>
    <x v="4"/>
    <x v="14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1503"/>
    <x v="4"/>
    <x v="14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1504"/>
    <x v="4"/>
    <x v="14"/>
    <x v="2088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1505"/>
    <x v="4"/>
    <x v="1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1506"/>
    <x v="4"/>
    <x v="14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1507"/>
    <x v="4"/>
    <x v="14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1508"/>
    <x v="4"/>
    <x v="14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1509"/>
    <x v="4"/>
    <x v="14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1510"/>
    <x v="4"/>
    <x v="14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2"/>
    <x v="4"/>
    <x v="14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1511"/>
    <x v="4"/>
    <x v="14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12"/>
    <x v="4"/>
    <x v="14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1513"/>
    <x v="4"/>
    <x v="14"/>
    <x v="2098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1514"/>
    <x v="4"/>
    <x v="14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1515"/>
    <x v="4"/>
    <x v="14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1516"/>
    <x v="4"/>
    <x v="14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17"/>
    <x v="4"/>
    <x v="14"/>
    <x v="2102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1518"/>
    <x v="4"/>
    <x v="14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138"/>
    <x v="4"/>
    <x v="14"/>
    <x v="210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383"/>
    <x v="4"/>
    <x v="14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1519"/>
    <x v="4"/>
    <x v="14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1520"/>
    <x v="4"/>
    <x v="14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1521"/>
    <x v="4"/>
    <x v="14"/>
    <x v="2108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1522"/>
    <x v="4"/>
    <x v="14"/>
    <x v="2109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1523"/>
    <x v="4"/>
    <x v="14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851"/>
    <x v="4"/>
    <x v="14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x v="14"/>
    <x v="2112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1524"/>
    <x v="4"/>
    <x v="14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1525"/>
    <x v="4"/>
    <x v="14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1526"/>
    <x v="4"/>
    <x v="14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1527"/>
    <x v="4"/>
    <x v="14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1528"/>
    <x v="4"/>
    <x v="14"/>
    <x v="2117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1529"/>
    <x v="4"/>
    <x v="14"/>
    <x v="2118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1530"/>
    <x v="4"/>
    <x v="14"/>
    <x v="2119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1531"/>
    <x v="4"/>
    <x v="14"/>
    <x v="2120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1532"/>
    <x v="6"/>
    <x v="17"/>
    <x v="2121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1533"/>
    <x v="6"/>
    <x v="17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x v="17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1534"/>
    <x v="6"/>
    <x v="17"/>
    <x v="2124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1535"/>
    <x v="6"/>
    <x v="17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144"/>
    <x v="6"/>
    <x v="17"/>
    <x v="2126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1536"/>
    <x v="6"/>
    <x v="17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380"/>
    <x v="6"/>
    <x v="17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1537"/>
    <x v="6"/>
    <x v="17"/>
    <x v="2129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1209"/>
    <x v="6"/>
    <x v="17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38"/>
    <x v="6"/>
    <x v="17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1539"/>
    <x v="6"/>
    <x v="17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1540"/>
    <x v="6"/>
    <x v="17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1541"/>
    <x v="6"/>
    <x v="17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1542"/>
    <x v="6"/>
    <x v="17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1543"/>
    <x v="6"/>
    <x v="17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1544"/>
    <x v="6"/>
    <x v="17"/>
    <x v="2137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1545"/>
    <x v="6"/>
    <x v="17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1546"/>
    <x v="6"/>
    <x v="17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1547"/>
    <x v="6"/>
    <x v="17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x v="17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1548"/>
    <x v="6"/>
    <x v="17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817"/>
    <x v="6"/>
    <x v="17"/>
    <x v="2143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1549"/>
    <x v="6"/>
    <x v="17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1550"/>
    <x v="6"/>
    <x v="17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120"/>
    <x v="6"/>
    <x v="17"/>
    <x v="2146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1551"/>
    <x v="6"/>
    <x v="17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x v="17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x v="17"/>
    <x v="2149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1552"/>
    <x v="6"/>
    <x v="17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1537"/>
    <x v="6"/>
    <x v="17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381"/>
    <x v="6"/>
    <x v="17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434"/>
    <x v="6"/>
    <x v="17"/>
    <x v="215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120"/>
    <x v="6"/>
    <x v="17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1534"/>
    <x v="6"/>
    <x v="17"/>
    <x v="215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1553"/>
    <x v="6"/>
    <x v="17"/>
    <x v="215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1554"/>
    <x v="6"/>
    <x v="17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1555"/>
    <x v="6"/>
    <x v="17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31"/>
    <x v="6"/>
    <x v="17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1556"/>
    <x v="6"/>
    <x v="17"/>
    <x v="2160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1557"/>
    <x v="4"/>
    <x v="11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1558"/>
    <x v="4"/>
    <x v="1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1559"/>
    <x v="4"/>
    <x v="11"/>
    <x v="2163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1560"/>
    <x v="4"/>
    <x v="11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1561"/>
    <x v="4"/>
    <x v="11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1562"/>
    <x v="4"/>
    <x v="11"/>
    <x v="2166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77"/>
    <x v="4"/>
    <x v="11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1563"/>
    <x v="4"/>
    <x v="11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564"/>
    <x v="4"/>
    <x v="1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1565"/>
    <x v="4"/>
    <x v="11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1566"/>
    <x v="4"/>
    <x v="11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09"/>
    <x v="4"/>
    <x v="11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1567"/>
    <x v="4"/>
    <x v="11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109"/>
    <x v="4"/>
    <x v="11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568"/>
    <x v="4"/>
    <x v="11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1569"/>
    <x v="4"/>
    <x v="11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927"/>
    <x v="4"/>
    <x v="11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1570"/>
    <x v="4"/>
    <x v="11"/>
    <x v="2178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1571"/>
    <x v="4"/>
    <x v="11"/>
    <x v="2179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1572"/>
    <x v="4"/>
    <x v="11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1573"/>
    <x v="6"/>
    <x v="32"/>
    <x v="218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820"/>
    <x v="6"/>
    <x v="32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1574"/>
    <x v="6"/>
    <x v="32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1575"/>
    <x v="6"/>
    <x v="32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1576"/>
    <x v="6"/>
    <x v="32"/>
    <x v="2185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1577"/>
    <x v="6"/>
    <x v="32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1578"/>
    <x v="6"/>
    <x v="32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1579"/>
    <x v="6"/>
    <x v="32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1580"/>
    <x v="6"/>
    <x v="32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1581"/>
    <x v="6"/>
    <x v="32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1582"/>
    <x v="6"/>
    <x v="32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1583"/>
    <x v="6"/>
    <x v="32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1584"/>
    <x v="6"/>
    <x v="32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1585"/>
    <x v="6"/>
    <x v="32"/>
    <x v="2194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1586"/>
    <x v="6"/>
    <x v="32"/>
    <x v="2195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1587"/>
    <x v="6"/>
    <x v="32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1588"/>
    <x v="6"/>
    <x v="32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1589"/>
    <x v="6"/>
    <x v="32"/>
    <x v="2198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1590"/>
    <x v="6"/>
    <x v="32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1591"/>
    <x v="6"/>
    <x v="32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1592"/>
    <x v="4"/>
    <x v="15"/>
    <x v="2201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76"/>
    <x v="4"/>
    <x v="15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1593"/>
    <x v="4"/>
    <x v="15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1594"/>
    <x v="4"/>
    <x v="15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278"/>
    <x v="4"/>
    <x v="15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1595"/>
    <x v="4"/>
    <x v="15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596"/>
    <x v="4"/>
    <x v="15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1597"/>
    <x v="4"/>
    <x v="15"/>
    <x v="2208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1598"/>
    <x v="4"/>
    <x v="15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1599"/>
    <x v="4"/>
    <x v="15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603"/>
    <x v="4"/>
    <x v="15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1600"/>
    <x v="4"/>
    <x v="15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x v="15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1601"/>
    <x v="4"/>
    <x v="15"/>
    <x v="2214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1602"/>
    <x v="4"/>
    <x v="15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1603"/>
    <x v="4"/>
    <x v="1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1604"/>
    <x v="4"/>
    <x v="15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1090"/>
    <x v="4"/>
    <x v="15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1605"/>
    <x v="4"/>
    <x v="15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1606"/>
    <x v="4"/>
    <x v="15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1607"/>
    <x v="6"/>
    <x v="32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1608"/>
    <x v="6"/>
    <x v="32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1609"/>
    <x v="6"/>
    <x v="32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1610"/>
    <x v="6"/>
    <x v="32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1611"/>
    <x v="6"/>
    <x v="32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1612"/>
    <x v="6"/>
    <x v="32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1613"/>
    <x v="6"/>
    <x v="32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1614"/>
    <x v="6"/>
    <x v="32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815"/>
    <x v="6"/>
    <x v="32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1615"/>
    <x v="6"/>
    <x v="32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1616"/>
    <x v="6"/>
    <x v="32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1617"/>
    <x v="6"/>
    <x v="32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1618"/>
    <x v="6"/>
    <x v="32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19"/>
    <x v="6"/>
    <x v="32"/>
    <x v="2234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1620"/>
    <x v="6"/>
    <x v="32"/>
    <x v="2235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1621"/>
    <x v="6"/>
    <x v="32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1622"/>
    <x v="6"/>
    <x v="32"/>
    <x v="2237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1623"/>
    <x v="6"/>
    <x v="32"/>
    <x v="2238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1624"/>
    <x v="6"/>
    <x v="32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1625"/>
    <x v="6"/>
    <x v="32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1626"/>
    <x v="6"/>
    <x v="32"/>
    <x v="224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1627"/>
    <x v="6"/>
    <x v="32"/>
    <x v="2242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28"/>
    <x v="6"/>
    <x v="32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177"/>
    <x v="6"/>
    <x v="32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1629"/>
    <x v="6"/>
    <x v="32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1630"/>
    <x v="6"/>
    <x v="32"/>
    <x v="2246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1631"/>
    <x v="6"/>
    <x v="32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32"/>
    <x v="6"/>
    <x v="32"/>
    <x v="224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1323"/>
    <x v="6"/>
    <x v="32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1632"/>
    <x v="6"/>
    <x v="32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1633"/>
    <x v="6"/>
    <x v="32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1634"/>
    <x v="6"/>
    <x v="32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1635"/>
    <x v="6"/>
    <x v="32"/>
    <x v="2253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123"/>
    <x v="6"/>
    <x v="32"/>
    <x v="2254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311"/>
    <x v="6"/>
    <x v="32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1012"/>
    <x v="6"/>
    <x v="32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1636"/>
    <x v="6"/>
    <x v="32"/>
    <x v="2257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1637"/>
    <x v="6"/>
    <x v="32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1638"/>
    <x v="6"/>
    <x v="32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1639"/>
    <x v="6"/>
    <x v="32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1640"/>
    <x v="6"/>
    <x v="32"/>
    <x v="226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1641"/>
    <x v="6"/>
    <x v="32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1642"/>
    <x v="6"/>
    <x v="32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1643"/>
    <x v="6"/>
    <x v="32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1644"/>
    <x v="6"/>
    <x v="32"/>
    <x v="2265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1645"/>
    <x v="6"/>
    <x v="32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1646"/>
    <x v="6"/>
    <x v="32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1647"/>
    <x v="6"/>
    <x v="32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1648"/>
    <x v="6"/>
    <x v="32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1649"/>
    <x v="6"/>
    <x v="32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1650"/>
    <x v="6"/>
    <x v="32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1651"/>
    <x v="6"/>
    <x v="32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1652"/>
    <x v="6"/>
    <x v="3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1653"/>
    <x v="6"/>
    <x v="32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1654"/>
    <x v="6"/>
    <x v="32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446"/>
    <x v="6"/>
    <x v="32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1655"/>
    <x v="6"/>
    <x v="32"/>
    <x v="2277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1656"/>
    <x v="6"/>
    <x v="32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1657"/>
    <x v="6"/>
    <x v="32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1658"/>
    <x v="6"/>
    <x v="32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659"/>
    <x v="4"/>
    <x v="11"/>
    <x v="2281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1660"/>
    <x v="4"/>
    <x v="11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1514"/>
    <x v="4"/>
    <x v="11"/>
    <x v="2283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1661"/>
    <x v="4"/>
    <x v="11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1662"/>
    <x v="4"/>
    <x v="11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1663"/>
    <x v="4"/>
    <x v="11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1664"/>
    <x v="4"/>
    <x v="11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1665"/>
    <x v="4"/>
    <x v="11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1666"/>
    <x v="4"/>
    <x v="11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1667"/>
    <x v="4"/>
    <x v="11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1668"/>
    <x v="4"/>
    <x v="11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832"/>
    <x v="4"/>
    <x v="11"/>
    <x v="2292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1669"/>
    <x v="4"/>
    <x v="11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1670"/>
    <x v="4"/>
    <x v="11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1671"/>
    <x v="4"/>
    <x v="11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1672"/>
    <x v="4"/>
    <x v="11"/>
    <x v="229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1673"/>
    <x v="4"/>
    <x v="11"/>
    <x v="2297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1674"/>
    <x v="4"/>
    <x v="11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1675"/>
    <x v="4"/>
    <x v="11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1211"/>
    <x v="4"/>
    <x v="11"/>
    <x v="2300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84"/>
    <x v="4"/>
    <x v="14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131"/>
    <x v="4"/>
    <x v="14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1676"/>
    <x v="4"/>
    <x v="14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1677"/>
    <x v="4"/>
    <x v="14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1678"/>
    <x v="4"/>
    <x v="14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1679"/>
    <x v="4"/>
    <x v="14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1680"/>
    <x v="4"/>
    <x v="14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1681"/>
    <x v="4"/>
    <x v="14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1682"/>
    <x v="4"/>
    <x v="14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1683"/>
    <x v="4"/>
    <x v="14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1684"/>
    <x v="4"/>
    <x v="14"/>
    <x v="2311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1685"/>
    <x v="4"/>
    <x v="14"/>
    <x v="2312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150"/>
    <x v="4"/>
    <x v="14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789"/>
    <x v="4"/>
    <x v="14"/>
    <x v="2314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1686"/>
    <x v="4"/>
    <x v="14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1687"/>
    <x v="4"/>
    <x v="14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688"/>
    <x v="4"/>
    <x v="14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1689"/>
    <x v="4"/>
    <x v="14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1690"/>
    <x v="4"/>
    <x v="14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880"/>
    <x v="4"/>
    <x v="14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1691"/>
    <x v="7"/>
    <x v="33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1209"/>
    <x v="7"/>
    <x v="33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79"/>
    <x v="7"/>
    <x v="33"/>
    <x v="2323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1692"/>
    <x v="7"/>
    <x v="33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693"/>
    <x v="7"/>
    <x v="33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1694"/>
    <x v="7"/>
    <x v="33"/>
    <x v="2326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1695"/>
    <x v="7"/>
    <x v="33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1696"/>
    <x v="7"/>
    <x v="33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1697"/>
    <x v="7"/>
    <x v="33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1698"/>
    <x v="7"/>
    <x v="33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1699"/>
    <x v="7"/>
    <x v="33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1700"/>
    <x v="7"/>
    <x v="33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1701"/>
    <x v="7"/>
    <x v="33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1702"/>
    <x v="7"/>
    <x v="33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1703"/>
    <x v="7"/>
    <x v="33"/>
    <x v="2335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1704"/>
    <x v="7"/>
    <x v="33"/>
    <x v="2336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1705"/>
    <x v="7"/>
    <x v="3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1706"/>
    <x v="7"/>
    <x v="33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1707"/>
    <x v="7"/>
    <x v="33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1708"/>
    <x v="7"/>
    <x v="33"/>
    <x v="2340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x v="7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x v="7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2"/>
    <x v="2"/>
    <x v="7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120"/>
    <x v="2"/>
    <x v="7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x v="7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31"/>
    <x v="2"/>
    <x v="7"/>
    <x v="2346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x v="2"/>
    <x v="7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1205"/>
    <x v="2"/>
    <x v="7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x v="7"/>
    <x v="2349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x v="7"/>
    <x v="23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1709"/>
    <x v="2"/>
    <x v="7"/>
    <x v="235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x v="7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x v="7"/>
    <x v="2353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380"/>
    <x v="2"/>
    <x v="7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440"/>
    <x v="2"/>
    <x v="7"/>
    <x v="2355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x v="7"/>
    <x v="2356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x v="7"/>
    <x v="2357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x v="7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1710"/>
    <x v="2"/>
    <x v="7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447"/>
    <x v="2"/>
    <x v="7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x v="7"/>
    <x v="2361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88"/>
    <x v="2"/>
    <x v="7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x v="7"/>
    <x v="2363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x v="7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x v="7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1711"/>
    <x v="2"/>
    <x v="7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1712"/>
    <x v="2"/>
    <x v="7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73"/>
    <x v="2"/>
    <x v="7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x v="7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372"/>
    <x v="2"/>
    <x v="7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x v="7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179"/>
    <x v="2"/>
    <x v="7"/>
    <x v="2372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73"/>
    <x v="2"/>
    <x v="7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119"/>
    <x v="2"/>
    <x v="7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x v="7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1713"/>
    <x v="2"/>
    <x v="7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x v="7"/>
    <x v="2377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x v="7"/>
    <x v="2378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x v="7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1714"/>
    <x v="2"/>
    <x v="7"/>
    <x v="238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1715"/>
    <x v="2"/>
    <x v="7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822"/>
    <x v="2"/>
    <x v="7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1716"/>
    <x v="2"/>
    <x v="7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120"/>
    <x v="2"/>
    <x v="7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1717"/>
    <x v="2"/>
    <x v="7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x v="7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1718"/>
    <x v="2"/>
    <x v="7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1719"/>
    <x v="2"/>
    <x v="7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179"/>
    <x v="2"/>
    <x v="7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x v="7"/>
    <x v="2390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380"/>
    <x v="2"/>
    <x v="7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x v="7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73"/>
    <x v="2"/>
    <x v="7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1720"/>
    <x v="2"/>
    <x v="7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x v="7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119"/>
    <x v="2"/>
    <x v="7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x v="7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x v="7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x v="7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x v="7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1721"/>
    <x v="7"/>
    <x v="19"/>
    <x v="2401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364"/>
    <x v="7"/>
    <x v="19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1722"/>
    <x v="7"/>
    <x v="19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x v="19"/>
    <x v="2404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1723"/>
    <x v="7"/>
    <x v="19"/>
    <x v="240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1724"/>
    <x v="7"/>
    <x v="19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1725"/>
    <x v="7"/>
    <x v="19"/>
    <x v="2407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2"/>
    <x v="7"/>
    <x v="19"/>
    <x v="2408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468"/>
    <x v="7"/>
    <x v="19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x v="19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679"/>
    <x v="7"/>
    <x v="19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x v="19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1538"/>
    <x v="7"/>
    <x v="19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1726"/>
    <x v="7"/>
    <x v="19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1727"/>
    <x v="7"/>
    <x v="19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144"/>
    <x v="7"/>
    <x v="19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x v="19"/>
    <x v="241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120"/>
    <x v="7"/>
    <x v="19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x v="19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1728"/>
    <x v="7"/>
    <x v="19"/>
    <x v="2420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120"/>
    <x v="7"/>
    <x v="19"/>
    <x v="2421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120"/>
    <x v="7"/>
    <x v="19"/>
    <x v="2422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1729"/>
    <x v="7"/>
    <x v="19"/>
    <x v="242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1730"/>
    <x v="7"/>
    <x v="19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120"/>
    <x v="7"/>
    <x v="19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x v="19"/>
    <x v="2426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120"/>
    <x v="7"/>
    <x v="19"/>
    <x v="2427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120"/>
    <x v="7"/>
    <x v="19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1731"/>
    <x v="7"/>
    <x v="19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678"/>
    <x v="7"/>
    <x v="19"/>
    <x v="2430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120"/>
    <x v="7"/>
    <x v="19"/>
    <x v="2431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120"/>
    <x v="7"/>
    <x v="19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x v="19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31"/>
    <x v="7"/>
    <x v="19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1732"/>
    <x v="7"/>
    <x v="19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377"/>
    <x v="7"/>
    <x v="19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x v="19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3"/>
    <x v="7"/>
    <x v="19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x v="19"/>
    <x v="243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144"/>
    <x v="7"/>
    <x v="19"/>
    <x v="2440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1733"/>
    <x v="7"/>
    <x v="33"/>
    <x v="2441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925"/>
    <x v="7"/>
    <x v="33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1734"/>
    <x v="7"/>
    <x v="33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1735"/>
    <x v="7"/>
    <x v="33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1624"/>
    <x v="7"/>
    <x v="33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1736"/>
    <x v="7"/>
    <x v="33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1737"/>
    <x v="7"/>
    <x v="33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1738"/>
    <x v="7"/>
    <x v="33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66"/>
    <x v="7"/>
    <x v="33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1739"/>
    <x v="7"/>
    <x v="33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1740"/>
    <x v="7"/>
    <x v="33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1741"/>
    <x v="7"/>
    <x v="33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3"/>
    <x v="7"/>
    <x v="33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1742"/>
    <x v="7"/>
    <x v="33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83"/>
    <x v="7"/>
    <x v="33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1743"/>
    <x v="7"/>
    <x v="33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1744"/>
    <x v="7"/>
    <x v="33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1745"/>
    <x v="7"/>
    <x v="33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1235"/>
    <x v="7"/>
    <x v="33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1746"/>
    <x v="7"/>
    <x v="33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1747"/>
    <x v="4"/>
    <x v="14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1748"/>
    <x v="4"/>
    <x v="14"/>
    <x v="2462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1117"/>
    <x v="4"/>
    <x v="14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1237"/>
    <x v="4"/>
    <x v="14"/>
    <x v="2464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1105"/>
    <x v="4"/>
    <x v="14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749"/>
    <x v="4"/>
    <x v="14"/>
    <x v="2466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1750"/>
    <x v="4"/>
    <x v="14"/>
    <x v="2467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1392"/>
    <x v="4"/>
    <x v="14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1751"/>
    <x v="4"/>
    <x v="14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1752"/>
    <x v="4"/>
    <x v="14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753"/>
    <x v="4"/>
    <x v="14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276"/>
    <x v="4"/>
    <x v="14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754"/>
    <x v="4"/>
    <x v="14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1755"/>
    <x v="4"/>
    <x v="14"/>
    <x v="2474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1090"/>
    <x v="4"/>
    <x v="14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1756"/>
    <x v="4"/>
    <x v="14"/>
    <x v="2476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1757"/>
    <x v="4"/>
    <x v="14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1758"/>
    <x v="4"/>
    <x v="14"/>
    <x v="2478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1759"/>
    <x v="4"/>
    <x v="14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4"/>
    <x v="4"/>
    <x v="14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1760"/>
    <x v="4"/>
    <x v="14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1665"/>
    <x v="4"/>
    <x v="14"/>
    <x v="2482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1761"/>
    <x v="4"/>
    <x v="14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1762"/>
    <x v="4"/>
    <x v="14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1763"/>
    <x v="4"/>
    <x v="14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1764"/>
    <x v="4"/>
    <x v="14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1765"/>
    <x v="4"/>
    <x v="14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1766"/>
    <x v="4"/>
    <x v="14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1767"/>
    <x v="4"/>
    <x v="14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1768"/>
    <x v="4"/>
    <x v="14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1769"/>
    <x v="4"/>
    <x v="14"/>
    <x v="2491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770"/>
    <x v="4"/>
    <x v="14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1771"/>
    <x v="4"/>
    <x v="14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1772"/>
    <x v="4"/>
    <x v="14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1475"/>
    <x v="4"/>
    <x v="14"/>
    <x v="249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773"/>
    <x v="4"/>
    <x v="14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1774"/>
    <x v="4"/>
    <x v="14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1775"/>
    <x v="4"/>
    <x v="14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1776"/>
    <x v="4"/>
    <x v="14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1777"/>
    <x v="4"/>
    <x v="14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1778"/>
    <x v="7"/>
    <x v="34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1779"/>
    <x v="7"/>
    <x v="34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x v="34"/>
    <x v="2503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x v="34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x v="34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2"/>
    <x v="7"/>
    <x v="34"/>
    <x v="2506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x v="3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x v="34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669"/>
    <x v="7"/>
    <x v="34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822"/>
    <x v="7"/>
    <x v="34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x v="34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x v="34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x v="34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1780"/>
    <x v="7"/>
    <x v="34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1781"/>
    <x v="7"/>
    <x v="34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x v="34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1782"/>
    <x v="7"/>
    <x v="34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x v="34"/>
    <x v="251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1783"/>
    <x v="7"/>
    <x v="34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x v="34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1784"/>
    <x v="4"/>
    <x v="35"/>
    <x v="252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785"/>
    <x v="4"/>
    <x v="35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1786"/>
    <x v="4"/>
    <x v="35"/>
    <x v="252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1787"/>
    <x v="4"/>
    <x v="35"/>
    <x v="2524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1788"/>
    <x v="4"/>
    <x v="35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1789"/>
    <x v="4"/>
    <x v="35"/>
    <x v="2526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212"/>
    <x v="4"/>
    <x v="35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1790"/>
    <x v="4"/>
    <x v="35"/>
    <x v="2528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x v="1791"/>
    <x v="4"/>
    <x v="3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792"/>
    <x v="4"/>
    <x v="35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1793"/>
    <x v="4"/>
    <x v="35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1794"/>
    <x v="4"/>
    <x v="35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772"/>
    <x v="4"/>
    <x v="35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795"/>
    <x v="4"/>
    <x v="35"/>
    <x v="2534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1796"/>
    <x v="4"/>
    <x v="35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1797"/>
    <x v="4"/>
    <x v="35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101"/>
    <x v="4"/>
    <x v="35"/>
    <x v="2537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1798"/>
    <x v="4"/>
    <x v="35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1799"/>
    <x v="4"/>
    <x v="35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1800"/>
    <x v="4"/>
    <x v="35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35"/>
    <x v="4"/>
    <x v="35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1801"/>
    <x v="4"/>
    <x v="35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1802"/>
    <x v="4"/>
    <x v="35"/>
    <x v="2543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1803"/>
    <x v="4"/>
    <x v="35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1804"/>
    <x v="4"/>
    <x v="35"/>
    <x v="2545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1805"/>
    <x v="4"/>
    <x v="35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1806"/>
    <x v="4"/>
    <x v="35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1807"/>
    <x v="4"/>
    <x v="35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1808"/>
    <x v="4"/>
    <x v="35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1809"/>
    <x v="4"/>
    <x v="35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1810"/>
    <x v="4"/>
    <x v="35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1811"/>
    <x v="4"/>
    <x v="35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1812"/>
    <x v="4"/>
    <x v="35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1813"/>
    <x v="4"/>
    <x v="35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1814"/>
    <x v="4"/>
    <x v="35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1815"/>
    <x v="4"/>
    <x v="35"/>
    <x v="2556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1816"/>
    <x v="4"/>
    <x v="35"/>
    <x v="2557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1817"/>
    <x v="4"/>
    <x v="35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1818"/>
    <x v="4"/>
    <x v="35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1819"/>
    <x v="4"/>
    <x v="35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x v="19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380"/>
    <x v="7"/>
    <x v="19"/>
    <x v="256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x v="19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x v="19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x v="19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x v="19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88"/>
    <x v="7"/>
    <x v="19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3"/>
    <x v="7"/>
    <x v="19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1820"/>
    <x v="7"/>
    <x v="19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1821"/>
    <x v="7"/>
    <x v="19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368"/>
    <x v="7"/>
    <x v="19"/>
    <x v="257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x v="19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x v="19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x v="19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x v="19"/>
    <x v="2575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x v="19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x v="19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x v="19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1822"/>
    <x v="7"/>
    <x v="19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156"/>
    <x v="7"/>
    <x v="19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1823"/>
    <x v="7"/>
    <x v="19"/>
    <x v="2581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120"/>
    <x v="7"/>
    <x v="19"/>
    <x v="258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120"/>
    <x v="7"/>
    <x v="19"/>
    <x v="2583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x v="19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3"/>
    <x v="7"/>
    <x v="19"/>
    <x v="2585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144"/>
    <x v="7"/>
    <x v="19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1824"/>
    <x v="7"/>
    <x v="19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1825"/>
    <x v="7"/>
    <x v="19"/>
    <x v="2588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144"/>
    <x v="7"/>
    <x v="19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x v="19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31"/>
    <x v="7"/>
    <x v="19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3"/>
    <x v="7"/>
    <x v="19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x v="19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120"/>
    <x v="7"/>
    <x v="19"/>
    <x v="2594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1826"/>
    <x v="7"/>
    <x v="19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1827"/>
    <x v="7"/>
    <x v="19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1828"/>
    <x v="7"/>
    <x v="19"/>
    <x v="259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829"/>
    <x v="7"/>
    <x v="19"/>
    <x v="2598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656"/>
    <x v="7"/>
    <x v="19"/>
    <x v="2599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1830"/>
    <x v="7"/>
    <x v="19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95"/>
    <x v="2"/>
    <x v="36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1831"/>
    <x v="2"/>
    <x v="36"/>
    <x v="2602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1832"/>
    <x v="2"/>
    <x v="36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1833"/>
    <x v="2"/>
    <x v="36"/>
    <x v="2604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1834"/>
    <x v="2"/>
    <x v="36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1835"/>
    <x v="2"/>
    <x v="36"/>
    <x v="2606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799"/>
    <x v="2"/>
    <x v="36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1836"/>
    <x v="2"/>
    <x v="36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1837"/>
    <x v="2"/>
    <x v="36"/>
    <x v="2609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1838"/>
    <x v="2"/>
    <x v="36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1839"/>
    <x v="2"/>
    <x v="36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700"/>
    <x v="2"/>
    <x v="36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1840"/>
    <x v="2"/>
    <x v="36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841"/>
    <x v="2"/>
    <x v="36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1842"/>
    <x v="2"/>
    <x v="36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1843"/>
    <x v="2"/>
    <x v="36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1844"/>
    <x v="2"/>
    <x v="36"/>
    <x v="2617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1845"/>
    <x v="2"/>
    <x v="36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1341"/>
    <x v="2"/>
    <x v="36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1846"/>
    <x v="2"/>
    <x v="36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1847"/>
    <x v="2"/>
    <x v="36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1848"/>
    <x v="2"/>
    <x v="36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1849"/>
    <x v="2"/>
    <x v="36"/>
    <x v="2623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905"/>
    <x v="2"/>
    <x v="36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850"/>
    <x v="2"/>
    <x v="36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150"/>
    <x v="2"/>
    <x v="36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1851"/>
    <x v="2"/>
    <x v="36"/>
    <x v="2627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1852"/>
    <x v="2"/>
    <x v="36"/>
    <x v="2628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1853"/>
    <x v="2"/>
    <x v="36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1854"/>
    <x v="2"/>
    <x v="36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1855"/>
    <x v="2"/>
    <x v="36"/>
    <x v="2631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1856"/>
    <x v="2"/>
    <x v="36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1857"/>
    <x v="2"/>
    <x v="36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1858"/>
    <x v="2"/>
    <x v="36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859"/>
    <x v="2"/>
    <x v="36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1860"/>
    <x v="2"/>
    <x v="36"/>
    <x v="2636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1861"/>
    <x v="2"/>
    <x v="36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1862"/>
    <x v="2"/>
    <x v="36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863"/>
    <x v="2"/>
    <x v="36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1864"/>
    <x v="2"/>
    <x v="36"/>
    <x v="264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x v="36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x v="36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1865"/>
    <x v="2"/>
    <x v="36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1866"/>
    <x v="2"/>
    <x v="36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1867"/>
    <x v="2"/>
    <x v="36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1868"/>
    <x v="2"/>
    <x v="36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1028"/>
    <x v="2"/>
    <x v="36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1869"/>
    <x v="2"/>
    <x v="36"/>
    <x v="2648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1870"/>
    <x v="2"/>
    <x v="36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1871"/>
    <x v="2"/>
    <x v="36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1872"/>
    <x v="2"/>
    <x v="36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1873"/>
    <x v="2"/>
    <x v="36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1874"/>
    <x v="2"/>
    <x v="36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434"/>
    <x v="2"/>
    <x v="36"/>
    <x v="2654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1875"/>
    <x v="2"/>
    <x v="36"/>
    <x v="2655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1876"/>
    <x v="2"/>
    <x v="36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1877"/>
    <x v="2"/>
    <x v="36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1878"/>
    <x v="2"/>
    <x v="36"/>
    <x v="2658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x v="1879"/>
    <x v="2"/>
    <x v="36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1880"/>
    <x v="2"/>
    <x v="36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1881"/>
    <x v="2"/>
    <x v="37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1882"/>
    <x v="2"/>
    <x v="37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1883"/>
    <x v="2"/>
    <x v="37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1884"/>
    <x v="2"/>
    <x v="37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1885"/>
    <x v="2"/>
    <x v="37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1886"/>
    <x v="2"/>
    <x v="37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1887"/>
    <x v="2"/>
    <x v="37"/>
    <x v="2667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1888"/>
    <x v="2"/>
    <x v="37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1889"/>
    <x v="2"/>
    <x v="37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1890"/>
    <x v="2"/>
    <x v="37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1891"/>
    <x v="2"/>
    <x v="37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1892"/>
    <x v="2"/>
    <x v="37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1893"/>
    <x v="2"/>
    <x v="37"/>
    <x v="267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1894"/>
    <x v="2"/>
    <x v="37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1895"/>
    <x v="2"/>
    <x v="37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1896"/>
    <x v="2"/>
    <x v="37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1897"/>
    <x v="2"/>
    <x v="37"/>
    <x v="2677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1898"/>
    <x v="2"/>
    <x v="37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878"/>
    <x v="2"/>
    <x v="37"/>
    <x v="2679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159"/>
    <x v="2"/>
    <x v="37"/>
    <x v="2680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440"/>
    <x v="7"/>
    <x v="19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1899"/>
    <x v="7"/>
    <x v="19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1028"/>
    <x v="7"/>
    <x v="19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438"/>
    <x v="7"/>
    <x v="19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119"/>
    <x v="7"/>
    <x v="19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x v="19"/>
    <x v="2686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x v="19"/>
    <x v="2687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1900"/>
    <x v="7"/>
    <x v="19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120"/>
    <x v="7"/>
    <x v="19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1901"/>
    <x v="7"/>
    <x v="19"/>
    <x v="269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827"/>
    <x v="7"/>
    <x v="19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380"/>
    <x v="7"/>
    <x v="19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140"/>
    <x v="7"/>
    <x v="19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120"/>
    <x v="7"/>
    <x v="19"/>
    <x v="2694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1902"/>
    <x v="7"/>
    <x v="19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1903"/>
    <x v="7"/>
    <x v="19"/>
    <x v="2696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1904"/>
    <x v="7"/>
    <x v="19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1905"/>
    <x v="7"/>
    <x v="19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x v="19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827"/>
    <x v="7"/>
    <x v="19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783"/>
    <x v="1"/>
    <x v="38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906"/>
    <x v="1"/>
    <x v="38"/>
    <x v="2702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907"/>
    <x v="1"/>
    <x v="38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908"/>
    <x v="1"/>
    <x v="38"/>
    <x v="270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909"/>
    <x v="1"/>
    <x v="38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910"/>
    <x v="1"/>
    <x v="38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423"/>
    <x v="1"/>
    <x v="38"/>
    <x v="2707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911"/>
    <x v="1"/>
    <x v="38"/>
    <x v="2708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912"/>
    <x v="1"/>
    <x v="38"/>
    <x v="2709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913"/>
    <x v="1"/>
    <x v="38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914"/>
    <x v="1"/>
    <x v="38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915"/>
    <x v="1"/>
    <x v="38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694"/>
    <x v="1"/>
    <x v="38"/>
    <x v="2713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916"/>
    <x v="1"/>
    <x v="38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917"/>
    <x v="1"/>
    <x v="38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085"/>
    <x v="1"/>
    <x v="38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918"/>
    <x v="1"/>
    <x v="38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919"/>
    <x v="1"/>
    <x v="38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920"/>
    <x v="1"/>
    <x v="38"/>
    <x v="2719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921"/>
    <x v="1"/>
    <x v="38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91"/>
    <x v="2"/>
    <x v="30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1922"/>
    <x v="2"/>
    <x v="30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1923"/>
    <x v="2"/>
    <x v="30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1924"/>
    <x v="2"/>
    <x v="30"/>
    <x v="2724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1925"/>
    <x v="2"/>
    <x v="30"/>
    <x v="272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1926"/>
    <x v="2"/>
    <x v="30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1927"/>
    <x v="2"/>
    <x v="30"/>
    <x v="2727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1928"/>
    <x v="2"/>
    <x v="30"/>
    <x v="2728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1929"/>
    <x v="2"/>
    <x v="30"/>
    <x v="2729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1810"/>
    <x v="2"/>
    <x v="30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1930"/>
    <x v="2"/>
    <x v="30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1931"/>
    <x v="2"/>
    <x v="30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1932"/>
    <x v="2"/>
    <x v="30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1933"/>
    <x v="2"/>
    <x v="3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1934"/>
    <x v="2"/>
    <x v="30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1935"/>
    <x v="2"/>
    <x v="30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1936"/>
    <x v="2"/>
    <x v="30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1937"/>
    <x v="2"/>
    <x v="30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1621"/>
    <x v="2"/>
    <x v="30"/>
    <x v="2739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1938"/>
    <x v="2"/>
    <x v="30"/>
    <x v="274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435"/>
    <x v="3"/>
    <x v="39"/>
    <x v="2741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1939"/>
    <x v="3"/>
    <x v="39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x v="39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1940"/>
    <x v="3"/>
    <x v="39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1941"/>
    <x v="3"/>
    <x v="39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1281"/>
    <x v="3"/>
    <x v="39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431"/>
    <x v="3"/>
    <x v="39"/>
    <x v="274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508"/>
    <x v="3"/>
    <x v="39"/>
    <x v="2748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687"/>
    <x v="3"/>
    <x v="39"/>
    <x v="2749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x v="39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x v="39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1942"/>
    <x v="3"/>
    <x v="39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x v="39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x v="39"/>
    <x v="2754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1943"/>
    <x v="3"/>
    <x v="39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1944"/>
    <x v="3"/>
    <x v="39"/>
    <x v="2756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144"/>
    <x v="3"/>
    <x v="39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492"/>
    <x v="3"/>
    <x v="39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1780"/>
    <x v="3"/>
    <x v="39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x v="39"/>
    <x v="2760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73"/>
    <x v="3"/>
    <x v="39"/>
    <x v="2761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80"/>
    <x v="3"/>
    <x v="39"/>
    <x v="2762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179"/>
    <x v="3"/>
    <x v="39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784"/>
    <x v="3"/>
    <x v="39"/>
    <x v="2764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x v="39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0"/>
    <x v="3"/>
    <x v="39"/>
    <x v="276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1945"/>
    <x v="3"/>
    <x v="39"/>
    <x v="2767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1946"/>
    <x v="3"/>
    <x v="39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120"/>
    <x v="3"/>
    <x v="39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640"/>
    <x v="3"/>
    <x v="39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x v="39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x v="39"/>
    <x v="2772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120"/>
    <x v="3"/>
    <x v="39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1947"/>
    <x v="3"/>
    <x v="39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53"/>
    <x v="3"/>
    <x v="39"/>
    <x v="2775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1948"/>
    <x v="3"/>
    <x v="39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119"/>
    <x v="3"/>
    <x v="39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1949"/>
    <x v="3"/>
    <x v="39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444"/>
    <x v="3"/>
    <x v="39"/>
    <x v="2779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x v="39"/>
    <x v="2780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192"/>
    <x v="1"/>
    <x v="6"/>
    <x v="2781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83"/>
    <x v="1"/>
    <x v="6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950"/>
    <x v="1"/>
    <x v="6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951"/>
    <x v="1"/>
    <x v="6"/>
    <x v="2784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952"/>
    <x v="1"/>
    <x v="6"/>
    <x v="2785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953"/>
    <x v="1"/>
    <x v="6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9"/>
    <x v="1"/>
    <x v="6"/>
    <x v="2787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587"/>
    <x v="1"/>
    <x v="6"/>
    <x v="2788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954"/>
    <x v="1"/>
    <x v="6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371"/>
    <x v="1"/>
    <x v="6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955"/>
    <x v="1"/>
    <x v="6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223"/>
    <x v="1"/>
    <x v="6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956"/>
    <x v="1"/>
    <x v="6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0"/>
    <x v="1"/>
    <x v="6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957"/>
    <x v="1"/>
    <x v="6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878"/>
    <x v="1"/>
    <x v="6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958"/>
    <x v="1"/>
    <x v="6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959"/>
    <x v="1"/>
    <x v="6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960"/>
    <x v="1"/>
    <x v="6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961"/>
    <x v="1"/>
    <x v="6"/>
    <x v="2800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256"/>
    <x v="1"/>
    <x v="6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962"/>
    <x v="1"/>
    <x v="6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963"/>
    <x v="1"/>
    <x v="6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73"/>
    <x v="1"/>
    <x v="6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964"/>
    <x v="1"/>
    <x v="6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965"/>
    <x v="1"/>
    <x v="6"/>
    <x v="2806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966"/>
    <x v="1"/>
    <x v="6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09"/>
    <x v="1"/>
    <x v="6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967"/>
    <x v="1"/>
    <x v="6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968"/>
    <x v="1"/>
    <x v="6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969"/>
    <x v="1"/>
    <x v="6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922"/>
    <x v="1"/>
    <x v="6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970"/>
    <x v="1"/>
    <x v="6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971"/>
    <x v="1"/>
    <x v="6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972"/>
    <x v="1"/>
    <x v="6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973"/>
    <x v="1"/>
    <x v="6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974"/>
    <x v="1"/>
    <x v="6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975"/>
    <x v="1"/>
    <x v="6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976"/>
    <x v="1"/>
    <x v="6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977"/>
    <x v="1"/>
    <x v="6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43"/>
    <x v="1"/>
    <x v="6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418"/>
    <x v="1"/>
    <x v="6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978"/>
    <x v="1"/>
    <x v="6"/>
    <x v="2823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693"/>
    <x v="1"/>
    <x v="6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979"/>
    <x v="1"/>
    <x v="6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980"/>
    <x v="1"/>
    <x v="6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981"/>
    <x v="1"/>
    <x v="6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982"/>
    <x v="1"/>
    <x v="6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983"/>
    <x v="1"/>
    <x v="6"/>
    <x v="2829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984"/>
    <x v="1"/>
    <x v="6"/>
    <x v="283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985"/>
    <x v="1"/>
    <x v="6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986"/>
    <x v="1"/>
    <x v="6"/>
    <x v="2832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987"/>
    <x v="1"/>
    <x v="6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988"/>
    <x v="1"/>
    <x v="6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989"/>
    <x v="1"/>
    <x v="6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990"/>
    <x v="1"/>
    <x v="6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85"/>
    <x v="1"/>
    <x v="6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991"/>
    <x v="1"/>
    <x v="6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992"/>
    <x v="1"/>
    <x v="6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993"/>
    <x v="1"/>
    <x v="6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x v="6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x v="6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x v="6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79"/>
    <x v="1"/>
    <x v="6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994"/>
    <x v="1"/>
    <x v="6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x v="6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x v="6"/>
    <x v="2847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457"/>
    <x v="1"/>
    <x v="6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x v="6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995"/>
    <x v="1"/>
    <x v="6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x v="6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996"/>
    <x v="1"/>
    <x v="6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x v="6"/>
    <x v="285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997"/>
    <x v="1"/>
    <x v="6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x v="6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821"/>
    <x v="1"/>
    <x v="6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30"/>
    <x v="1"/>
    <x v="6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x v="6"/>
    <x v="2858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431"/>
    <x v="1"/>
    <x v="6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998"/>
    <x v="1"/>
    <x v="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999"/>
    <x v="1"/>
    <x v="6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714"/>
    <x v="1"/>
    <x v="6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35"/>
    <x v="1"/>
    <x v="6"/>
    <x v="286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40"/>
    <x v="1"/>
    <x v="6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x v="6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377"/>
    <x v="1"/>
    <x v="6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2000"/>
    <x v="1"/>
    <x v="6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2001"/>
    <x v="1"/>
    <x v="6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238"/>
    <x v="1"/>
    <x v="6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0"/>
    <x v="1"/>
    <x v="6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582"/>
    <x v="1"/>
    <x v="6"/>
    <x v="2871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x v="6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2002"/>
    <x v="1"/>
    <x v="6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2003"/>
    <x v="1"/>
    <x v="6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029"/>
    <x v="1"/>
    <x v="6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x v="6"/>
    <x v="2876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49"/>
    <x v="1"/>
    <x v="6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2004"/>
    <x v="1"/>
    <x v="6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2005"/>
    <x v="1"/>
    <x v="6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2006"/>
    <x v="1"/>
    <x v="6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x v="6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2007"/>
    <x v="1"/>
    <x v="6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2008"/>
    <x v="1"/>
    <x v="6"/>
    <x v="2883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2009"/>
    <x v="1"/>
    <x v="6"/>
    <x v="2884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433"/>
    <x v="1"/>
    <x v="6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x v="6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44"/>
    <x v="1"/>
    <x v="6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x v="6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2010"/>
    <x v="1"/>
    <x v="6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582"/>
    <x v="1"/>
    <x v="6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594"/>
    <x v="1"/>
    <x v="6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2011"/>
    <x v="1"/>
    <x v="6"/>
    <x v="2892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381"/>
    <x v="1"/>
    <x v="6"/>
    <x v="289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x v="6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2012"/>
    <x v="1"/>
    <x v="6"/>
    <x v="2895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2013"/>
    <x v="1"/>
    <x v="6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2014"/>
    <x v="1"/>
    <x v="6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2015"/>
    <x v="1"/>
    <x v="6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x v="6"/>
    <x v="2899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2016"/>
    <x v="1"/>
    <x v="6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362"/>
    <x v="1"/>
    <x v="6"/>
    <x v="2901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380"/>
    <x v="1"/>
    <x v="6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2017"/>
    <x v="1"/>
    <x v="6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44"/>
    <x v="1"/>
    <x v="6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2018"/>
    <x v="1"/>
    <x v="6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2019"/>
    <x v="1"/>
    <x v="6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20"/>
    <x v="1"/>
    <x v="6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775"/>
    <x v="1"/>
    <x v="6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35"/>
    <x v="1"/>
    <x v="6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20"/>
    <x v="1"/>
    <x v="6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2020"/>
    <x v="1"/>
    <x v="6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2021"/>
    <x v="1"/>
    <x v="6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20"/>
    <x v="1"/>
    <x v="6"/>
    <x v="291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20"/>
    <x v="1"/>
    <x v="6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2022"/>
    <x v="1"/>
    <x v="6"/>
    <x v="2915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2023"/>
    <x v="1"/>
    <x v="6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2024"/>
    <x v="1"/>
    <x v="6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353"/>
    <x v="1"/>
    <x v="6"/>
    <x v="2918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434"/>
    <x v="1"/>
    <x v="6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2025"/>
    <x v="1"/>
    <x v="6"/>
    <x v="292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40"/>
    <x v="1"/>
    <x v="40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0"/>
    <x v="1"/>
    <x v="40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79"/>
    <x v="1"/>
    <x v="4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2026"/>
    <x v="1"/>
    <x v="4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2027"/>
    <x v="1"/>
    <x v="40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53"/>
    <x v="1"/>
    <x v="40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2028"/>
    <x v="1"/>
    <x v="40"/>
    <x v="2927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83"/>
    <x v="1"/>
    <x v="40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2029"/>
    <x v="1"/>
    <x v="40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2030"/>
    <x v="1"/>
    <x v="40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596"/>
    <x v="1"/>
    <x v="40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2031"/>
    <x v="1"/>
    <x v="4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2032"/>
    <x v="1"/>
    <x v="40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033"/>
    <x v="1"/>
    <x v="40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2034"/>
    <x v="1"/>
    <x v="40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753"/>
    <x v="1"/>
    <x v="40"/>
    <x v="2936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2035"/>
    <x v="1"/>
    <x v="40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2036"/>
    <x v="1"/>
    <x v="40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2037"/>
    <x v="1"/>
    <x v="40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29"/>
    <x v="1"/>
    <x v="40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20"/>
    <x v="1"/>
    <x v="38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2038"/>
    <x v="1"/>
    <x v="38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x v="38"/>
    <x v="2943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x v="38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x v="38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20"/>
    <x v="1"/>
    <x v="38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2039"/>
    <x v="1"/>
    <x v="38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2040"/>
    <x v="1"/>
    <x v="38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381"/>
    <x v="1"/>
    <x v="38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x v="38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2041"/>
    <x v="1"/>
    <x v="38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2042"/>
    <x v="1"/>
    <x v="38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2043"/>
    <x v="1"/>
    <x v="38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x v="38"/>
    <x v="2954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77"/>
    <x v="1"/>
    <x v="38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2044"/>
    <x v="1"/>
    <x v="38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723"/>
    <x v="1"/>
    <x v="38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x v="38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x v="38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x v="38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2045"/>
    <x v="1"/>
    <x v="6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546"/>
    <x v="1"/>
    <x v="6"/>
    <x v="2962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2046"/>
    <x v="1"/>
    <x v="6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2047"/>
    <x v="1"/>
    <x v="6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2048"/>
    <x v="1"/>
    <x v="6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2049"/>
    <x v="1"/>
    <x v="6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2050"/>
    <x v="1"/>
    <x v="6"/>
    <x v="2967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051"/>
    <x v="1"/>
    <x v="6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2052"/>
    <x v="1"/>
    <x v="6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053"/>
    <x v="1"/>
    <x v="6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2054"/>
    <x v="1"/>
    <x v="6"/>
    <x v="2971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2055"/>
    <x v="1"/>
    <x v="6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2056"/>
    <x v="1"/>
    <x v="6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242"/>
    <x v="1"/>
    <x v="6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2057"/>
    <x v="1"/>
    <x v="6"/>
    <x v="2975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2058"/>
    <x v="1"/>
    <x v="6"/>
    <x v="2976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787"/>
    <x v="1"/>
    <x v="6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2059"/>
    <x v="1"/>
    <x v="6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2060"/>
    <x v="1"/>
    <x v="6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709"/>
    <x v="1"/>
    <x v="6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290"/>
    <x v="1"/>
    <x v="38"/>
    <x v="2981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149"/>
    <x v="1"/>
    <x v="38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2061"/>
    <x v="1"/>
    <x v="38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2062"/>
    <x v="1"/>
    <x v="38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2063"/>
    <x v="1"/>
    <x v="38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2064"/>
    <x v="1"/>
    <x v="38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2065"/>
    <x v="1"/>
    <x v="38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69"/>
    <x v="1"/>
    <x v="38"/>
    <x v="2988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2066"/>
    <x v="1"/>
    <x v="38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067"/>
    <x v="1"/>
    <x v="38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2068"/>
    <x v="1"/>
    <x v="38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2069"/>
    <x v="1"/>
    <x v="38"/>
    <x v="299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187"/>
    <x v="1"/>
    <x v="38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2070"/>
    <x v="1"/>
    <x v="38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2071"/>
    <x v="1"/>
    <x v="38"/>
    <x v="2995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2072"/>
    <x v="1"/>
    <x v="38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2073"/>
    <x v="1"/>
    <x v="38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2074"/>
    <x v="1"/>
    <x v="38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2075"/>
    <x v="1"/>
    <x v="38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68"/>
    <x v="1"/>
    <x v="38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2076"/>
    <x v="1"/>
    <x v="38"/>
    <x v="3001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2077"/>
    <x v="1"/>
    <x v="38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2078"/>
    <x v="1"/>
    <x v="38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2079"/>
    <x v="1"/>
    <x v="38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2080"/>
    <x v="1"/>
    <x v="38"/>
    <x v="300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2081"/>
    <x v="1"/>
    <x v="38"/>
    <x v="3006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05"/>
    <x v="1"/>
    <x v="38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2082"/>
    <x v="1"/>
    <x v="38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2083"/>
    <x v="1"/>
    <x v="38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084"/>
    <x v="1"/>
    <x v="38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2085"/>
    <x v="1"/>
    <x v="38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2086"/>
    <x v="1"/>
    <x v="38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2087"/>
    <x v="1"/>
    <x v="38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2088"/>
    <x v="1"/>
    <x v="38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2089"/>
    <x v="1"/>
    <x v="38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2090"/>
    <x v="1"/>
    <x v="38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2091"/>
    <x v="1"/>
    <x v="38"/>
    <x v="3017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2092"/>
    <x v="1"/>
    <x v="38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2093"/>
    <x v="1"/>
    <x v="38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2094"/>
    <x v="1"/>
    <x v="38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901"/>
    <x v="1"/>
    <x v="38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2095"/>
    <x v="1"/>
    <x v="38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096"/>
    <x v="1"/>
    <x v="38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2097"/>
    <x v="1"/>
    <x v="38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2098"/>
    <x v="1"/>
    <x v="38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769"/>
    <x v="1"/>
    <x v="38"/>
    <x v="3026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2099"/>
    <x v="1"/>
    <x v="38"/>
    <x v="3027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2100"/>
    <x v="1"/>
    <x v="38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2101"/>
    <x v="1"/>
    <x v="38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2102"/>
    <x v="1"/>
    <x v="38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46"/>
    <x v="1"/>
    <x v="38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302"/>
    <x v="1"/>
    <x v="38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2103"/>
    <x v="1"/>
    <x v="38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2104"/>
    <x v="1"/>
    <x v="38"/>
    <x v="3034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2105"/>
    <x v="1"/>
    <x v="38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2106"/>
    <x v="1"/>
    <x v="38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2107"/>
    <x v="1"/>
    <x v="38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2108"/>
    <x v="1"/>
    <x v="38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2109"/>
    <x v="1"/>
    <x v="38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2110"/>
    <x v="1"/>
    <x v="38"/>
    <x v="304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2111"/>
    <x v="1"/>
    <x v="38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112"/>
    <x v="1"/>
    <x v="38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2113"/>
    <x v="1"/>
    <x v="38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2114"/>
    <x v="1"/>
    <x v="38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2115"/>
    <x v="1"/>
    <x v="38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2116"/>
    <x v="1"/>
    <x v="38"/>
    <x v="304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117"/>
    <x v="1"/>
    <x v="38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2118"/>
    <x v="1"/>
    <x v="38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793"/>
    <x v="1"/>
    <x v="38"/>
    <x v="3049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119"/>
    <x v="1"/>
    <x v="38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2120"/>
    <x v="1"/>
    <x v="38"/>
    <x v="305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822"/>
    <x v="1"/>
    <x v="38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40"/>
    <x v="1"/>
    <x v="38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x v="38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20"/>
    <x v="1"/>
    <x v="38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x v="38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x v="38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20"/>
    <x v="1"/>
    <x v="38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2121"/>
    <x v="1"/>
    <x v="38"/>
    <x v="3059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727"/>
    <x v="1"/>
    <x v="38"/>
    <x v="306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x v="38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2122"/>
    <x v="1"/>
    <x v="38"/>
    <x v="306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2123"/>
    <x v="1"/>
    <x v="38"/>
    <x v="3063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2124"/>
    <x v="1"/>
    <x v="38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44"/>
    <x v="1"/>
    <x v="38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2125"/>
    <x v="1"/>
    <x v="38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438"/>
    <x v="1"/>
    <x v="38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2126"/>
    <x v="1"/>
    <x v="38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2127"/>
    <x v="1"/>
    <x v="38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2128"/>
    <x v="1"/>
    <x v="38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2129"/>
    <x v="1"/>
    <x v="38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20"/>
    <x v="1"/>
    <x v="38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2130"/>
    <x v="1"/>
    <x v="38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2131"/>
    <x v="1"/>
    <x v="38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2132"/>
    <x v="1"/>
    <x v="38"/>
    <x v="3075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2133"/>
    <x v="1"/>
    <x v="38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780"/>
    <x v="1"/>
    <x v="38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902"/>
    <x v="1"/>
    <x v="38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2134"/>
    <x v="1"/>
    <x v="38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2135"/>
    <x v="1"/>
    <x v="38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2136"/>
    <x v="1"/>
    <x v="38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x v="38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791"/>
    <x v="1"/>
    <x v="38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2137"/>
    <x v="1"/>
    <x v="38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2138"/>
    <x v="1"/>
    <x v="38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407"/>
    <x v="1"/>
    <x v="38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368"/>
    <x v="1"/>
    <x v="38"/>
    <x v="3087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823"/>
    <x v="1"/>
    <x v="38"/>
    <x v="3088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2139"/>
    <x v="1"/>
    <x v="38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2140"/>
    <x v="1"/>
    <x v="38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803"/>
    <x v="1"/>
    <x v="38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239"/>
    <x v="1"/>
    <x v="38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2141"/>
    <x v="1"/>
    <x v="38"/>
    <x v="309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380"/>
    <x v="1"/>
    <x v="38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73"/>
    <x v="1"/>
    <x v="38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2142"/>
    <x v="1"/>
    <x v="38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2143"/>
    <x v="1"/>
    <x v="38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2144"/>
    <x v="1"/>
    <x v="38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2145"/>
    <x v="1"/>
    <x v="38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2146"/>
    <x v="1"/>
    <x v="38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0"/>
    <x v="1"/>
    <x v="38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2147"/>
    <x v="1"/>
    <x v="38"/>
    <x v="310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48"/>
    <x v="1"/>
    <x v="38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2148"/>
    <x v="1"/>
    <x v="38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2149"/>
    <x v="1"/>
    <x v="38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2150"/>
    <x v="1"/>
    <x v="38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2151"/>
    <x v="1"/>
    <x v="38"/>
    <x v="3107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31"/>
    <x v="1"/>
    <x v="38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658"/>
    <x v="1"/>
    <x v="38"/>
    <x v="3109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19"/>
    <x v="1"/>
    <x v="38"/>
    <x v="31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2152"/>
    <x v="1"/>
    <x v="38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2153"/>
    <x v="1"/>
    <x v="38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2154"/>
    <x v="1"/>
    <x v="38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x v="38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2"/>
    <x v="1"/>
    <x v="38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340"/>
    <x v="1"/>
    <x v="38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20"/>
    <x v="1"/>
    <x v="38"/>
    <x v="3117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2155"/>
    <x v="1"/>
    <x v="38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44"/>
    <x v="1"/>
    <x v="38"/>
    <x v="3119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2156"/>
    <x v="1"/>
    <x v="38"/>
    <x v="3120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19"/>
    <x v="1"/>
    <x v="38"/>
    <x v="3121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x v="2157"/>
    <x v="1"/>
    <x v="38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2158"/>
    <x v="1"/>
    <x v="38"/>
    <x v="3123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516"/>
    <x v="1"/>
    <x v="38"/>
    <x v="3124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x v="121"/>
    <x v="1"/>
    <x v="38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2159"/>
    <x v="1"/>
    <x v="38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x v="38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2160"/>
    <x v="1"/>
    <x v="6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19"/>
    <x v="1"/>
    <x v="6"/>
    <x v="312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2161"/>
    <x v="1"/>
    <x v="6"/>
    <x v="313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399"/>
    <x v="1"/>
    <x v="6"/>
    <x v="313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19"/>
    <x v="1"/>
    <x v="6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178"/>
    <x v="1"/>
    <x v="6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644"/>
    <x v="1"/>
    <x v="6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2162"/>
    <x v="1"/>
    <x v="6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2163"/>
    <x v="1"/>
    <x v="6"/>
    <x v="3136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73"/>
    <x v="1"/>
    <x v="6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x v="6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2164"/>
    <x v="1"/>
    <x v="6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196"/>
    <x v="1"/>
    <x v="6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2165"/>
    <x v="1"/>
    <x v="6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2"/>
    <x v="1"/>
    <x v="6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x v="6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2166"/>
    <x v="1"/>
    <x v="6"/>
    <x v="3144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x v="6"/>
    <x v="3145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2167"/>
    <x v="1"/>
    <x v="6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2168"/>
    <x v="1"/>
    <x v="6"/>
    <x v="3147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2169"/>
    <x v="1"/>
    <x v="6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4"/>
    <x v="1"/>
    <x v="6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170"/>
    <x v="1"/>
    <x v="6"/>
    <x v="315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2171"/>
    <x v="1"/>
    <x v="6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2172"/>
    <x v="1"/>
    <x v="6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2173"/>
    <x v="1"/>
    <x v="6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2174"/>
    <x v="1"/>
    <x v="6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259"/>
    <x v="1"/>
    <x v="6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2175"/>
    <x v="1"/>
    <x v="6"/>
    <x v="3156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176"/>
    <x v="1"/>
    <x v="6"/>
    <x v="3157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2177"/>
    <x v="1"/>
    <x v="6"/>
    <x v="3158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038"/>
    <x v="1"/>
    <x v="6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20"/>
    <x v="1"/>
    <x v="6"/>
    <x v="316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2178"/>
    <x v="1"/>
    <x v="6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403"/>
    <x v="1"/>
    <x v="6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2179"/>
    <x v="1"/>
    <x v="6"/>
    <x v="316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2180"/>
    <x v="1"/>
    <x v="6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2181"/>
    <x v="1"/>
    <x v="6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2182"/>
    <x v="1"/>
    <x v="6"/>
    <x v="3166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2183"/>
    <x v="1"/>
    <x v="6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2184"/>
    <x v="1"/>
    <x v="6"/>
    <x v="3168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965"/>
    <x v="1"/>
    <x v="6"/>
    <x v="3169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29"/>
    <x v="1"/>
    <x v="6"/>
    <x v="317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250"/>
    <x v="1"/>
    <x v="6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2185"/>
    <x v="1"/>
    <x v="6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186"/>
    <x v="1"/>
    <x v="6"/>
    <x v="317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2187"/>
    <x v="1"/>
    <x v="6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867"/>
    <x v="1"/>
    <x v="6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2188"/>
    <x v="1"/>
    <x v="6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2189"/>
    <x v="1"/>
    <x v="6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2190"/>
    <x v="1"/>
    <x v="6"/>
    <x v="3178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2191"/>
    <x v="1"/>
    <x v="6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2192"/>
    <x v="1"/>
    <x v="6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811"/>
    <x v="1"/>
    <x v="6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2193"/>
    <x v="1"/>
    <x v="6"/>
    <x v="3182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583"/>
    <x v="1"/>
    <x v="6"/>
    <x v="3183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2194"/>
    <x v="1"/>
    <x v="6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83"/>
    <x v="1"/>
    <x v="6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2195"/>
    <x v="1"/>
    <x v="6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2196"/>
    <x v="1"/>
    <x v="6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197"/>
    <x v="1"/>
    <x v="40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2198"/>
    <x v="1"/>
    <x v="40"/>
    <x v="3189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x v="40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2199"/>
    <x v="1"/>
    <x v="40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786"/>
    <x v="1"/>
    <x v="4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2200"/>
    <x v="1"/>
    <x v="40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x v="40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656"/>
    <x v="1"/>
    <x v="40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462"/>
    <x v="1"/>
    <x v="40"/>
    <x v="3196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2201"/>
    <x v="1"/>
    <x v="40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2202"/>
    <x v="1"/>
    <x v="40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2203"/>
    <x v="1"/>
    <x v="40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20"/>
    <x v="1"/>
    <x v="40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381"/>
    <x v="1"/>
    <x v="40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83"/>
    <x v="1"/>
    <x v="4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83"/>
    <x v="1"/>
    <x v="40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x v="4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878"/>
    <x v="1"/>
    <x v="40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x v="40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2204"/>
    <x v="1"/>
    <x v="40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2205"/>
    <x v="1"/>
    <x v="6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2206"/>
    <x v="1"/>
    <x v="6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2207"/>
    <x v="1"/>
    <x v="6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2208"/>
    <x v="1"/>
    <x v="6"/>
    <x v="3211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2209"/>
    <x v="1"/>
    <x v="6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2210"/>
    <x v="1"/>
    <x v="6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2211"/>
    <x v="1"/>
    <x v="6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2212"/>
    <x v="1"/>
    <x v="6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2213"/>
    <x v="1"/>
    <x v="6"/>
    <x v="3216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2214"/>
    <x v="1"/>
    <x v="6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2215"/>
    <x v="1"/>
    <x v="6"/>
    <x v="3218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2216"/>
    <x v="1"/>
    <x v="6"/>
    <x v="3219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2217"/>
    <x v="1"/>
    <x v="6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247"/>
    <x v="1"/>
    <x v="6"/>
    <x v="3221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2218"/>
    <x v="1"/>
    <x v="6"/>
    <x v="3222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145"/>
    <x v="1"/>
    <x v="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2219"/>
    <x v="1"/>
    <x v="6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2220"/>
    <x v="1"/>
    <x v="6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2221"/>
    <x v="1"/>
    <x v="6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x v="6"/>
    <x v="3227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2222"/>
    <x v="1"/>
    <x v="6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345"/>
    <x v="1"/>
    <x v="6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2223"/>
    <x v="1"/>
    <x v="6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0"/>
    <x v="1"/>
    <x v="6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2224"/>
    <x v="1"/>
    <x v="6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2225"/>
    <x v="1"/>
    <x v="6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2226"/>
    <x v="1"/>
    <x v="6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2208"/>
    <x v="1"/>
    <x v="6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2227"/>
    <x v="1"/>
    <x v="6"/>
    <x v="3236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2228"/>
    <x v="1"/>
    <x v="6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953"/>
    <x v="1"/>
    <x v="6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2229"/>
    <x v="1"/>
    <x v="6"/>
    <x v="3239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2230"/>
    <x v="1"/>
    <x v="6"/>
    <x v="324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2231"/>
    <x v="1"/>
    <x v="6"/>
    <x v="3241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623"/>
    <x v="1"/>
    <x v="6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2232"/>
    <x v="1"/>
    <x v="6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2233"/>
    <x v="1"/>
    <x v="6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2234"/>
    <x v="1"/>
    <x v="6"/>
    <x v="3245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917"/>
    <x v="1"/>
    <x v="6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2235"/>
    <x v="1"/>
    <x v="6"/>
    <x v="3247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2236"/>
    <x v="1"/>
    <x v="6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2237"/>
    <x v="1"/>
    <x v="6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2238"/>
    <x v="1"/>
    <x v="6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2239"/>
    <x v="1"/>
    <x v="6"/>
    <x v="3251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506"/>
    <x v="1"/>
    <x v="6"/>
    <x v="325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2240"/>
    <x v="1"/>
    <x v="6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2241"/>
    <x v="1"/>
    <x v="6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242"/>
    <x v="1"/>
    <x v="6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901"/>
    <x v="1"/>
    <x v="6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169"/>
    <x v="1"/>
    <x v="6"/>
    <x v="3257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2243"/>
    <x v="1"/>
    <x v="6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2244"/>
    <x v="1"/>
    <x v="6"/>
    <x v="3259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2245"/>
    <x v="1"/>
    <x v="6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2246"/>
    <x v="1"/>
    <x v="6"/>
    <x v="3261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2247"/>
    <x v="1"/>
    <x v="6"/>
    <x v="326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2248"/>
    <x v="1"/>
    <x v="6"/>
    <x v="3263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249"/>
    <x v="1"/>
    <x v="6"/>
    <x v="3264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250"/>
    <x v="1"/>
    <x v="6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042"/>
    <x v="1"/>
    <x v="6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2251"/>
    <x v="1"/>
    <x v="6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252"/>
    <x v="1"/>
    <x v="6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2253"/>
    <x v="1"/>
    <x v="6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2254"/>
    <x v="1"/>
    <x v="6"/>
    <x v="327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255"/>
    <x v="1"/>
    <x v="6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2256"/>
    <x v="1"/>
    <x v="6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2257"/>
    <x v="1"/>
    <x v="6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2258"/>
    <x v="1"/>
    <x v="6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2259"/>
    <x v="1"/>
    <x v="6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2260"/>
    <x v="1"/>
    <x v="6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2261"/>
    <x v="1"/>
    <x v="6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2262"/>
    <x v="1"/>
    <x v="6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2263"/>
    <x v="1"/>
    <x v="6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264"/>
    <x v="1"/>
    <x v="6"/>
    <x v="328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2265"/>
    <x v="1"/>
    <x v="6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2266"/>
    <x v="1"/>
    <x v="6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2267"/>
    <x v="1"/>
    <x v="6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2268"/>
    <x v="1"/>
    <x v="6"/>
    <x v="3284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x v="2269"/>
    <x v="1"/>
    <x v="6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2270"/>
    <x v="1"/>
    <x v="6"/>
    <x v="3286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271"/>
    <x v="1"/>
    <x v="6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2272"/>
    <x v="1"/>
    <x v="6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2273"/>
    <x v="1"/>
    <x v="6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2274"/>
    <x v="1"/>
    <x v="6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2275"/>
    <x v="1"/>
    <x v="6"/>
    <x v="3291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2276"/>
    <x v="1"/>
    <x v="6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518"/>
    <x v="1"/>
    <x v="6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2277"/>
    <x v="1"/>
    <x v="6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999"/>
    <x v="1"/>
    <x v="6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2278"/>
    <x v="1"/>
    <x v="6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2279"/>
    <x v="1"/>
    <x v="6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2280"/>
    <x v="1"/>
    <x v="6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2281"/>
    <x v="1"/>
    <x v="6"/>
    <x v="3299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2282"/>
    <x v="1"/>
    <x v="6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699"/>
    <x v="1"/>
    <x v="6"/>
    <x v="3301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2283"/>
    <x v="1"/>
    <x v="6"/>
    <x v="330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2284"/>
    <x v="1"/>
    <x v="6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2285"/>
    <x v="1"/>
    <x v="6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2286"/>
    <x v="1"/>
    <x v="6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2287"/>
    <x v="1"/>
    <x v="6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2288"/>
    <x v="1"/>
    <x v="6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2289"/>
    <x v="1"/>
    <x v="6"/>
    <x v="3308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656"/>
    <x v="1"/>
    <x v="6"/>
    <x v="3309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2290"/>
    <x v="1"/>
    <x v="6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2291"/>
    <x v="1"/>
    <x v="6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2254"/>
    <x v="1"/>
    <x v="6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2292"/>
    <x v="1"/>
    <x v="6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2293"/>
    <x v="1"/>
    <x v="6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2294"/>
    <x v="1"/>
    <x v="6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2295"/>
    <x v="1"/>
    <x v="6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2296"/>
    <x v="1"/>
    <x v="6"/>
    <x v="3317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2297"/>
    <x v="1"/>
    <x v="6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178"/>
    <x v="1"/>
    <x v="6"/>
    <x v="3319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298"/>
    <x v="1"/>
    <x v="6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245"/>
    <x v="1"/>
    <x v="6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2299"/>
    <x v="1"/>
    <x v="6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2047"/>
    <x v="1"/>
    <x v="6"/>
    <x v="3323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2300"/>
    <x v="1"/>
    <x v="6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79"/>
    <x v="1"/>
    <x v="6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2301"/>
    <x v="1"/>
    <x v="6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2302"/>
    <x v="1"/>
    <x v="6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2303"/>
    <x v="1"/>
    <x v="6"/>
    <x v="3328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2304"/>
    <x v="1"/>
    <x v="6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2305"/>
    <x v="1"/>
    <x v="6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2306"/>
    <x v="1"/>
    <x v="6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307"/>
    <x v="1"/>
    <x v="6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2308"/>
    <x v="1"/>
    <x v="6"/>
    <x v="3333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2309"/>
    <x v="1"/>
    <x v="6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2310"/>
    <x v="1"/>
    <x v="6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770"/>
    <x v="1"/>
    <x v="6"/>
    <x v="333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2311"/>
    <x v="1"/>
    <x v="6"/>
    <x v="333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2312"/>
    <x v="1"/>
    <x v="6"/>
    <x v="3338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2313"/>
    <x v="1"/>
    <x v="6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2314"/>
    <x v="1"/>
    <x v="6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315"/>
    <x v="1"/>
    <x v="6"/>
    <x v="334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2316"/>
    <x v="1"/>
    <x v="6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935"/>
    <x v="1"/>
    <x v="6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2317"/>
    <x v="1"/>
    <x v="6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x v="6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2318"/>
    <x v="1"/>
    <x v="6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2319"/>
    <x v="1"/>
    <x v="6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2320"/>
    <x v="1"/>
    <x v="6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2321"/>
    <x v="1"/>
    <x v="6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395"/>
    <x v="1"/>
    <x v="6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2322"/>
    <x v="1"/>
    <x v="6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2323"/>
    <x v="1"/>
    <x v="6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245"/>
    <x v="1"/>
    <x v="6"/>
    <x v="3353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2145"/>
    <x v="1"/>
    <x v="6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2324"/>
    <x v="1"/>
    <x v="6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2325"/>
    <x v="1"/>
    <x v="6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326"/>
    <x v="1"/>
    <x v="6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555"/>
    <x v="1"/>
    <x v="6"/>
    <x v="3358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2327"/>
    <x v="1"/>
    <x v="6"/>
    <x v="3359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2036"/>
    <x v="1"/>
    <x v="6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417"/>
    <x v="1"/>
    <x v="6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2328"/>
    <x v="1"/>
    <x v="6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2329"/>
    <x v="1"/>
    <x v="6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2330"/>
    <x v="1"/>
    <x v="6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331"/>
    <x v="1"/>
    <x v="6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332"/>
    <x v="1"/>
    <x v="6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2333"/>
    <x v="1"/>
    <x v="6"/>
    <x v="3367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2334"/>
    <x v="1"/>
    <x v="6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2335"/>
    <x v="1"/>
    <x v="6"/>
    <x v="3369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2336"/>
    <x v="1"/>
    <x v="6"/>
    <x v="337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2337"/>
    <x v="1"/>
    <x v="6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34"/>
    <x v="1"/>
    <x v="6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509"/>
    <x v="1"/>
    <x v="6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2338"/>
    <x v="1"/>
    <x v="6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339"/>
    <x v="1"/>
    <x v="6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2340"/>
    <x v="1"/>
    <x v="6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708"/>
    <x v="1"/>
    <x v="6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2341"/>
    <x v="1"/>
    <x v="6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2342"/>
    <x v="1"/>
    <x v="6"/>
    <x v="3379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2343"/>
    <x v="1"/>
    <x v="6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2344"/>
    <x v="1"/>
    <x v="6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2345"/>
    <x v="1"/>
    <x v="6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2346"/>
    <x v="1"/>
    <x v="6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2347"/>
    <x v="1"/>
    <x v="6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x v="6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92"/>
    <x v="1"/>
    <x v="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2348"/>
    <x v="1"/>
    <x v="6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154"/>
    <x v="1"/>
    <x v="6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2349"/>
    <x v="1"/>
    <x v="6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2320"/>
    <x v="1"/>
    <x v="6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296"/>
    <x v="1"/>
    <x v="6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83"/>
    <x v="1"/>
    <x v="6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2350"/>
    <x v="1"/>
    <x v="6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2005"/>
    <x v="1"/>
    <x v="6"/>
    <x v="3394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351"/>
    <x v="1"/>
    <x v="6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2352"/>
    <x v="1"/>
    <x v="6"/>
    <x v="3396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23"/>
    <x v="1"/>
    <x v="6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555"/>
    <x v="1"/>
    <x v="6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2353"/>
    <x v="1"/>
    <x v="6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2354"/>
    <x v="1"/>
    <x v="6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2355"/>
    <x v="1"/>
    <x v="6"/>
    <x v="3401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2356"/>
    <x v="1"/>
    <x v="6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124"/>
    <x v="1"/>
    <x v="6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357"/>
    <x v="1"/>
    <x v="6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2358"/>
    <x v="1"/>
    <x v="6"/>
    <x v="3405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2359"/>
    <x v="1"/>
    <x v="6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2360"/>
    <x v="1"/>
    <x v="6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361"/>
    <x v="1"/>
    <x v="6"/>
    <x v="3408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2362"/>
    <x v="1"/>
    <x v="6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2363"/>
    <x v="1"/>
    <x v="6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2364"/>
    <x v="1"/>
    <x v="6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365"/>
    <x v="1"/>
    <x v="6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235"/>
    <x v="1"/>
    <x v="6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2366"/>
    <x v="1"/>
    <x v="6"/>
    <x v="3414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367"/>
    <x v="1"/>
    <x v="6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2368"/>
    <x v="1"/>
    <x v="6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841"/>
    <x v="1"/>
    <x v="6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2369"/>
    <x v="1"/>
    <x v="6"/>
    <x v="3418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2370"/>
    <x v="1"/>
    <x v="6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178"/>
    <x v="1"/>
    <x v="6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2371"/>
    <x v="1"/>
    <x v="6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2372"/>
    <x v="1"/>
    <x v="6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1"/>
    <x v="1"/>
    <x v="6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2373"/>
    <x v="1"/>
    <x v="6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2374"/>
    <x v="1"/>
    <x v="6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2375"/>
    <x v="1"/>
    <x v="6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46"/>
    <x v="1"/>
    <x v="6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2376"/>
    <x v="1"/>
    <x v="6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783"/>
    <x v="1"/>
    <x v="6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2377"/>
    <x v="1"/>
    <x v="6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378"/>
    <x v="1"/>
    <x v="6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2379"/>
    <x v="1"/>
    <x v="6"/>
    <x v="343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2380"/>
    <x v="1"/>
    <x v="6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2381"/>
    <x v="1"/>
    <x v="6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2382"/>
    <x v="1"/>
    <x v="6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2383"/>
    <x v="1"/>
    <x v="6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384"/>
    <x v="1"/>
    <x v="6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2385"/>
    <x v="1"/>
    <x v="6"/>
    <x v="3438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2386"/>
    <x v="1"/>
    <x v="6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085"/>
    <x v="1"/>
    <x v="6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2387"/>
    <x v="1"/>
    <x v="6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72"/>
    <x v="1"/>
    <x v="6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2388"/>
    <x v="1"/>
    <x v="6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389"/>
    <x v="1"/>
    <x v="6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390"/>
    <x v="1"/>
    <x v="6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2391"/>
    <x v="1"/>
    <x v="6"/>
    <x v="3446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2392"/>
    <x v="1"/>
    <x v="6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392"/>
    <x v="1"/>
    <x v="6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922"/>
    <x v="1"/>
    <x v="6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393"/>
    <x v="1"/>
    <x v="6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2394"/>
    <x v="1"/>
    <x v="6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2395"/>
    <x v="1"/>
    <x v="6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440"/>
    <x v="1"/>
    <x v="6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2396"/>
    <x v="1"/>
    <x v="6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2397"/>
    <x v="1"/>
    <x v="6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2398"/>
    <x v="1"/>
    <x v="6"/>
    <x v="3456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2399"/>
    <x v="1"/>
    <x v="6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2400"/>
    <x v="1"/>
    <x v="6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2401"/>
    <x v="1"/>
    <x v="6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x v="6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402"/>
    <x v="1"/>
    <x v="6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403"/>
    <x v="1"/>
    <x v="6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2404"/>
    <x v="1"/>
    <x v="6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2405"/>
    <x v="1"/>
    <x v="6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406"/>
    <x v="1"/>
    <x v="6"/>
    <x v="3465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2407"/>
    <x v="1"/>
    <x v="6"/>
    <x v="3466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x v="890"/>
    <x v="1"/>
    <x v="6"/>
    <x v="3467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2408"/>
    <x v="1"/>
    <x v="6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2000"/>
    <x v="1"/>
    <x v="6"/>
    <x v="3469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83"/>
    <x v="1"/>
    <x v="6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299"/>
    <x v="1"/>
    <x v="6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2230"/>
    <x v="1"/>
    <x v="6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409"/>
    <x v="1"/>
    <x v="6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410"/>
    <x v="1"/>
    <x v="6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35"/>
    <x v="1"/>
    <x v="6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4"/>
    <x v="1"/>
    <x v="6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2411"/>
    <x v="1"/>
    <x v="6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2412"/>
    <x v="1"/>
    <x v="6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2413"/>
    <x v="1"/>
    <x v="6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2414"/>
    <x v="1"/>
    <x v="6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2415"/>
    <x v="1"/>
    <x v="6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366"/>
    <x v="1"/>
    <x v="6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2376"/>
    <x v="1"/>
    <x v="6"/>
    <x v="348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2416"/>
    <x v="1"/>
    <x v="6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2281"/>
    <x v="1"/>
    <x v="6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2417"/>
    <x v="1"/>
    <x v="6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2418"/>
    <x v="1"/>
    <x v="6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2419"/>
    <x v="1"/>
    <x v="6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91"/>
    <x v="1"/>
    <x v="6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604"/>
    <x v="1"/>
    <x v="6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2420"/>
    <x v="1"/>
    <x v="6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2421"/>
    <x v="1"/>
    <x v="6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46"/>
    <x v="1"/>
    <x v="6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422"/>
    <x v="1"/>
    <x v="6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797"/>
    <x v="1"/>
    <x v="6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2423"/>
    <x v="1"/>
    <x v="6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2424"/>
    <x v="1"/>
    <x v="6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2425"/>
    <x v="1"/>
    <x v="6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2426"/>
    <x v="1"/>
    <x v="6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2427"/>
    <x v="1"/>
    <x v="6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2428"/>
    <x v="1"/>
    <x v="6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2429"/>
    <x v="1"/>
    <x v="6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2430"/>
    <x v="1"/>
    <x v="6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8"/>
    <x v="1"/>
    <x v="6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2431"/>
    <x v="1"/>
    <x v="6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2432"/>
    <x v="1"/>
    <x v="6"/>
    <x v="3506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716"/>
    <x v="1"/>
    <x v="6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28"/>
    <x v="1"/>
    <x v="6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2433"/>
    <x v="1"/>
    <x v="6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2434"/>
    <x v="1"/>
    <x v="6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2435"/>
    <x v="1"/>
    <x v="6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436"/>
    <x v="1"/>
    <x v="6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2437"/>
    <x v="1"/>
    <x v="6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687"/>
    <x v="1"/>
    <x v="6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2438"/>
    <x v="1"/>
    <x v="6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439"/>
    <x v="1"/>
    <x v="6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440"/>
    <x v="1"/>
    <x v="6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2441"/>
    <x v="1"/>
    <x v="6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2442"/>
    <x v="1"/>
    <x v="6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2443"/>
    <x v="1"/>
    <x v="6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300"/>
    <x v="1"/>
    <x v="6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444"/>
    <x v="1"/>
    <x v="6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2445"/>
    <x v="1"/>
    <x v="6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2446"/>
    <x v="1"/>
    <x v="6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447"/>
    <x v="1"/>
    <x v="6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448"/>
    <x v="1"/>
    <x v="6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2010"/>
    <x v="1"/>
    <x v="6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2449"/>
    <x v="1"/>
    <x v="6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202"/>
    <x v="1"/>
    <x v="6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8"/>
    <x v="1"/>
    <x v="6"/>
    <x v="353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450"/>
    <x v="1"/>
    <x v="6"/>
    <x v="3531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2451"/>
    <x v="1"/>
    <x v="6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2452"/>
    <x v="1"/>
    <x v="6"/>
    <x v="3533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2453"/>
    <x v="1"/>
    <x v="6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428"/>
    <x v="1"/>
    <x v="6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2454"/>
    <x v="1"/>
    <x v="6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45"/>
    <x v="1"/>
    <x v="6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2455"/>
    <x v="1"/>
    <x v="6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2456"/>
    <x v="1"/>
    <x v="6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885"/>
    <x v="1"/>
    <x v="6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04"/>
    <x v="1"/>
    <x v="6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2457"/>
    <x v="1"/>
    <x v="6"/>
    <x v="35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2458"/>
    <x v="1"/>
    <x v="6"/>
    <x v="3543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459"/>
    <x v="1"/>
    <x v="6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90"/>
    <x v="1"/>
    <x v="6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2460"/>
    <x v="1"/>
    <x v="6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2461"/>
    <x v="1"/>
    <x v="6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2414"/>
    <x v="1"/>
    <x v="6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462"/>
    <x v="1"/>
    <x v="6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2463"/>
    <x v="1"/>
    <x v="6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756"/>
    <x v="1"/>
    <x v="6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464"/>
    <x v="1"/>
    <x v="6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382"/>
    <x v="1"/>
    <x v="6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2465"/>
    <x v="1"/>
    <x v="6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199"/>
    <x v="1"/>
    <x v="6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2466"/>
    <x v="1"/>
    <x v="6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2467"/>
    <x v="1"/>
    <x v="6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468"/>
    <x v="1"/>
    <x v="6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2469"/>
    <x v="1"/>
    <x v="6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2470"/>
    <x v="1"/>
    <x v="6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2471"/>
    <x v="1"/>
    <x v="6"/>
    <x v="3561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2472"/>
    <x v="1"/>
    <x v="6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2473"/>
    <x v="1"/>
    <x v="6"/>
    <x v="3563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2474"/>
    <x v="1"/>
    <x v="6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2475"/>
    <x v="1"/>
    <x v="6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2476"/>
    <x v="1"/>
    <x v="6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2477"/>
    <x v="1"/>
    <x v="6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700"/>
    <x v="1"/>
    <x v="6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2478"/>
    <x v="1"/>
    <x v="6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336"/>
    <x v="1"/>
    <x v="6"/>
    <x v="357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2479"/>
    <x v="1"/>
    <x v="6"/>
    <x v="3571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480"/>
    <x v="1"/>
    <x v="6"/>
    <x v="357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2481"/>
    <x v="1"/>
    <x v="6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2482"/>
    <x v="1"/>
    <x v="6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2483"/>
    <x v="1"/>
    <x v="6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x v="6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73"/>
    <x v="1"/>
    <x v="6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318"/>
    <x v="1"/>
    <x v="6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69"/>
    <x v="1"/>
    <x v="6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2484"/>
    <x v="1"/>
    <x v="6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36"/>
    <x v="1"/>
    <x v="6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485"/>
    <x v="1"/>
    <x v="6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938"/>
    <x v="1"/>
    <x v="6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2486"/>
    <x v="1"/>
    <x v="6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2487"/>
    <x v="1"/>
    <x v="6"/>
    <x v="3585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x v="2488"/>
    <x v="1"/>
    <x v="6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2489"/>
    <x v="1"/>
    <x v="6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2490"/>
    <x v="1"/>
    <x v="6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2491"/>
    <x v="1"/>
    <x v="6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2492"/>
    <x v="1"/>
    <x v="6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493"/>
    <x v="1"/>
    <x v="6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2494"/>
    <x v="1"/>
    <x v="6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2495"/>
    <x v="1"/>
    <x v="6"/>
    <x v="359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2496"/>
    <x v="1"/>
    <x v="6"/>
    <x v="3594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2497"/>
    <x v="1"/>
    <x v="6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2498"/>
    <x v="1"/>
    <x v="6"/>
    <x v="3596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2499"/>
    <x v="1"/>
    <x v="6"/>
    <x v="3597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99"/>
    <x v="1"/>
    <x v="6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225"/>
    <x v="1"/>
    <x v="6"/>
    <x v="3599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500"/>
    <x v="1"/>
    <x v="6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04"/>
    <x v="1"/>
    <x v="6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2501"/>
    <x v="1"/>
    <x v="6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290"/>
    <x v="1"/>
    <x v="6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2502"/>
    <x v="1"/>
    <x v="6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x v="6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2503"/>
    <x v="1"/>
    <x v="6"/>
    <x v="3606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2005"/>
    <x v="1"/>
    <x v="6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354"/>
    <x v="1"/>
    <x v="6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2504"/>
    <x v="1"/>
    <x v="6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2505"/>
    <x v="1"/>
    <x v="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83"/>
    <x v="1"/>
    <x v="6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2506"/>
    <x v="1"/>
    <x v="6"/>
    <x v="3612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8"/>
    <x v="1"/>
    <x v="6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2507"/>
    <x v="1"/>
    <x v="6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2508"/>
    <x v="1"/>
    <x v="6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2509"/>
    <x v="1"/>
    <x v="6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383"/>
    <x v="1"/>
    <x v="6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350"/>
    <x v="1"/>
    <x v="6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137"/>
    <x v="1"/>
    <x v="6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2510"/>
    <x v="1"/>
    <x v="6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2511"/>
    <x v="1"/>
    <x v="6"/>
    <x v="3621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635"/>
    <x v="1"/>
    <x v="6"/>
    <x v="3622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461"/>
    <x v="1"/>
    <x v="6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2512"/>
    <x v="1"/>
    <x v="6"/>
    <x v="3624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765"/>
    <x v="1"/>
    <x v="6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2513"/>
    <x v="1"/>
    <x v="6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514"/>
    <x v="1"/>
    <x v="6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x v="40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20"/>
    <x v="1"/>
    <x v="40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20"/>
    <x v="1"/>
    <x v="40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2515"/>
    <x v="1"/>
    <x v="40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x v="40"/>
    <x v="3632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2516"/>
    <x v="1"/>
    <x v="40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2517"/>
    <x v="1"/>
    <x v="40"/>
    <x v="36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2518"/>
    <x v="1"/>
    <x v="40"/>
    <x v="3635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x v="40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2519"/>
    <x v="1"/>
    <x v="40"/>
    <x v="3637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694"/>
    <x v="1"/>
    <x v="40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20"/>
    <x v="1"/>
    <x v="40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714"/>
    <x v="1"/>
    <x v="4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x v="40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501"/>
    <x v="1"/>
    <x v="4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x v="40"/>
    <x v="3643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2520"/>
    <x v="1"/>
    <x v="4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20"/>
    <x v="1"/>
    <x v="40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2521"/>
    <x v="1"/>
    <x v="4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x v="40"/>
    <x v="36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2522"/>
    <x v="1"/>
    <x v="6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58"/>
    <x v="1"/>
    <x v="6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011"/>
    <x v="1"/>
    <x v="6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37"/>
    <x v="1"/>
    <x v="6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2523"/>
    <x v="1"/>
    <x v="6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2524"/>
    <x v="1"/>
    <x v="6"/>
    <x v="3653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2525"/>
    <x v="1"/>
    <x v="6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2526"/>
    <x v="1"/>
    <x v="6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2527"/>
    <x v="1"/>
    <x v="6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2528"/>
    <x v="1"/>
    <x v="6"/>
    <x v="3657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700"/>
    <x v="1"/>
    <x v="6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2529"/>
    <x v="1"/>
    <x v="6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530"/>
    <x v="1"/>
    <x v="6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2531"/>
    <x v="1"/>
    <x v="6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2532"/>
    <x v="1"/>
    <x v="6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3"/>
    <x v="1"/>
    <x v="6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2533"/>
    <x v="1"/>
    <x v="6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2534"/>
    <x v="1"/>
    <x v="6"/>
    <x v="3665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535"/>
    <x v="1"/>
    <x v="6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2536"/>
    <x v="1"/>
    <x v="6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2537"/>
    <x v="1"/>
    <x v="6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2538"/>
    <x v="1"/>
    <x v="6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2539"/>
    <x v="1"/>
    <x v="6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2540"/>
    <x v="1"/>
    <x v="6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2541"/>
    <x v="1"/>
    <x v="6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2542"/>
    <x v="1"/>
    <x v="6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543"/>
    <x v="1"/>
    <x v="6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57"/>
    <x v="1"/>
    <x v="6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2544"/>
    <x v="1"/>
    <x v="6"/>
    <x v="3676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2545"/>
    <x v="1"/>
    <x v="6"/>
    <x v="3677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2546"/>
    <x v="1"/>
    <x v="6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2547"/>
    <x v="1"/>
    <x v="6"/>
    <x v="3679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2548"/>
    <x v="1"/>
    <x v="6"/>
    <x v="368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025"/>
    <x v="1"/>
    <x v="6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69"/>
    <x v="1"/>
    <x v="6"/>
    <x v="3682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2549"/>
    <x v="1"/>
    <x v="6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2550"/>
    <x v="1"/>
    <x v="6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7"/>
    <x v="1"/>
    <x v="6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2551"/>
    <x v="1"/>
    <x v="6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2552"/>
    <x v="1"/>
    <x v="6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995"/>
    <x v="1"/>
    <x v="6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2553"/>
    <x v="1"/>
    <x v="6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554"/>
    <x v="1"/>
    <x v="6"/>
    <x v="3690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2555"/>
    <x v="1"/>
    <x v="6"/>
    <x v="3691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556"/>
    <x v="1"/>
    <x v="6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2557"/>
    <x v="1"/>
    <x v="6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2558"/>
    <x v="1"/>
    <x v="6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2559"/>
    <x v="1"/>
    <x v="6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560"/>
    <x v="1"/>
    <x v="6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561"/>
    <x v="1"/>
    <x v="6"/>
    <x v="3697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2562"/>
    <x v="1"/>
    <x v="6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2007"/>
    <x v="1"/>
    <x v="6"/>
    <x v="3699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2274"/>
    <x v="1"/>
    <x v="6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2563"/>
    <x v="1"/>
    <x v="6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2564"/>
    <x v="1"/>
    <x v="6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2565"/>
    <x v="1"/>
    <x v="6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2566"/>
    <x v="1"/>
    <x v="6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829"/>
    <x v="1"/>
    <x v="6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2567"/>
    <x v="1"/>
    <x v="6"/>
    <x v="3706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568"/>
    <x v="1"/>
    <x v="6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569"/>
    <x v="1"/>
    <x v="6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2570"/>
    <x v="1"/>
    <x v="6"/>
    <x v="3709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2571"/>
    <x v="1"/>
    <x v="6"/>
    <x v="371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2572"/>
    <x v="1"/>
    <x v="6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734"/>
    <x v="1"/>
    <x v="6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2573"/>
    <x v="1"/>
    <x v="6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2574"/>
    <x v="1"/>
    <x v="6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2575"/>
    <x v="1"/>
    <x v="6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843"/>
    <x v="1"/>
    <x v="6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2576"/>
    <x v="1"/>
    <x v="6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2577"/>
    <x v="1"/>
    <x v="6"/>
    <x v="3718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432"/>
    <x v="1"/>
    <x v="6"/>
    <x v="3719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2578"/>
    <x v="1"/>
    <x v="6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2579"/>
    <x v="1"/>
    <x v="6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2580"/>
    <x v="1"/>
    <x v="6"/>
    <x v="372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2581"/>
    <x v="1"/>
    <x v="6"/>
    <x v="372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2582"/>
    <x v="1"/>
    <x v="6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583"/>
    <x v="1"/>
    <x v="6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2584"/>
    <x v="1"/>
    <x v="6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2503"/>
    <x v="1"/>
    <x v="6"/>
    <x v="3727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2585"/>
    <x v="1"/>
    <x v="6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2586"/>
    <x v="1"/>
    <x v="6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x v="6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237"/>
    <x v="1"/>
    <x v="6"/>
    <x v="3731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63"/>
    <x v="1"/>
    <x v="6"/>
    <x v="3732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x v="6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2254"/>
    <x v="1"/>
    <x v="6"/>
    <x v="3734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19"/>
    <x v="1"/>
    <x v="6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19"/>
    <x v="1"/>
    <x v="6"/>
    <x v="3736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822"/>
    <x v="1"/>
    <x v="6"/>
    <x v="3737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17"/>
    <x v="1"/>
    <x v="6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2587"/>
    <x v="1"/>
    <x v="6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2588"/>
    <x v="1"/>
    <x v="6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x v="6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0"/>
    <x v="1"/>
    <x v="6"/>
    <x v="3742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x v="6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x v="6"/>
    <x v="3744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x v="6"/>
    <x v="3745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2589"/>
    <x v="1"/>
    <x v="6"/>
    <x v="3746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0"/>
    <x v="1"/>
    <x v="6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2590"/>
    <x v="1"/>
    <x v="40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53"/>
    <x v="1"/>
    <x v="40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2591"/>
    <x v="1"/>
    <x v="4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2592"/>
    <x v="1"/>
    <x v="40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789"/>
    <x v="1"/>
    <x v="40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2593"/>
    <x v="1"/>
    <x v="4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594"/>
    <x v="1"/>
    <x v="40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2595"/>
    <x v="1"/>
    <x v="40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2596"/>
    <x v="1"/>
    <x v="40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2597"/>
    <x v="1"/>
    <x v="40"/>
    <x v="3757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254"/>
    <x v="1"/>
    <x v="40"/>
    <x v="37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2598"/>
    <x v="1"/>
    <x v="40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2599"/>
    <x v="1"/>
    <x v="40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600"/>
    <x v="1"/>
    <x v="4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2601"/>
    <x v="1"/>
    <x v="40"/>
    <x v="3762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602"/>
    <x v="1"/>
    <x v="40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480"/>
    <x v="1"/>
    <x v="40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2603"/>
    <x v="1"/>
    <x v="40"/>
    <x v="3765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2604"/>
    <x v="1"/>
    <x v="40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645"/>
    <x v="1"/>
    <x v="4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2605"/>
    <x v="1"/>
    <x v="40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606"/>
    <x v="1"/>
    <x v="40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x v="40"/>
    <x v="377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607"/>
    <x v="1"/>
    <x v="40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2608"/>
    <x v="1"/>
    <x v="40"/>
    <x v="377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2609"/>
    <x v="1"/>
    <x v="40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x v="40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451"/>
    <x v="1"/>
    <x v="4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2610"/>
    <x v="1"/>
    <x v="4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129"/>
    <x v="1"/>
    <x v="40"/>
    <x v="3777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2611"/>
    <x v="1"/>
    <x v="40"/>
    <x v="3778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938"/>
    <x v="1"/>
    <x v="40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x v="4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2612"/>
    <x v="1"/>
    <x v="40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2613"/>
    <x v="1"/>
    <x v="40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2614"/>
    <x v="1"/>
    <x v="40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2615"/>
    <x v="1"/>
    <x v="40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965"/>
    <x v="1"/>
    <x v="40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2616"/>
    <x v="1"/>
    <x v="40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2617"/>
    <x v="1"/>
    <x v="4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30"/>
    <x v="1"/>
    <x v="4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2005"/>
    <x v="1"/>
    <x v="40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x v="40"/>
    <x v="3790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x v="40"/>
    <x v="3791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827"/>
    <x v="1"/>
    <x v="40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2618"/>
    <x v="1"/>
    <x v="40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x v="40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44"/>
    <x v="1"/>
    <x v="4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20"/>
    <x v="1"/>
    <x v="40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2619"/>
    <x v="1"/>
    <x v="40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491"/>
    <x v="1"/>
    <x v="40"/>
    <x v="379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965"/>
    <x v="1"/>
    <x v="40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2620"/>
    <x v="1"/>
    <x v="40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2621"/>
    <x v="1"/>
    <x v="40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x v="40"/>
    <x v="3802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2382"/>
    <x v="1"/>
    <x v="40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x v="40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720"/>
    <x v="1"/>
    <x v="40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44"/>
    <x v="1"/>
    <x v="40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2622"/>
    <x v="1"/>
    <x v="40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83"/>
    <x v="1"/>
    <x v="6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316"/>
    <x v="1"/>
    <x v="6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2623"/>
    <x v="1"/>
    <x v="6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794"/>
    <x v="1"/>
    <x v="6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2624"/>
    <x v="1"/>
    <x v="6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2625"/>
    <x v="1"/>
    <x v="6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2626"/>
    <x v="1"/>
    <x v="6"/>
    <x v="3814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73"/>
    <x v="1"/>
    <x v="6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2627"/>
    <x v="1"/>
    <x v="6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2628"/>
    <x v="1"/>
    <x v="6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2629"/>
    <x v="1"/>
    <x v="6"/>
    <x v="3818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2630"/>
    <x v="1"/>
    <x v="6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615"/>
    <x v="1"/>
    <x v="6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2631"/>
    <x v="1"/>
    <x v="6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2632"/>
    <x v="1"/>
    <x v="6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622"/>
    <x v="1"/>
    <x v="6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633"/>
    <x v="1"/>
    <x v="6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2634"/>
    <x v="1"/>
    <x v="6"/>
    <x v="3825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440"/>
    <x v="1"/>
    <x v="6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2635"/>
    <x v="1"/>
    <x v="6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636"/>
    <x v="1"/>
    <x v="6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2637"/>
    <x v="1"/>
    <x v="6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53"/>
    <x v="1"/>
    <x v="6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2638"/>
    <x v="1"/>
    <x v="6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2639"/>
    <x v="1"/>
    <x v="6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277"/>
    <x v="1"/>
    <x v="6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2640"/>
    <x v="1"/>
    <x v="6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5"/>
    <x v="1"/>
    <x v="6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2641"/>
    <x v="1"/>
    <x v="6"/>
    <x v="3836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2642"/>
    <x v="1"/>
    <x v="6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2643"/>
    <x v="1"/>
    <x v="6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2644"/>
    <x v="1"/>
    <x v="6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x v="6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2645"/>
    <x v="1"/>
    <x v="6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2646"/>
    <x v="1"/>
    <x v="6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2647"/>
    <x v="1"/>
    <x v="6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2648"/>
    <x v="1"/>
    <x v="6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2649"/>
    <x v="1"/>
    <x v="6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2120"/>
    <x v="1"/>
    <x v="6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2650"/>
    <x v="1"/>
    <x v="6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2651"/>
    <x v="1"/>
    <x v="6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2652"/>
    <x v="1"/>
    <x v="6"/>
    <x v="3849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2653"/>
    <x v="1"/>
    <x v="6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2654"/>
    <x v="1"/>
    <x v="6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19"/>
    <x v="1"/>
    <x v="6"/>
    <x v="3852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31"/>
    <x v="1"/>
    <x v="6"/>
    <x v="385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2655"/>
    <x v="1"/>
    <x v="6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380"/>
    <x v="1"/>
    <x v="6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20"/>
    <x v="1"/>
    <x v="6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77"/>
    <x v="1"/>
    <x v="6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x v="6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20"/>
    <x v="1"/>
    <x v="6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2656"/>
    <x v="1"/>
    <x v="6"/>
    <x v="386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x v="6"/>
    <x v="3861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20"/>
    <x v="1"/>
    <x v="6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x v="6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35"/>
    <x v="1"/>
    <x v="6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2235"/>
    <x v="1"/>
    <x v="6"/>
    <x v="3865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48"/>
    <x v="1"/>
    <x v="6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2214"/>
    <x v="1"/>
    <x v="6"/>
    <x v="3867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19"/>
    <x v="1"/>
    <x v="40"/>
    <x v="3868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882"/>
    <x v="1"/>
    <x v="4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795"/>
    <x v="1"/>
    <x v="40"/>
    <x v="3870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40"/>
    <x v="1"/>
    <x v="40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x v="40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x v="40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x v="4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x v="40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2355"/>
    <x v="1"/>
    <x v="40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2657"/>
    <x v="1"/>
    <x v="40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19"/>
    <x v="1"/>
    <x v="40"/>
    <x v="3878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x v="40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350"/>
    <x v="1"/>
    <x v="40"/>
    <x v="388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0"/>
    <x v="1"/>
    <x v="40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x v="40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x v="40"/>
    <x v="388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x v="40"/>
    <x v="3884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x v="40"/>
    <x v="3885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x v="121"/>
    <x v="1"/>
    <x v="40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827"/>
    <x v="1"/>
    <x v="4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2418"/>
    <x v="1"/>
    <x v="6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2658"/>
    <x v="1"/>
    <x v="6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2659"/>
    <x v="1"/>
    <x v="6"/>
    <x v="389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2218"/>
    <x v="1"/>
    <x v="6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x v="6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2660"/>
    <x v="1"/>
    <x v="6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296"/>
    <x v="1"/>
    <x v="6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x v="6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655"/>
    <x v="1"/>
    <x v="6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878"/>
    <x v="1"/>
    <x v="6"/>
    <x v="3897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302"/>
    <x v="1"/>
    <x v="6"/>
    <x v="3898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368"/>
    <x v="1"/>
    <x v="6"/>
    <x v="3899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2661"/>
    <x v="1"/>
    <x v="6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380"/>
    <x v="1"/>
    <x v="6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2662"/>
    <x v="1"/>
    <x v="6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x v="6"/>
    <x v="3903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720"/>
    <x v="1"/>
    <x v="6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2663"/>
    <x v="1"/>
    <x v="6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2664"/>
    <x v="1"/>
    <x v="6"/>
    <x v="3906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2665"/>
    <x v="1"/>
    <x v="6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783"/>
    <x v="1"/>
    <x v="6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178"/>
    <x v="1"/>
    <x v="6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2666"/>
    <x v="1"/>
    <x v="6"/>
    <x v="39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2417"/>
    <x v="1"/>
    <x v="6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20"/>
    <x v="1"/>
    <x v="6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667"/>
    <x v="1"/>
    <x v="6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2274"/>
    <x v="1"/>
    <x v="6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44"/>
    <x v="1"/>
    <x v="6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x v="6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19"/>
    <x v="1"/>
    <x v="6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375"/>
    <x v="1"/>
    <x v="6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79"/>
    <x v="1"/>
    <x v="6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817"/>
    <x v="1"/>
    <x v="6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x v="6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2668"/>
    <x v="1"/>
    <x v="6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2669"/>
    <x v="1"/>
    <x v="6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338"/>
    <x v="1"/>
    <x v="6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x v="6"/>
    <x v="3925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2"/>
    <x v="1"/>
    <x v="6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1"/>
    <x v="1"/>
    <x v="6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2670"/>
    <x v="1"/>
    <x v="6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2671"/>
    <x v="1"/>
    <x v="6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x v="6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x v="6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20"/>
    <x v="1"/>
    <x v="6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466"/>
    <x v="1"/>
    <x v="6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672"/>
    <x v="1"/>
    <x v="6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2213"/>
    <x v="1"/>
    <x v="6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x v="6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2673"/>
    <x v="1"/>
    <x v="6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295"/>
    <x v="1"/>
    <x v="6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44"/>
    <x v="1"/>
    <x v="6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48"/>
    <x v="1"/>
    <x v="6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380"/>
    <x v="1"/>
    <x v="6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x v="6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2674"/>
    <x v="1"/>
    <x v="6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x v="6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44"/>
    <x v="1"/>
    <x v="6"/>
    <x v="3945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492"/>
    <x v="1"/>
    <x v="6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470"/>
    <x v="1"/>
    <x v="6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x v="6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2675"/>
    <x v="1"/>
    <x v="6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380"/>
    <x v="1"/>
    <x v="6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20"/>
    <x v="1"/>
    <x v="6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380"/>
    <x v="1"/>
    <x v="6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x v="6"/>
    <x v="3953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x v="6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97"/>
    <x v="1"/>
    <x v="6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x v="6"/>
    <x v="3956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582"/>
    <x v="1"/>
    <x v="6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2676"/>
    <x v="1"/>
    <x v="6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821"/>
    <x v="1"/>
    <x v="6"/>
    <x v="3959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784"/>
    <x v="1"/>
    <x v="6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678"/>
    <x v="1"/>
    <x v="6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2"/>
    <x v="1"/>
    <x v="6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x v="6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823"/>
    <x v="1"/>
    <x v="6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367"/>
    <x v="1"/>
    <x v="6"/>
    <x v="3965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377"/>
    <x v="1"/>
    <x v="6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2121"/>
    <x v="1"/>
    <x v="6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447"/>
    <x v="1"/>
    <x v="6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2677"/>
    <x v="1"/>
    <x v="6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48"/>
    <x v="1"/>
    <x v="6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2678"/>
    <x v="1"/>
    <x v="6"/>
    <x v="3971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2679"/>
    <x v="1"/>
    <x v="6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2680"/>
    <x v="1"/>
    <x v="6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681"/>
    <x v="1"/>
    <x v="6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x v="6"/>
    <x v="3975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2682"/>
    <x v="1"/>
    <x v="6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2683"/>
    <x v="1"/>
    <x v="6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261"/>
    <x v="1"/>
    <x v="6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714"/>
    <x v="1"/>
    <x v="6"/>
    <x v="3979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641"/>
    <x v="1"/>
    <x v="6"/>
    <x v="3980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628"/>
    <x v="1"/>
    <x v="6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1"/>
    <x v="1"/>
    <x v="6"/>
    <x v="3982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2684"/>
    <x v="1"/>
    <x v="6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2653"/>
    <x v="1"/>
    <x v="6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2685"/>
    <x v="1"/>
    <x v="6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2686"/>
    <x v="1"/>
    <x v="6"/>
    <x v="3986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2687"/>
    <x v="1"/>
    <x v="6"/>
    <x v="3987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729"/>
    <x v="1"/>
    <x v="6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x v="6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534"/>
    <x v="1"/>
    <x v="6"/>
    <x v="3990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x v="6"/>
    <x v="3991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2688"/>
    <x v="1"/>
    <x v="6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362"/>
    <x v="1"/>
    <x v="6"/>
    <x v="3993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44"/>
    <x v="1"/>
    <x v="6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27"/>
    <x v="1"/>
    <x v="6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779"/>
    <x v="1"/>
    <x v="6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x v="6"/>
    <x v="3997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2689"/>
    <x v="1"/>
    <x v="6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2690"/>
    <x v="1"/>
    <x v="6"/>
    <x v="399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19"/>
    <x v="1"/>
    <x v="6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2671"/>
    <x v="1"/>
    <x v="6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2012"/>
    <x v="1"/>
    <x v="6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965"/>
    <x v="1"/>
    <x v="6"/>
    <x v="4003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20"/>
    <x v="1"/>
    <x v="6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35"/>
    <x v="1"/>
    <x v="6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447"/>
    <x v="1"/>
    <x v="6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44"/>
    <x v="1"/>
    <x v="6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x v="6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380"/>
    <x v="1"/>
    <x v="6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2691"/>
    <x v="1"/>
    <x v="6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2692"/>
    <x v="1"/>
    <x v="6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x v="6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31"/>
    <x v="1"/>
    <x v="6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x v="6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20"/>
    <x v="1"/>
    <x v="6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19"/>
    <x v="1"/>
    <x v="6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780"/>
    <x v="1"/>
    <x v="6"/>
    <x v="4017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51"/>
    <x v="1"/>
    <x v="6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797"/>
    <x v="1"/>
    <x v="6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836"/>
    <x v="1"/>
    <x v="6"/>
    <x v="402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368"/>
    <x v="1"/>
    <x v="6"/>
    <x v="4021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2693"/>
    <x v="1"/>
    <x v="6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x v="6"/>
    <x v="40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19"/>
    <x v="1"/>
    <x v="6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68"/>
    <x v="1"/>
    <x v="6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x v="6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2557"/>
    <x v="1"/>
    <x v="6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2534"/>
    <x v="1"/>
    <x v="6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x v="6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83"/>
    <x v="1"/>
    <x v="6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x v="6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578"/>
    <x v="1"/>
    <x v="6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2694"/>
    <x v="1"/>
    <x v="6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01"/>
    <x v="1"/>
    <x v="6"/>
    <x v="4034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2695"/>
    <x v="1"/>
    <x v="6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2696"/>
    <x v="1"/>
    <x v="6"/>
    <x v="4036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375"/>
    <x v="1"/>
    <x v="6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2697"/>
    <x v="1"/>
    <x v="6"/>
    <x v="4038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x v="6"/>
    <x v="4039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2698"/>
    <x v="1"/>
    <x v="6"/>
    <x v="404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678"/>
    <x v="1"/>
    <x v="6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582"/>
    <x v="1"/>
    <x v="6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x v="6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690"/>
    <x v="1"/>
    <x v="6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20"/>
    <x v="1"/>
    <x v="6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34"/>
    <x v="1"/>
    <x v="6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440"/>
    <x v="1"/>
    <x v="6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2699"/>
    <x v="1"/>
    <x v="6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580"/>
    <x v="1"/>
    <x v="6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20"/>
    <x v="1"/>
    <x v="6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x v="6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2700"/>
    <x v="1"/>
    <x v="6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87"/>
    <x v="1"/>
    <x v="6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x v="6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2701"/>
    <x v="1"/>
    <x v="6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596"/>
    <x v="1"/>
    <x v="6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947"/>
    <x v="1"/>
    <x v="6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2702"/>
    <x v="1"/>
    <x v="6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669"/>
    <x v="1"/>
    <x v="6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2629"/>
    <x v="1"/>
    <x v="6"/>
    <x v="406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x v="6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2703"/>
    <x v="1"/>
    <x v="6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2"/>
    <x v="1"/>
    <x v="6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057"/>
    <x v="1"/>
    <x v="6"/>
    <x v="4064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2704"/>
    <x v="1"/>
    <x v="6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380"/>
    <x v="1"/>
    <x v="6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2705"/>
    <x v="1"/>
    <x v="6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706"/>
    <x v="1"/>
    <x v="6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2707"/>
    <x v="1"/>
    <x v="6"/>
    <x v="4069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440"/>
    <x v="1"/>
    <x v="6"/>
    <x v="407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x v="6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447"/>
    <x v="1"/>
    <x v="6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2708"/>
    <x v="1"/>
    <x v="6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431"/>
    <x v="1"/>
    <x v="6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2709"/>
    <x v="1"/>
    <x v="6"/>
    <x v="4075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x v="6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2710"/>
    <x v="1"/>
    <x v="6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x v="6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44"/>
    <x v="1"/>
    <x v="6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x v="6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2242"/>
    <x v="1"/>
    <x v="6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20"/>
    <x v="1"/>
    <x v="6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2711"/>
    <x v="1"/>
    <x v="6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19"/>
    <x v="1"/>
    <x v="6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19"/>
    <x v="1"/>
    <x v="6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2712"/>
    <x v="1"/>
    <x v="6"/>
    <x v="4086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x v="6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2561"/>
    <x v="1"/>
    <x v="6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79"/>
    <x v="1"/>
    <x v="6"/>
    <x v="4089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545"/>
    <x v="1"/>
    <x v="6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56"/>
    <x v="1"/>
    <x v="6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35"/>
    <x v="1"/>
    <x v="6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2"/>
    <x v="1"/>
    <x v="6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2713"/>
    <x v="1"/>
    <x v="6"/>
    <x v="4094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2714"/>
    <x v="1"/>
    <x v="6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2715"/>
    <x v="1"/>
    <x v="6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x v="6"/>
    <x v="409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x v="6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73"/>
    <x v="1"/>
    <x v="6"/>
    <x v="4099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x v="6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x v="6"/>
    <x v="4101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2716"/>
    <x v="1"/>
    <x v="6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07"/>
    <x v="1"/>
    <x v="6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2717"/>
    <x v="1"/>
    <x v="6"/>
    <x v="410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2718"/>
    <x v="1"/>
    <x v="6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2719"/>
    <x v="1"/>
    <x v="6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2150"/>
    <x v="1"/>
    <x v="6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578"/>
    <x v="1"/>
    <x v="6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x v="6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2720"/>
    <x v="1"/>
    <x v="6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2721"/>
    <x v="1"/>
    <x v="6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20"/>
    <x v="1"/>
    <x v="6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20"/>
    <x v="1"/>
    <x v="6"/>
    <x v="4113"/>
  </r>
  <r>
    <m/>
    <x v="4107"/>
    <m/>
    <m/>
    <m/>
    <x v="4"/>
    <m/>
    <m/>
    <m/>
    <m/>
    <m/>
    <m/>
    <m/>
    <m/>
    <m/>
    <x v="2722"/>
    <x v="9"/>
    <x v="41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9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0E1B7-39ED-904C-93C7-BDB9BC2E50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3:G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D5B5B-FF1C-3349-A65D-8DD2EBB2347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4:F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3D085-05C1-7E47-A6C4-762B2E9439A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91863-4102-E147-900A-457C58EF8F8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390E0-455A-EA46-AC41-A17836C6AB65}">
  <dimension ref="B1:G6"/>
  <sheetViews>
    <sheetView showGridLines="0" zoomScale="110" zoomScaleNormal="110" workbookViewId="0">
      <selection activeCell="C31" sqref="C31"/>
    </sheetView>
  </sheetViews>
  <sheetFormatPr baseColWidth="10" defaultRowHeight="15" x14ac:dyDescent="0.2"/>
  <cols>
    <col min="2" max="2" width="15.6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</cols>
  <sheetData>
    <row r="1" spans="2:7" x14ac:dyDescent="0.2">
      <c r="B1" s="11" t="s">
        <v>8222</v>
      </c>
      <c r="C1" t="s">
        <v>8364</v>
      </c>
    </row>
    <row r="3" spans="2:7" x14ac:dyDescent="0.2">
      <c r="B3" s="11" t="s">
        <v>8363</v>
      </c>
      <c r="C3" s="11" t="s">
        <v>8360</v>
      </c>
    </row>
    <row r="4" spans="2:7" x14ac:dyDescent="0.2">
      <c r="B4" s="11" t="s">
        <v>8362</v>
      </c>
      <c r="C4" t="s">
        <v>8219</v>
      </c>
      <c r="D4" t="s">
        <v>8220</v>
      </c>
      <c r="E4" t="s">
        <v>8221</v>
      </c>
      <c r="F4" t="s">
        <v>8218</v>
      </c>
      <c r="G4" t="s">
        <v>8361</v>
      </c>
    </row>
    <row r="5" spans="2:7" x14ac:dyDescent="0.2">
      <c r="B5" s="12" t="s">
        <v>8315</v>
      </c>
      <c r="C5" s="13">
        <v>37</v>
      </c>
      <c r="D5" s="13">
        <v>493</v>
      </c>
      <c r="E5" s="13">
        <v>24</v>
      </c>
      <c r="F5" s="13">
        <v>839</v>
      </c>
      <c r="G5" s="13">
        <v>1393</v>
      </c>
    </row>
    <row r="6" spans="2:7" x14ac:dyDescent="0.2">
      <c r="B6" s="12" t="s">
        <v>8361</v>
      </c>
      <c r="C6" s="13">
        <v>37</v>
      </c>
      <c r="D6" s="13">
        <v>493</v>
      </c>
      <c r="E6" s="13">
        <v>24</v>
      </c>
      <c r="F6" s="13">
        <v>839</v>
      </c>
      <c r="G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0CEE-42FA-A147-9BE4-1047F47DD7E0}">
  <dimension ref="B1:F7"/>
  <sheetViews>
    <sheetView showGridLines="0" workbookViewId="0">
      <selection activeCell="C6" sqref="C6"/>
    </sheetView>
  </sheetViews>
  <sheetFormatPr baseColWidth="10" defaultRowHeight="15" x14ac:dyDescent="0.2"/>
  <cols>
    <col min="2" max="2" width="15.6640625" bestFit="1" customWidth="1"/>
    <col min="3" max="3" width="14.83203125" bestFit="1" customWidth="1"/>
    <col min="4" max="4" width="4" bestFit="1" customWidth="1"/>
    <col min="5" max="5" width="8.83203125" bestFit="1" customWidth="1"/>
    <col min="6" max="8" width="10" bestFit="1" customWidth="1"/>
  </cols>
  <sheetData>
    <row r="1" spans="2:6" x14ac:dyDescent="0.2">
      <c r="B1" s="11" t="s">
        <v>8222</v>
      </c>
      <c r="C1" t="s">
        <v>8364</v>
      </c>
    </row>
    <row r="2" spans="2:6" x14ac:dyDescent="0.2">
      <c r="B2" s="11" t="s">
        <v>8358</v>
      </c>
      <c r="C2" t="s">
        <v>8364</v>
      </c>
    </row>
    <row r="4" spans="2:6" x14ac:dyDescent="0.2">
      <c r="B4" s="11" t="s">
        <v>8363</v>
      </c>
      <c r="C4" s="11" t="s">
        <v>8360</v>
      </c>
    </row>
    <row r="5" spans="2:6" x14ac:dyDescent="0.2">
      <c r="B5" s="11" t="s">
        <v>8362</v>
      </c>
      <c r="C5" t="s">
        <v>8220</v>
      </c>
      <c r="D5" t="s">
        <v>8221</v>
      </c>
      <c r="E5" t="s">
        <v>8218</v>
      </c>
      <c r="F5" t="s">
        <v>8361</v>
      </c>
    </row>
    <row r="6" spans="2:6" x14ac:dyDescent="0.2">
      <c r="B6" s="12" t="s">
        <v>8316</v>
      </c>
      <c r="C6" s="13">
        <v>353</v>
      </c>
      <c r="D6" s="13">
        <v>19</v>
      </c>
      <c r="E6" s="13">
        <v>694</v>
      </c>
      <c r="F6" s="13">
        <v>1066</v>
      </c>
    </row>
    <row r="7" spans="2:6" x14ac:dyDescent="0.2">
      <c r="B7" s="12" t="s">
        <v>8361</v>
      </c>
      <c r="C7" s="13">
        <v>353</v>
      </c>
      <c r="D7" s="13">
        <v>19</v>
      </c>
      <c r="E7" s="13">
        <v>694</v>
      </c>
      <c r="F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55CD0-6911-EA48-9D47-39E2D87BD57E}">
  <dimension ref="A1:F18"/>
  <sheetViews>
    <sheetView showGridLines="0" zoomScale="110" zoomScaleNormal="110" workbookViewId="0">
      <selection activeCell="P22" sqref="P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C0D9-AAA3-3145-981E-8B2E3E33E48D}">
  <dimension ref="A1:E18"/>
  <sheetViews>
    <sheetView showGridLines="0" tabSelected="1" workbookViewId="0">
      <selection activeCell="P13" sqref="P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6003-88F8-8845-8070-65A4EF157BF0}">
  <dimension ref="A1:J15"/>
  <sheetViews>
    <sheetView showGridLines="0" zoomScale="110" zoomScaleNormal="110" workbookViewId="0">
      <selection activeCell="L16" sqref="L16"/>
    </sheetView>
  </sheetViews>
  <sheetFormatPr baseColWidth="10" defaultRowHeight="15" x14ac:dyDescent="0.2"/>
  <cols>
    <col min="1" max="1" width="16.33203125" bestFit="1" customWidth="1"/>
    <col min="2" max="2" width="15.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0" x14ac:dyDescent="0.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10" x14ac:dyDescent="0.2">
      <c r="A2" t="s">
        <v>8405</v>
      </c>
      <c r="B2">
        <f>COUNTIFS(Data!$D:$D,"&lt;1000",Data!$F:$F,"=successful",Data!$R:$R,"plays")</f>
        <v>141</v>
      </c>
      <c r="C2">
        <f>COUNTIFS(Data!$D:$D,"&lt;1000",Data!$F:$F,"=failed",Data!$R:$R,"plays")</f>
        <v>45</v>
      </c>
      <c r="D2">
        <f>COUNTIFS(Data!$D:$D,"&lt;1000",Data!$F:$F,"=canceled",Data!$R:$R,"plays")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  <c r="I2" s="19"/>
      <c r="J2" s="19"/>
    </row>
    <row r="3" spans="1:10" x14ac:dyDescent="0.2">
      <c r="A3" t="s">
        <v>8406</v>
      </c>
      <c r="B3">
        <f>COUNTIFS(Data!$D:$D,"&gt;=1000",Data!$D:$D,"&lt;=4999",Data!$F:$F,"=successful",Data!$R:$R,"plays")</f>
        <v>388</v>
      </c>
      <c r="C3">
        <f>COUNTIFS(Data!$D:$D,"&gt;=1000",Data!$D:$D,"&lt;=4999",Data!$F:$F,"=failed",Data!$R:$R,"plays")</f>
        <v>146</v>
      </c>
      <c r="D3">
        <f>COUNTIFS(Data!$D:$D,"&gt;=1000",Data!$D:$D,"&lt;=4999",Data!$F:$F,"=canceled",Data!$R:$R,"plays")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1" si="2">C3/E3</f>
        <v>0.27340823970037453</v>
      </c>
      <c r="H3" s="18">
        <f t="shared" ref="H3:H13" si="3">D3/E3</f>
        <v>0</v>
      </c>
      <c r="J3" s="19"/>
    </row>
    <row r="4" spans="1:10" x14ac:dyDescent="0.2">
      <c r="A4" t="s">
        <v>8407</v>
      </c>
      <c r="B4">
        <f>COUNTIFS(Data!$D:$D,"&gt;=5000",Data!$D:$D,"&lt;=9999",Data!$F:$F,"=successful",Data!$R:$R,"plays")</f>
        <v>93</v>
      </c>
      <c r="C4">
        <f>COUNTIFS(Data!$D:$D,"&gt;=5000",Data!$D:$D,"&lt;=9999",Data!$F:$F,"=failed",Data!$R:$R,"plays")</f>
        <v>76</v>
      </c>
      <c r="D4">
        <f>COUNTIFS(Data!$D:$D,"&gt;=5000",Data!$D:$D,"&lt;=9999",Data!$F:$F,"=canceled",Data!$R:$R,"plays")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  <c r="J4" s="19"/>
    </row>
    <row r="5" spans="1:10" x14ac:dyDescent="0.2">
      <c r="A5" t="s">
        <v>8408</v>
      </c>
      <c r="B5">
        <f>COUNTIFS(Data!$D:$D,"&gt;=10000",Data!$D:$D,"&lt;=14999",Data!$F:$F,"=successful",Data!$R:$R,"plays")</f>
        <v>39</v>
      </c>
      <c r="C5">
        <f>COUNTIFS(Data!$D:$D,"&gt;=10000",Data!$D:$D,"&lt;=14999",Data!$F:$F,"=failed",Data!$R:$R,"plays")</f>
        <v>33</v>
      </c>
      <c r="D5">
        <f>COUNTIFS(Data!$D:$D,"&gt;=10000",Data!$D:$D,"&lt;=14999",Data!$F:$F,"=canceled",Data!$R:$R,"plays")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  <c r="J5" s="19"/>
    </row>
    <row r="6" spans="1:10" x14ac:dyDescent="0.2">
      <c r="A6" t="s">
        <v>8409</v>
      </c>
      <c r="B6">
        <f>COUNTIFS(Data!$D:$D,"&gt;=15000",Data!$D:$D,"&lt;=19999",Data!$F:$F,"=successful",Data!$R:$R,"plays")</f>
        <v>12</v>
      </c>
      <c r="C6">
        <f>COUNTIFS(Data!$D:$D,"&gt;=15000",Data!$D:$D,"&lt;=19999",Data!$F:$F,"=failed",Data!$R:$R,"plays")</f>
        <v>12</v>
      </c>
      <c r="D6">
        <f>COUNTIFS(Data!$D:$D,"&gt;=15000",Data!$D:$D,"&lt;=19999",Data!$F:$F,"=canceled",Data!$R:$R,"plays")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J6" s="19"/>
    </row>
    <row r="7" spans="1:10" x14ac:dyDescent="0.2">
      <c r="A7" t="s">
        <v>8410</v>
      </c>
      <c r="B7">
        <f>COUNTIFS(Data!$D:$D,"&gt;=20000",Data!$D:$D,"&lt;=24999",Data!$F:$F,"=successful",Data!$R:$R,"plays")</f>
        <v>9</v>
      </c>
      <c r="C7">
        <f>COUNTIFS(Data!$D:$D,"&gt;=20000",Data!$D:$D,"&lt;=24999",Data!$F:$F,"=failed",Data!$R:$R,"plays")</f>
        <v>11</v>
      </c>
      <c r="D7">
        <f>COUNTIFS(Data!$D:$D,"&gt;=20000",Data!$D:$D,"&lt;=24999",Data!$F:$F,"=canceled",Data!$R:$R,"plays")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J7" s="19"/>
    </row>
    <row r="8" spans="1:10" x14ac:dyDescent="0.2">
      <c r="A8" t="s">
        <v>8411</v>
      </c>
      <c r="B8">
        <f>COUNTIFS(Data!$D:$D,"&gt;=25000",Data!$D:$D,"&lt;=29999",Data!$F:$F,"=successful",Data!$R:$R,"plays")</f>
        <v>1</v>
      </c>
      <c r="C8">
        <f>COUNTIFS(Data!$D:$D,"&gt;=25000",Data!$D:$D,"&lt;=29999",Data!$F:$F,"=failed",Data!$R:$R,"plays")</f>
        <v>4</v>
      </c>
      <c r="D8">
        <f>COUNTIFS(Data!$D:$D,"&gt;=25000",Data!$D:$D,"&lt;=29999",Data!$F:$F,"=canceled",Data!$R:$R,"plays")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J8" s="19"/>
    </row>
    <row r="9" spans="1:10" x14ac:dyDescent="0.2">
      <c r="A9" t="s">
        <v>8412</v>
      </c>
      <c r="B9">
        <f>COUNTIFS(Data!$D:$D,"&gt;=30000",Data!$D:$D,"&lt;=34999",Data!$F:$F,"=successful",Data!$R:$R,"plays")</f>
        <v>3</v>
      </c>
      <c r="C9">
        <f>COUNTIFS(Data!$D:$D,"&gt;=30000",Data!$D:$D,"&lt;=34999",Data!$F:$F,"=failed",Data!$R:$R,"plays")</f>
        <v>8</v>
      </c>
      <c r="D9">
        <f>COUNTIFS(Data!$D:$D,"&gt;=30000",Data!$D:$D,"&lt;=34999",Data!$F:$F,"=canceled",Data!$R:$R,"plays")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J9" s="19"/>
    </row>
    <row r="10" spans="1:10" x14ac:dyDescent="0.2">
      <c r="A10" t="s">
        <v>8413</v>
      </c>
      <c r="B10">
        <f>COUNTIFS(Data!$D:$D,"&gt;=35000",Data!$D:$D,"&lt;=39999",Data!$F:$F,"=successful",Data!$R:$R,"plays")</f>
        <v>4</v>
      </c>
      <c r="C10">
        <f>COUNTIFS(Data!$D:$D,"&gt;=35000",Data!$D:$D,"&lt;=39999",Data!$F:$F,"=failed",Data!$R:$R,"plays")</f>
        <v>2</v>
      </c>
      <c r="D10">
        <f>COUNTIFS(Data!$D:$D,"&gt;=35000",Data!$D:$D,"&lt;=39999",Data!$F:$F,"=canceled",Data!$R:$R,"plays")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  <c r="J10" s="19"/>
    </row>
    <row r="11" spans="1:10" x14ac:dyDescent="0.2">
      <c r="A11" t="s">
        <v>8414</v>
      </c>
      <c r="B11">
        <f>COUNTIFS(Data!$D:$D,"&gt;=40000",Data!$D:$D,"&lt;=44999",Data!$F:$F,"=successful",Data!$R:$R,"plays")</f>
        <v>2</v>
      </c>
      <c r="C11">
        <f>COUNTIFS(Data!$D:$D,"&gt;=40000",Data!$D:$D,"&lt;=44999",Data!$F:$F,"=failed",Data!$R:$R,"plays")</f>
        <v>1</v>
      </c>
      <c r="D11">
        <f>COUNTIFS(Data!$D:$D,"&gt;=40000",Data!$D:$D,"&lt;=44999",Data!$F:$F,"=canceled",Data!$R:$R,"plays")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J11" s="19"/>
    </row>
    <row r="12" spans="1:10" x14ac:dyDescent="0.2">
      <c r="A12" t="s">
        <v>8415</v>
      </c>
      <c r="B12">
        <f>COUNTIFS(Data!$D:$D,"&gt;=45000",Data!$D:$D,"&lt;=49999",Data!$F:$F,"=successful",Data!$R:$R,"plays")</f>
        <v>0</v>
      </c>
      <c r="C12">
        <f>COUNTIFS(Data!$D:$D,"&gt;=45000",Data!$D:$D,"&lt;=49999",Data!$F:$F,"=failed",Data!$R:$R,"plays")</f>
        <v>1</v>
      </c>
      <c r="D12">
        <f>COUNTIFS(Data!$D:$D,"&gt;=45000",Data!$D:$D,"&lt;=49999",Data!$F:$F,"=canceled",Data!$R:$R,"plays")</f>
        <v>0</v>
      </c>
      <c r="E12">
        <f t="shared" si="0"/>
        <v>1</v>
      </c>
      <c r="F12" s="18">
        <f t="shared" si="1"/>
        <v>0</v>
      </c>
      <c r="G12" s="18">
        <f>C12/E12</f>
        <v>1</v>
      </c>
      <c r="H12" s="18">
        <f t="shared" si="3"/>
        <v>0</v>
      </c>
      <c r="J12" s="19"/>
    </row>
    <row r="13" spans="1:10" x14ac:dyDescent="0.2">
      <c r="A13" t="s">
        <v>8416</v>
      </c>
      <c r="B13">
        <f>COUNTIFS(Data!$D:$D,"&gt;=50000",Data!$F:$F,"=successful",Data!$R:$R,"plays")</f>
        <v>2</v>
      </c>
      <c r="C13">
        <f>COUNTIFS(Data!$D:$D,"&gt;=50000",Data!$F:$F,"=failed",Data!$R:$R,"plays")</f>
        <v>14</v>
      </c>
      <c r="D13">
        <f>COUNTIFS(Data!$D:$D,"&gt;=50000",Data!$F:$F,"=canceled",Data!$R:$R,"plays")</f>
        <v>0</v>
      </c>
      <c r="E13">
        <f t="shared" si="0"/>
        <v>16</v>
      </c>
      <c r="F13" s="18">
        <f t="shared" si="1"/>
        <v>0.125</v>
      </c>
      <c r="G13" s="18">
        <f>C13/E13</f>
        <v>0.875</v>
      </c>
      <c r="H13" s="18">
        <f t="shared" si="3"/>
        <v>0</v>
      </c>
      <c r="J13" s="19"/>
    </row>
    <row r="15" spans="1:10" x14ac:dyDescent="0.2">
      <c r="G15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Normal="100" workbookViewId="0">
      <selection activeCell="N1" sqref="N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8378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(((J2/60)/60)/24+DATE(1970,1,1))</f>
        <v>42177.007071759261</v>
      </c>
      <c r="T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(((J3/60)/60)/24+DATE(1970,1,1))</f>
        <v>42766.600497685184</v>
      </c>
      <c r="T3">
        <f t="shared" ref="T3:T66" si="3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(((J67/60)/60)/24+DATE(1970,1,1))</f>
        <v>41835.821226851855</v>
      </c>
      <c r="T67">
        <f t="shared" ref="T67:T130" si="7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>
        <f t="shared" si="7"/>
        <v>2016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(((J131/60)/60)/24+DATE(1970,1,1))</f>
        <v>41882.937303240738</v>
      </c>
      <c r="T131">
        <f t="shared" ref="T131:T194" si="11">YEAR(S131)</f>
        <v>2014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>
        <f t="shared" si="11"/>
        <v>2014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(((J195/60)/60)/24+DATE(1970,1,1))</f>
        <v>41911.934791666667</v>
      </c>
      <c r="T195">
        <f t="shared" ref="T195:T258" si="15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(((J259/60)/60)/24+DATE(1970,1,1))</f>
        <v>42479.626875000002</v>
      </c>
      <c r="T259">
        <f t="shared" ref="T259:T322" si="19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(((J323/60)/60)/24+DATE(1970,1,1))</f>
        <v>42647.446597222224</v>
      </c>
      <c r="T323">
        <f t="shared" ref="T323:T386" si="23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(((J387/60)/60)/24+DATE(1970,1,1))</f>
        <v>41934.584502314814</v>
      </c>
      <c r="T387">
        <f t="shared" ref="T387:T450" si="27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(((J451/60)/60)/24+DATE(1970,1,1))</f>
        <v>41534.568113425928</v>
      </c>
      <c r="T451">
        <f t="shared" ref="T451:T514" si="31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(((J515/60)/60)/24+DATE(1970,1,1))</f>
        <v>42552.653993055559</v>
      </c>
      <c r="T515">
        <f t="shared" ref="T515:T578" si="35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(((J579/60)/60)/24+DATE(1970,1,1))</f>
        <v>42450.589143518519</v>
      </c>
      <c r="T579">
        <f t="shared" ref="T579:T642" si="3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>
        <f t="shared" si="39"/>
        <v>2015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>
        <f t="shared" si="39"/>
        <v>2015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>
        <f t="shared" si="39"/>
        <v>2014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>
        <f t="shared" si="39"/>
        <v>2015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>
        <f t="shared" si="39"/>
        <v>2014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>
        <f t="shared" si="39"/>
        <v>2014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>
        <f t="shared" si="39"/>
        <v>2015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>
        <f t="shared" si="39"/>
        <v>2015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>
        <f t="shared" si="39"/>
        <v>2015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>
        <f t="shared" si="39"/>
        <v>2015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>
        <f t="shared" si="39"/>
        <v>2015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>
        <f t="shared" si="39"/>
        <v>2015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>
        <f t="shared" si="39"/>
        <v>2015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>
        <f t="shared" si="39"/>
        <v>2016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>
        <f t="shared" si="39"/>
        <v>2015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>
        <f t="shared" si="39"/>
        <v>2016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>
        <f t="shared" si="39"/>
        <v>2015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>
        <f t="shared" si="39"/>
        <v>2017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>
        <f t="shared" si="39"/>
        <v>2015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>
        <f t="shared" si="39"/>
        <v>2015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>
        <f t="shared" si="39"/>
        <v>2014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>
        <f t="shared" si="39"/>
        <v>2014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>
        <f t="shared" si="39"/>
        <v>2016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>
        <f t="shared" si="39"/>
        <v>2016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>
        <f t="shared" si="39"/>
        <v>2015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>
        <f t="shared" si="39"/>
        <v>2015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>
        <f t="shared" si="39"/>
        <v>2017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>
        <f t="shared" si="39"/>
        <v>2015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>
        <f t="shared" si="39"/>
        <v>2016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>
        <f t="shared" si="39"/>
        <v>2014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>
        <f t="shared" si="39"/>
        <v>2016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>
        <f t="shared" si="39"/>
        <v>2015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>
        <f t="shared" si="39"/>
        <v>2016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>
        <f t="shared" si="39"/>
        <v>2015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>
        <f t="shared" si="39"/>
        <v>2016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>
        <f t="shared" si="39"/>
        <v>2015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>
        <f t="shared" si="39"/>
        <v>2015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>
        <f t="shared" si="39"/>
        <v>2015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>
        <f t="shared" si="39"/>
        <v>2017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>
        <f t="shared" si="39"/>
        <v>2017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(((J643/60)/60)/24+DATE(1970,1,1))</f>
        <v>42199.57</v>
      </c>
      <c r="T643">
        <f t="shared" ref="T643:T706" si="43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(((J707/60)/60)/24+DATE(1970,1,1))</f>
        <v>42726.491643518515</v>
      </c>
      <c r="T707">
        <f t="shared" ref="T707:T770" si="47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(((J771/60)/60)/24+DATE(1970,1,1))</f>
        <v>41604.996458333335</v>
      </c>
      <c r="T771">
        <f t="shared" ref="T771:T834" si="51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(((J835/60)/60)/24+DATE(1970,1,1))</f>
        <v>41718.878182870372</v>
      </c>
      <c r="T835">
        <f t="shared" ref="T835:T898" si="55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(((J899/60)/60)/24+DATE(1970,1,1))</f>
        <v>41211.688750000001</v>
      </c>
      <c r="T899">
        <f t="shared" ref="T899:T962" si="59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(((J963/60)/60)/24+DATE(1970,1,1))</f>
        <v>42740.693692129629</v>
      </c>
      <c r="T963">
        <f t="shared" ref="T963:T1026" si="63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>
        <f t="shared" si="63"/>
        <v>2014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>
        <f t="shared" si="63"/>
        <v>2017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>
        <f t="shared" si="63"/>
        <v>2016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>
        <f t="shared" si="63"/>
        <v>2015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>
        <f t="shared" si="63"/>
        <v>2017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>
        <f t="shared" si="63"/>
        <v>2016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>
        <f t="shared" si="63"/>
        <v>2015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>
        <f t="shared" si="63"/>
        <v>2014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>
        <f t="shared" si="63"/>
        <v>2016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>
        <f t="shared" si="63"/>
        <v>2016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>
        <f t="shared" si="63"/>
        <v>2016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>
        <f t="shared" si="63"/>
        <v>2016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>
        <f t="shared" si="63"/>
        <v>2014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>
        <f t="shared" si="63"/>
        <v>2016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>
        <f t="shared" si="63"/>
        <v>2015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>
        <f t="shared" si="63"/>
        <v>2014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>
        <f t="shared" si="63"/>
        <v>2015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>
        <f t="shared" si="63"/>
        <v>2016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>
        <f t="shared" si="63"/>
        <v>2015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>
        <f t="shared" si="63"/>
        <v>2016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(((J1027/60)/60)/24+DATE(1970,1,1))</f>
        <v>42049.833761574075</v>
      </c>
      <c r="T1027">
        <f t="shared" ref="T1027:T1090" si="67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>
        <f t="shared" si="67"/>
        <v>2016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>
        <f t="shared" si="67"/>
        <v>2016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>
        <f t="shared" si="67"/>
        <v>2014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>
        <f t="shared" si="67"/>
        <v>2014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>
        <f t="shared" si="67"/>
        <v>2015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>
        <f t="shared" si="67"/>
        <v>2015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>
        <f t="shared" si="67"/>
        <v>2014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>
        <f t="shared" si="67"/>
        <v>2015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>
        <f t="shared" si="67"/>
        <v>2014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>
        <f t="shared" si="67"/>
        <v>2016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>
        <f t="shared" si="67"/>
        <v>2016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>
        <f t="shared" si="67"/>
        <v>2015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>
        <f t="shared" si="67"/>
        <v>2014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>
        <f t="shared" si="67"/>
        <v>2016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>
        <f t="shared" si="67"/>
        <v>2017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>
        <f t="shared" si="67"/>
        <v>2014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>
        <f t="shared" si="67"/>
        <v>2016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>
        <f t="shared" si="67"/>
        <v>2015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>
        <f t="shared" si="67"/>
        <v>2016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>
        <f t="shared" si="67"/>
        <v>2015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>
        <f t="shared" si="67"/>
        <v>2015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>
        <f t="shared" si="67"/>
        <v>2015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>
        <f t="shared" si="67"/>
        <v>2016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>
        <f t="shared" si="67"/>
        <v>2016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(((J1091/60)/60)/24+DATE(1970,1,1))</f>
        <v>42151.189525462964</v>
      </c>
      <c r="T1091">
        <f t="shared" ref="T1091:T1154" si="71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(((J1155/60)/60)/24+DATE(1970,1,1))</f>
        <v>42143.714178240742</v>
      </c>
      <c r="T1155">
        <f t="shared" ref="T1155:T1218" si="75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(((J1219/60)/60)/24+DATE(1970,1,1))</f>
        <v>42535.809490740736</v>
      </c>
      <c r="T1219">
        <f t="shared" ref="T1219:T1282" si="7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>
        <f t="shared" si="79"/>
        <v>2014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>
        <f t="shared" si="79"/>
        <v>2013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>
        <f t="shared" si="79"/>
        <v>2014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>
        <f t="shared" si="79"/>
        <v>2014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>
        <f t="shared" si="79"/>
        <v>2011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>
        <f t="shared" si="79"/>
        <v>2012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>
        <f t="shared" si="79"/>
        <v>2011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>
        <f t="shared" si="79"/>
        <v>2015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>
        <f t="shared" si="79"/>
        <v>2013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>
        <f t="shared" si="79"/>
        <v>2012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>
        <f t="shared" si="79"/>
        <v>2015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>
        <f t="shared" si="79"/>
        <v>2013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>
        <f t="shared" si="79"/>
        <v>2012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>
        <f t="shared" si="79"/>
        <v>2012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>
        <f t="shared" si="79"/>
        <v>2011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>
        <f t="shared" si="79"/>
        <v>2011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>
        <f t="shared" si="79"/>
        <v>2013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>
        <f t="shared" si="79"/>
        <v>2014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>
        <f t="shared" si="79"/>
        <v>2011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(((J1283/60)/60)/24+DATE(1970,1,1))</f>
        <v>41463.743472222224</v>
      </c>
      <c r="T1283">
        <f t="shared" ref="T1283:T1346" si="83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>
        <f t="shared" si="83"/>
        <v>2016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>
        <f t="shared" si="83"/>
        <v>2017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>
        <f t="shared" si="83"/>
        <v>2016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>
        <f t="shared" si="83"/>
        <v>2014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>
        <f t="shared" si="83"/>
        <v>2016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>
        <f t="shared" si="83"/>
        <v>2016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>
        <f t="shared" si="83"/>
        <v>2015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>
        <f t="shared" si="83"/>
        <v>2016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>
        <f t="shared" si="83"/>
        <v>2016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>
        <f t="shared" si="83"/>
        <v>2015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>
        <f t="shared" si="83"/>
        <v>2016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>
        <f t="shared" si="83"/>
        <v>2016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>
        <f t="shared" si="83"/>
        <v>2015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>
        <f t="shared" si="83"/>
        <v>2016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>
        <f t="shared" si="83"/>
        <v>2016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>
        <f t="shared" si="83"/>
        <v>2014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>
        <f t="shared" si="83"/>
        <v>2014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>
        <f t="shared" si="83"/>
        <v>2016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>
        <f t="shared" si="83"/>
        <v>2016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>
        <f t="shared" si="83"/>
        <v>2015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>
        <f t="shared" si="83"/>
        <v>2016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>
        <f t="shared" si="83"/>
        <v>2016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>
        <f t="shared" si="83"/>
        <v>2016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>
        <f t="shared" si="83"/>
        <v>2014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>
        <f t="shared" si="83"/>
        <v>2015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>
        <f t="shared" si="83"/>
        <v>2016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>
        <f t="shared" si="83"/>
        <v>2014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>
        <f t="shared" si="83"/>
        <v>2016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>
        <f t="shared" si="83"/>
        <v>2016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>
        <f t="shared" si="83"/>
        <v>2016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>
        <f t="shared" si="83"/>
        <v>2014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>
        <f t="shared" si="83"/>
        <v>2016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>
        <f t="shared" si="83"/>
        <v>2015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>
        <f t="shared" si="83"/>
        <v>2014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>
        <f t="shared" si="83"/>
        <v>2017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>
        <f t="shared" si="83"/>
        <v>2015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>
        <f t="shared" si="83"/>
        <v>2014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>
        <f t="shared" si="83"/>
        <v>2014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>
        <f t="shared" si="83"/>
        <v>2016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>
        <f t="shared" si="83"/>
        <v>2015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(((J1347/60)/60)/24+DATE(1970,1,1))</f>
        <v>41799.814340277779</v>
      </c>
      <c r="T1347">
        <f t="shared" ref="T1347:T1410" si="87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(((J1411/60)/60)/24+DATE(1970,1,1))</f>
        <v>41945.133506944447</v>
      </c>
      <c r="T1411">
        <f t="shared" ref="T1411:T1474" si="91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>
        <f t="shared" si="91"/>
        <v>2016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>
        <f t="shared" si="91"/>
        <v>2014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>
        <f t="shared" si="91"/>
        <v>2014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>
        <f t="shared" si="91"/>
        <v>2017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>
        <f t="shared" si="91"/>
        <v>2016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>
        <f t="shared" si="91"/>
        <v>2014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>
        <f t="shared" si="91"/>
        <v>2016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>
        <f t="shared" si="91"/>
        <v>2015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>
        <f t="shared" si="91"/>
        <v>2014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>
        <f t="shared" si="91"/>
        <v>2015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(((J1475/60)/60)/24+DATE(1970,1,1))</f>
        <v>40939.979618055557</v>
      </c>
      <c r="T1475">
        <f t="shared" ref="T1475:T1538" si="95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(((J1539/60)/60)/24+DATE(1970,1,1))</f>
        <v>42552.315127314811</v>
      </c>
      <c r="T1539">
        <f t="shared" ref="T1539:T1602" si="99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>
        <f t="shared" si="99"/>
        <v>2014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>
        <f t="shared" si="99"/>
        <v>2013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>
        <f t="shared" si="99"/>
        <v>2009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>
        <f t="shared" si="99"/>
        <v>2014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>
        <f t="shared" si="99"/>
        <v>2015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>
        <f t="shared" si="99"/>
        <v>2011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>
        <f t="shared" si="99"/>
        <v>2016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>
        <f t="shared" si="99"/>
        <v>2014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>
        <f t="shared" si="99"/>
        <v>2014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>
        <f t="shared" si="99"/>
        <v>2013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>
        <f t="shared" si="99"/>
        <v>2016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>
        <f t="shared" si="99"/>
        <v>2015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>
        <f t="shared" si="99"/>
        <v>2016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>
        <f t="shared" si="99"/>
        <v>2017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>
        <f t="shared" si="99"/>
        <v>2015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>
        <f t="shared" si="99"/>
        <v>2014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>
        <f t="shared" si="99"/>
        <v>2015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>
        <f t="shared" si="99"/>
        <v>2012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>
        <f t="shared" si="99"/>
        <v>2010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>
        <f t="shared" si="99"/>
        <v>2013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(((J1603/60)/60)/24+DATE(1970,1,1))</f>
        <v>40638.092974537038</v>
      </c>
      <c r="T1603">
        <f t="shared" ref="T1603:T1666" si="103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(((J1667/60)/60)/24+DATE(1970,1,1))</f>
        <v>40564.649456018517</v>
      </c>
      <c r="T1667">
        <f t="shared" ref="T1667:T1730" si="107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>
        <f t="shared" si="107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>
        <f t="shared" si="107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>
        <f t="shared" si="107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>
        <f t="shared" si="107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>
        <f t="shared" si="107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>
        <f t="shared" si="107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>
        <f t="shared" si="107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>
        <f t="shared" si="107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>
        <f t="shared" si="107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>
        <f t="shared" si="107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>
        <f t="shared" si="107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>
        <f t="shared" si="107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>
        <f t="shared" si="107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>
        <f t="shared" si="107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>
        <f t="shared" si="107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>
        <f t="shared" si="107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>
        <f t="shared" si="107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>
        <f t="shared" si="107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>
        <f t="shared" si="107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>
        <f t="shared" si="107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(((J1731/60)/60)/24+DATE(1970,1,1))</f>
        <v>42471.052152777775</v>
      </c>
      <c r="T1731">
        <f t="shared" ref="T1731:T1794" si="111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(((J1795/60)/60)/24+DATE(1970,1,1))</f>
        <v>41940.89166666667</v>
      </c>
      <c r="T1795">
        <f t="shared" ref="T1795:T1858" si="115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(((J1859/60)/60)/24+DATE(1970,1,1))</f>
        <v>41864.76866898148</v>
      </c>
      <c r="T1859">
        <f t="shared" ref="T1859:T1922" si="11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(((J1923/60)/60)/24+DATE(1970,1,1))</f>
        <v>41074.221562500003</v>
      </c>
      <c r="T1923">
        <f t="shared" ref="T1923:T1986" si="123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(((J1987/60)/60)/24+DATE(1970,1,1))</f>
        <v>42555.698738425926</v>
      </c>
      <c r="T1987">
        <f t="shared" ref="T1987:T2050" si="127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(((J2051/60)/60)/24+DATE(1970,1,1))</f>
        <v>41575.527349537035</v>
      </c>
      <c r="T2051">
        <f t="shared" ref="T2051:T2114" si="131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(((J2115/60)/60)/24+DATE(1970,1,1))</f>
        <v>41870.86546296296</v>
      </c>
      <c r="T2115">
        <f t="shared" ref="T2115:T2178" si="135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(((J2179/60)/60)/24+DATE(1970,1,1))</f>
        <v>42502.250775462962</v>
      </c>
      <c r="T2179">
        <f t="shared" ref="T2179:T2242" si="139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(((J2243/60)/60)/24+DATE(1970,1,1))</f>
        <v>42766.827546296292</v>
      </c>
      <c r="T2243">
        <f t="shared" ref="T2243:T2306" si="143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(((J2307/60)/60)/24+DATE(1970,1,1))</f>
        <v>41834.695277777777</v>
      </c>
      <c r="T2307">
        <f t="shared" ref="T2307:T2370" si="147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>
        <f t="shared" si="147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>
        <f t="shared" si="147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>
        <f t="shared" si="147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>
        <f t="shared" si="147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>
        <f t="shared" si="147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>
        <f t="shared" si="147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>
        <f t="shared" si="147"/>
        <v>2016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>
        <f t="shared" si="147"/>
        <v>2015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>
        <f t="shared" si="147"/>
        <v>2014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>
        <f t="shared" si="147"/>
        <v>2015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>
        <f t="shared" si="147"/>
        <v>2016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>
        <f t="shared" si="147"/>
        <v>2015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>
        <f t="shared" si="147"/>
        <v>2016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>
        <f t="shared" si="147"/>
        <v>2016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>
        <f t="shared" si="147"/>
        <v>2015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>
        <f t="shared" si="147"/>
        <v>2015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>
        <f t="shared" si="147"/>
        <v>2016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>
        <f t="shared" si="147"/>
        <v>2015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>
        <f t="shared" si="147"/>
        <v>2015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>
        <f t="shared" si="147"/>
        <v>2015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>
        <f t="shared" si="147"/>
        <v>2014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>
        <f t="shared" si="147"/>
        <v>2015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>
        <f t="shared" si="147"/>
        <v>2015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>
        <f t="shared" si="147"/>
        <v>2015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>
        <f t="shared" si="147"/>
        <v>2014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>
        <f t="shared" si="147"/>
        <v>2015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>
        <f t="shared" si="147"/>
        <v>2016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>
        <f t="shared" si="147"/>
        <v>2016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>
        <f t="shared" si="147"/>
        <v>2014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>
        <f t="shared" si="147"/>
        <v>2015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>
        <f t="shared" si="147"/>
        <v>2015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>
        <f t="shared" si="147"/>
        <v>2015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>
        <f t="shared" si="147"/>
        <v>2015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>
        <f t="shared" si="147"/>
        <v>2016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>
        <f t="shared" si="147"/>
        <v>2015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(((J2371/60)/60)/24+DATE(1970,1,1))</f>
        <v>42380.812627314815</v>
      </c>
      <c r="T2371">
        <f t="shared" ref="T2371:T2434" si="151">YEAR(S2371)</f>
        <v>2016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>
        <f t="shared" si="151"/>
        <v>2014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>
        <f t="shared" si="151"/>
        <v>2015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>
        <f t="shared" si="151"/>
        <v>2015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>
        <f t="shared" si="151"/>
        <v>2015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>
        <f t="shared" si="151"/>
        <v>2016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>
        <f t="shared" si="151"/>
        <v>2015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>
        <f t="shared" si="151"/>
        <v>2016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>
        <f t="shared" si="151"/>
        <v>2015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>
        <f t="shared" si="151"/>
        <v>2015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>
        <f t="shared" si="151"/>
        <v>2015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>
        <f t="shared" si="151"/>
        <v>2015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>
        <f t="shared" si="151"/>
        <v>2015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>
        <f t="shared" si="151"/>
        <v>2015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>
        <f t="shared" si="151"/>
        <v>2014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>
        <f t="shared" si="151"/>
        <v>2015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>
        <f t="shared" si="151"/>
        <v>2014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>
        <f t="shared" si="151"/>
        <v>2016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>
        <f t="shared" si="151"/>
        <v>2014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>
        <f t="shared" si="151"/>
        <v>2015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>
        <f t="shared" si="151"/>
        <v>2014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>
        <f t="shared" si="151"/>
        <v>2015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>
        <f t="shared" si="151"/>
        <v>2015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>
        <f t="shared" si="151"/>
        <v>2015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>
        <f t="shared" si="151"/>
        <v>2015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>
        <f t="shared" si="151"/>
        <v>2016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>
        <f t="shared" si="151"/>
        <v>2015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>
        <f t="shared" si="151"/>
        <v>2014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>
        <f t="shared" si="151"/>
        <v>2015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>
        <f t="shared" si="151"/>
        <v>2014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(((J2435/60)/60)/24+DATE(1970,1,1))</f>
        <v>42397.89980324074</v>
      </c>
      <c r="T2435">
        <f t="shared" ref="T2435:T2498" si="155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(((J2499/60)/60)/24+DATE(1970,1,1))</f>
        <v>40730.878912037035</v>
      </c>
      <c r="T2499">
        <f t="shared" ref="T2499:T2562" si="15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>
        <f t="shared" si="159"/>
        <v>2015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(((J2563/60)/60)/24+DATE(1970,1,1))</f>
        <v>42260.528807870374</v>
      </c>
      <c r="T2563">
        <f t="shared" ref="T2563:T2626" si="163">YEAR(S2563)</f>
        <v>2015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>
        <f t="shared" si="163"/>
        <v>2016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>
        <f t="shared" si="163"/>
        <v>2015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>
        <f t="shared" si="163"/>
        <v>2014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>
        <f t="shared" si="163"/>
        <v>2016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>
        <f t="shared" si="163"/>
        <v>2014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>
        <f t="shared" si="163"/>
        <v>2015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>
        <f t="shared" si="163"/>
        <v>2016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>
        <f t="shared" si="163"/>
        <v>2015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>
        <f t="shared" si="163"/>
        <v>2017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>
        <f t="shared" si="163"/>
        <v>2016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>
        <f t="shared" si="163"/>
        <v>2015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>
        <f t="shared" si="163"/>
        <v>2014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>
        <f t="shared" si="163"/>
        <v>2016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>
        <f t="shared" si="163"/>
        <v>2014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>
        <f t="shared" si="163"/>
        <v>2015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>
        <f t="shared" si="163"/>
        <v>2014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>
        <f t="shared" si="163"/>
        <v>2015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>
        <f t="shared" si="163"/>
        <v>2014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(((J2627/60)/60)/24+DATE(1970,1,1))</f>
        <v>42658.810277777782</v>
      </c>
      <c r="T2627">
        <f t="shared" ref="T2627:T2690" si="167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>
        <f t="shared" si="167"/>
        <v>2016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>
        <f t="shared" si="167"/>
        <v>2016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>
        <f t="shared" si="167"/>
        <v>2017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>
        <f t="shared" si="167"/>
        <v>2014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>
        <f t="shared" si="167"/>
        <v>2015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>
        <f t="shared" si="167"/>
        <v>2015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>
        <f t="shared" si="167"/>
        <v>2016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>
        <f t="shared" si="167"/>
        <v>2015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>
        <f t="shared" si="167"/>
        <v>2016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>
        <f t="shared" si="167"/>
        <v>2015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>
        <f t="shared" si="167"/>
        <v>2014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>
        <f t="shared" si="167"/>
        <v>2014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>
        <f t="shared" si="167"/>
        <v>2015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>
        <f t="shared" si="167"/>
        <v>2016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>
        <f t="shared" si="167"/>
        <v>2017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>
        <f t="shared" si="167"/>
        <v>2016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>
        <f t="shared" si="167"/>
        <v>2016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>
        <f t="shared" si="167"/>
        <v>2015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(((J2691/60)/60)/24+DATE(1970,1,1))</f>
        <v>42551.961689814809</v>
      </c>
      <c r="T2691">
        <f t="shared" ref="T2691:T2754" si="171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>
        <f t="shared" si="171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>
        <f t="shared" si="171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>
        <f t="shared" si="171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>
        <f t="shared" si="171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>
        <f t="shared" si="171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(((J2755/60)/60)/24+DATE(1970,1,1))</f>
        <v>41117.900729166664</v>
      </c>
      <c r="T2755">
        <f t="shared" ref="T2755:T2818" si="175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(((J2819/60)/60)/24+DATE(1970,1,1))</f>
        <v>42023.634976851856</v>
      </c>
      <c r="T2819">
        <f t="shared" ref="T2819:T2882" si="179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(((J2883/60)/60)/24+DATE(1970,1,1))</f>
        <v>41916.597638888888</v>
      </c>
      <c r="T2883">
        <f t="shared" ref="T2883:T2923" si="183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>
        <f>YEAR(S2924)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>
        <f>YEAR(S2932)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>
        <f>YEAR(S2939)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(((J2947/60)/60)/24+DATE(1970,1,1))</f>
        <v>42118.139583333337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7">ROUND(E3011/D3011*100,0)</f>
        <v>120</v>
      </c>
      <c r="P3011">
        <f t="shared" ref="P3011:P3074" si="188">IFERROR(ROUND(E3011/L3011,2),0)</f>
        <v>233.9</v>
      </c>
      <c r="Q3011" s="10" t="s">
        <v>8315</v>
      </c>
      <c r="R3011" t="s">
        <v>8355</v>
      </c>
      <c r="S3011" s="15">
        <f t="shared" ref="S3011:S3074" si="189">(((J3011/60)/60)/24+DATE(1970,1,1))</f>
        <v>41939.569907407407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7"/>
        <v>158</v>
      </c>
      <c r="P3012">
        <f t="shared" si="188"/>
        <v>158</v>
      </c>
      <c r="Q3012" s="10" t="s">
        <v>8315</v>
      </c>
      <c r="R3012" t="s">
        <v>8355</v>
      </c>
      <c r="S3012" s="15">
        <f t="shared" si="189"/>
        <v>41996.832395833335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7"/>
        <v>124</v>
      </c>
      <c r="P3013">
        <f t="shared" si="188"/>
        <v>14.84</v>
      </c>
      <c r="Q3013" s="10" t="s">
        <v>8315</v>
      </c>
      <c r="R3013" t="s">
        <v>8355</v>
      </c>
      <c r="S3013" s="15">
        <f t="shared" si="189"/>
        <v>42334.468935185185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7"/>
        <v>117</v>
      </c>
      <c r="P3014">
        <f t="shared" si="188"/>
        <v>85.18</v>
      </c>
      <c r="Q3014" s="10" t="s">
        <v>8315</v>
      </c>
      <c r="R3014" t="s">
        <v>8355</v>
      </c>
      <c r="S3014" s="15">
        <f t="shared" si="189"/>
        <v>42024.702893518523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7"/>
        <v>157</v>
      </c>
      <c r="P3015">
        <f t="shared" si="188"/>
        <v>146.69</v>
      </c>
      <c r="Q3015" s="10" t="s">
        <v>8315</v>
      </c>
      <c r="R3015" t="s">
        <v>8355</v>
      </c>
      <c r="S3015" s="15">
        <f t="shared" si="189"/>
        <v>42146.836215277777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7"/>
        <v>113</v>
      </c>
      <c r="P3016">
        <f t="shared" si="188"/>
        <v>50.76</v>
      </c>
      <c r="Q3016" s="10" t="s">
        <v>8315</v>
      </c>
      <c r="R3016" t="s">
        <v>8355</v>
      </c>
      <c r="S3016" s="15">
        <f t="shared" si="189"/>
        <v>41920.123611111114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7"/>
        <v>103</v>
      </c>
      <c r="P3017">
        <f t="shared" si="188"/>
        <v>87.7</v>
      </c>
      <c r="Q3017" s="10" t="s">
        <v>8315</v>
      </c>
      <c r="R3017" t="s">
        <v>8355</v>
      </c>
      <c r="S3017" s="15">
        <f t="shared" si="189"/>
        <v>41785.72729166667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7"/>
        <v>103</v>
      </c>
      <c r="P3018">
        <f t="shared" si="188"/>
        <v>242.28</v>
      </c>
      <c r="Q3018" s="10" t="s">
        <v>8315</v>
      </c>
      <c r="R3018" t="s">
        <v>8355</v>
      </c>
      <c r="S3018" s="15">
        <f t="shared" si="189"/>
        <v>41778.548055555555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7"/>
        <v>106</v>
      </c>
      <c r="P3019">
        <f t="shared" si="188"/>
        <v>146.44999999999999</v>
      </c>
      <c r="Q3019" s="10" t="s">
        <v>8315</v>
      </c>
      <c r="R3019" t="s">
        <v>8355</v>
      </c>
      <c r="S3019" s="15">
        <f t="shared" si="189"/>
        <v>41841.850034722222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7"/>
        <v>101</v>
      </c>
      <c r="P3020">
        <f t="shared" si="188"/>
        <v>103.17</v>
      </c>
      <c r="Q3020" s="10" t="s">
        <v>8315</v>
      </c>
      <c r="R3020" t="s">
        <v>8355</v>
      </c>
      <c r="S3020" s="15">
        <f t="shared" si="189"/>
        <v>42163.29833333334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7"/>
        <v>121</v>
      </c>
      <c r="P3021">
        <f t="shared" si="188"/>
        <v>80.459999999999994</v>
      </c>
      <c r="Q3021" s="10" t="s">
        <v>8315</v>
      </c>
      <c r="R3021" t="s">
        <v>8355</v>
      </c>
      <c r="S3021" s="15">
        <f t="shared" si="189"/>
        <v>41758.833564814813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7"/>
        <v>101</v>
      </c>
      <c r="P3022">
        <f t="shared" si="188"/>
        <v>234.67</v>
      </c>
      <c r="Q3022" s="10" t="s">
        <v>8315</v>
      </c>
      <c r="R3022" t="s">
        <v>8355</v>
      </c>
      <c r="S3022" s="15">
        <f t="shared" si="189"/>
        <v>42170.846446759257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7"/>
        <v>116</v>
      </c>
      <c r="P3023">
        <f t="shared" si="188"/>
        <v>50.69</v>
      </c>
      <c r="Q3023" s="10" t="s">
        <v>8315</v>
      </c>
      <c r="R3023" t="s">
        <v>8355</v>
      </c>
      <c r="S3023" s="15">
        <f t="shared" si="189"/>
        <v>42660.618854166663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7"/>
        <v>101</v>
      </c>
      <c r="P3024">
        <f t="shared" si="188"/>
        <v>162.71</v>
      </c>
      <c r="Q3024" s="10" t="s">
        <v>8315</v>
      </c>
      <c r="R3024" t="s">
        <v>8355</v>
      </c>
      <c r="S3024" s="15">
        <f t="shared" si="189"/>
        <v>42564.95380787037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7"/>
        <v>103</v>
      </c>
      <c r="P3025">
        <f t="shared" si="188"/>
        <v>120.17</v>
      </c>
      <c r="Q3025" s="10" t="s">
        <v>8315</v>
      </c>
      <c r="R3025" t="s">
        <v>8355</v>
      </c>
      <c r="S3025" s="15">
        <f t="shared" si="189"/>
        <v>42121.675763888896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7"/>
        <v>246</v>
      </c>
      <c r="P3026">
        <f t="shared" si="188"/>
        <v>67.7</v>
      </c>
      <c r="Q3026" s="10" t="s">
        <v>8315</v>
      </c>
      <c r="R3026" t="s">
        <v>8355</v>
      </c>
      <c r="S3026" s="15">
        <f t="shared" si="189"/>
        <v>41158.993923611109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7"/>
        <v>302</v>
      </c>
      <c r="P3027">
        <f t="shared" si="188"/>
        <v>52.1</v>
      </c>
      <c r="Q3027" s="10" t="s">
        <v>8315</v>
      </c>
      <c r="R3027" t="s">
        <v>8355</v>
      </c>
      <c r="S3027" s="15">
        <f t="shared" si="189"/>
        <v>41761.509409722225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7"/>
        <v>143</v>
      </c>
      <c r="P3028">
        <f t="shared" si="188"/>
        <v>51.6</v>
      </c>
      <c r="Q3028" s="10" t="s">
        <v>8315</v>
      </c>
      <c r="R3028" t="s">
        <v>8355</v>
      </c>
      <c r="S3028" s="15">
        <f t="shared" si="189"/>
        <v>42783.459398148145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7"/>
        <v>131</v>
      </c>
      <c r="P3029">
        <f t="shared" si="188"/>
        <v>164.3</v>
      </c>
      <c r="Q3029" s="10" t="s">
        <v>8315</v>
      </c>
      <c r="R3029" t="s">
        <v>8355</v>
      </c>
      <c r="S3029" s="15">
        <f t="shared" si="189"/>
        <v>42053.704293981486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7"/>
        <v>168</v>
      </c>
      <c r="P3030">
        <f t="shared" si="188"/>
        <v>84.86</v>
      </c>
      <c r="Q3030" s="10" t="s">
        <v>8315</v>
      </c>
      <c r="R3030" t="s">
        <v>8355</v>
      </c>
      <c r="S3030" s="15">
        <f t="shared" si="189"/>
        <v>42567.264178240745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7"/>
        <v>110</v>
      </c>
      <c r="P3031">
        <f t="shared" si="188"/>
        <v>94.55</v>
      </c>
      <c r="Q3031" s="10" t="s">
        <v>8315</v>
      </c>
      <c r="R3031" t="s">
        <v>8355</v>
      </c>
      <c r="S3031" s="15">
        <f t="shared" si="189"/>
        <v>41932.708877314813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7"/>
        <v>107</v>
      </c>
      <c r="P3032">
        <f t="shared" si="188"/>
        <v>45.54</v>
      </c>
      <c r="Q3032" s="10" t="s">
        <v>8315</v>
      </c>
      <c r="R3032" t="s">
        <v>8355</v>
      </c>
      <c r="S3032" s="15">
        <f t="shared" si="189"/>
        <v>42233.747349537036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7"/>
        <v>100</v>
      </c>
      <c r="P3033">
        <f t="shared" si="188"/>
        <v>51.72</v>
      </c>
      <c r="Q3033" s="10" t="s">
        <v>8315</v>
      </c>
      <c r="R3033" t="s">
        <v>8355</v>
      </c>
      <c r="S3033" s="15">
        <f t="shared" si="189"/>
        <v>42597.882488425923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7"/>
        <v>127</v>
      </c>
      <c r="P3034">
        <f t="shared" si="188"/>
        <v>50.88</v>
      </c>
      <c r="Q3034" s="10" t="s">
        <v>8315</v>
      </c>
      <c r="R3034" t="s">
        <v>8355</v>
      </c>
      <c r="S3034" s="15">
        <f t="shared" si="189"/>
        <v>42228.044664351852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7"/>
        <v>147</v>
      </c>
      <c r="P3035">
        <f t="shared" si="188"/>
        <v>191.13</v>
      </c>
      <c r="Q3035" s="10" t="s">
        <v>8315</v>
      </c>
      <c r="R3035" t="s">
        <v>8355</v>
      </c>
      <c r="S3035" s="15">
        <f t="shared" si="189"/>
        <v>42570.110243055555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7"/>
        <v>113</v>
      </c>
      <c r="P3036">
        <f t="shared" si="188"/>
        <v>89.31</v>
      </c>
      <c r="Q3036" s="10" t="s">
        <v>8315</v>
      </c>
      <c r="R3036" t="s">
        <v>8355</v>
      </c>
      <c r="S3036" s="15">
        <f t="shared" si="189"/>
        <v>42644.535358796296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7"/>
        <v>109</v>
      </c>
      <c r="P3037">
        <f t="shared" si="188"/>
        <v>88.59</v>
      </c>
      <c r="Q3037" s="10" t="s">
        <v>8315</v>
      </c>
      <c r="R3037" t="s">
        <v>8355</v>
      </c>
      <c r="S3037" s="15">
        <f t="shared" si="189"/>
        <v>41368.560289351852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7"/>
        <v>127</v>
      </c>
      <c r="P3038">
        <f t="shared" si="188"/>
        <v>96.3</v>
      </c>
      <c r="Q3038" s="10" t="s">
        <v>8315</v>
      </c>
      <c r="R3038" t="s">
        <v>8355</v>
      </c>
      <c r="S3038" s="15">
        <f t="shared" si="189"/>
        <v>41466.785231481481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7"/>
        <v>213</v>
      </c>
      <c r="P3039">
        <f t="shared" si="188"/>
        <v>33.31</v>
      </c>
      <c r="Q3039" s="10" t="s">
        <v>8315</v>
      </c>
      <c r="R3039" t="s">
        <v>8355</v>
      </c>
      <c r="S3039" s="15">
        <f t="shared" si="189"/>
        <v>40378.893206018518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7"/>
        <v>101</v>
      </c>
      <c r="P3040">
        <f t="shared" si="188"/>
        <v>37.22</v>
      </c>
      <c r="Q3040" s="10" t="s">
        <v>8315</v>
      </c>
      <c r="R3040" t="s">
        <v>8355</v>
      </c>
      <c r="S3040" s="15">
        <f t="shared" si="189"/>
        <v>42373.252280092594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7"/>
        <v>109</v>
      </c>
      <c r="P3041">
        <f t="shared" si="188"/>
        <v>92.13</v>
      </c>
      <c r="Q3041" s="10" t="s">
        <v>8315</v>
      </c>
      <c r="R3041" t="s">
        <v>8355</v>
      </c>
      <c r="S3041" s="15">
        <f t="shared" si="189"/>
        <v>41610.794421296298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7"/>
        <v>108</v>
      </c>
      <c r="P3042">
        <f t="shared" si="188"/>
        <v>76.790000000000006</v>
      </c>
      <c r="Q3042" s="10" t="s">
        <v>8315</v>
      </c>
      <c r="R3042" t="s">
        <v>8355</v>
      </c>
      <c r="S3042" s="15">
        <f t="shared" si="189"/>
        <v>42177.791909722218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7"/>
        <v>110</v>
      </c>
      <c r="P3043">
        <f t="shared" si="188"/>
        <v>96.53</v>
      </c>
      <c r="Q3043" s="10" t="s">
        <v>8315</v>
      </c>
      <c r="R3043" t="s">
        <v>8355</v>
      </c>
      <c r="S3043" s="15">
        <f t="shared" si="189"/>
        <v>42359.868611111116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7"/>
        <v>128</v>
      </c>
      <c r="P3044">
        <f t="shared" si="188"/>
        <v>51.89</v>
      </c>
      <c r="Q3044" s="10" t="s">
        <v>8315</v>
      </c>
      <c r="R3044" t="s">
        <v>8355</v>
      </c>
      <c r="S3044" s="15">
        <f t="shared" si="189"/>
        <v>42253.688043981485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7"/>
        <v>110</v>
      </c>
      <c r="P3045">
        <f t="shared" si="188"/>
        <v>128.91</v>
      </c>
      <c r="Q3045" s="10" t="s">
        <v>8315</v>
      </c>
      <c r="R3045" t="s">
        <v>8355</v>
      </c>
      <c r="S3045" s="15">
        <f t="shared" si="189"/>
        <v>42083.070590277777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7"/>
        <v>109</v>
      </c>
      <c r="P3046">
        <f t="shared" si="188"/>
        <v>84.11</v>
      </c>
      <c r="Q3046" s="10" t="s">
        <v>8315</v>
      </c>
      <c r="R3046" t="s">
        <v>8355</v>
      </c>
      <c r="S3046" s="15">
        <f t="shared" si="189"/>
        <v>42387.7268287037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7"/>
        <v>133</v>
      </c>
      <c r="P3047">
        <f t="shared" si="188"/>
        <v>82.94</v>
      </c>
      <c r="Q3047" s="10" t="s">
        <v>8315</v>
      </c>
      <c r="R3047" t="s">
        <v>8355</v>
      </c>
      <c r="S3047" s="15">
        <f t="shared" si="189"/>
        <v>41843.155729166669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7"/>
        <v>191</v>
      </c>
      <c r="P3048">
        <f t="shared" si="188"/>
        <v>259.95</v>
      </c>
      <c r="Q3048" s="10" t="s">
        <v>8315</v>
      </c>
      <c r="R3048" t="s">
        <v>8355</v>
      </c>
      <c r="S3048" s="15">
        <f t="shared" si="189"/>
        <v>41862.803078703706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7"/>
        <v>149</v>
      </c>
      <c r="P3049">
        <f t="shared" si="188"/>
        <v>37.25</v>
      </c>
      <c r="Q3049" s="10" t="s">
        <v>8315</v>
      </c>
      <c r="R3049" t="s">
        <v>8355</v>
      </c>
      <c r="S3049" s="15">
        <f t="shared" si="189"/>
        <v>42443.989050925928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7"/>
        <v>166</v>
      </c>
      <c r="P3050">
        <f t="shared" si="188"/>
        <v>177.02</v>
      </c>
      <c r="Q3050" s="10" t="s">
        <v>8315</v>
      </c>
      <c r="R3050" t="s">
        <v>8355</v>
      </c>
      <c r="S3050" s="15">
        <f t="shared" si="189"/>
        <v>41975.901180555549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7"/>
        <v>107</v>
      </c>
      <c r="P3051">
        <f t="shared" si="188"/>
        <v>74.069999999999993</v>
      </c>
      <c r="Q3051" s="10" t="s">
        <v>8315</v>
      </c>
      <c r="R3051" t="s">
        <v>8355</v>
      </c>
      <c r="S3051" s="15">
        <f t="shared" si="189"/>
        <v>42139.014525462961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7"/>
        <v>106</v>
      </c>
      <c r="P3052">
        <f t="shared" si="188"/>
        <v>70.67</v>
      </c>
      <c r="Q3052" s="10" t="s">
        <v>8315</v>
      </c>
      <c r="R3052" t="s">
        <v>8355</v>
      </c>
      <c r="S3052" s="15">
        <f t="shared" si="189"/>
        <v>42465.16851851852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7"/>
        <v>24</v>
      </c>
      <c r="P3053">
        <f t="shared" si="188"/>
        <v>23.63</v>
      </c>
      <c r="Q3053" s="10" t="s">
        <v>8315</v>
      </c>
      <c r="R3053" t="s">
        <v>8355</v>
      </c>
      <c r="S3053" s="15">
        <f t="shared" si="189"/>
        <v>42744.416030092587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7"/>
        <v>0</v>
      </c>
      <c r="P3054">
        <f t="shared" si="188"/>
        <v>37.5</v>
      </c>
      <c r="Q3054" s="10" t="s">
        <v>8315</v>
      </c>
      <c r="R3054" t="s">
        <v>8355</v>
      </c>
      <c r="S3054" s="15">
        <f t="shared" si="189"/>
        <v>42122.670069444444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7"/>
        <v>0</v>
      </c>
      <c r="P3055">
        <f t="shared" si="188"/>
        <v>13.33</v>
      </c>
      <c r="Q3055" s="10" t="s">
        <v>8315</v>
      </c>
      <c r="R3055" t="s">
        <v>8355</v>
      </c>
      <c r="S3055" s="15">
        <f t="shared" si="189"/>
        <v>41862.761724537035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7"/>
        <v>0</v>
      </c>
      <c r="P3056">
        <f t="shared" si="188"/>
        <v>0</v>
      </c>
      <c r="Q3056" s="10" t="s">
        <v>8315</v>
      </c>
      <c r="R3056" t="s">
        <v>8355</v>
      </c>
      <c r="S3056" s="15">
        <f t="shared" si="189"/>
        <v>42027.832800925928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7"/>
        <v>0</v>
      </c>
      <c r="P3057">
        <f t="shared" si="188"/>
        <v>1</v>
      </c>
      <c r="Q3057" s="10" t="s">
        <v>8315</v>
      </c>
      <c r="R3057" t="s">
        <v>8355</v>
      </c>
      <c r="S3057" s="15">
        <f t="shared" si="189"/>
        <v>41953.95821759259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7"/>
        <v>0</v>
      </c>
      <c r="P3058">
        <f t="shared" si="188"/>
        <v>0</v>
      </c>
      <c r="Q3058" s="10" t="s">
        <v>8315</v>
      </c>
      <c r="R3058" t="s">
        <v>8355</v>
      </c>
      <c r="S3058" s="15">
        <f t="shared" si="189"/>
        <v>41851.636388888888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7"/>
        <v>0</v>
      </c>
      <c r="P3059">
        <f t="shared" si="188"/>
        <v>0</v>
      </c>
      <c r="Q3059" s="10" t="s">
        <v>8315</v>
      </c>
      <c r="R3059" t="s">
        <v>8355</v>
      </c>
      <c r="S3059" s="15">
        <f t="shared" si="189"/>
        <v>42433.650590277779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7"/>
        <v>0</v>
      </c>
      <c r="P3060">
        <f t="shared" si="188"/>
        <v>1</v>
      </c>
      <c r="Q3060" s="10" t="s">
        <v>8315</v>
      </c>
      <c r="R3060" t="s">
        <v>8355</v>
      </c>
      <c r="S3060" s="15">
        <f t="shared" si="189"/>
        <v>42460.374305555553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7"/>
        <v>3</v>
      </c>
      <c r="P3061">
        <f t="shared" si="188"/>
        <v>41</v>
      </c>
      <c r="Q3061" s="10" t="s">
        <v>8315</v>
      </c>
      <c r="R3061" t="s">
        <v>8355</v>
      </c>
      <c r="S3061" s="15">
        <f t="shared" si="189"/>
        <v>41829.935717592591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7"/>
        <v>0</v>
      </c>
      <c r="P3062">
        <f t="shared" si="188"/>
        <v>55.83</v>
      </c>
      <c r="Q3062" s="10" t="s">
        <v>8315</v>
      </c>
      <c r="R3062" t="s">
        <v>8355</v>
      </c>
      <c r="S3062" s="15">
        <f t="shared" si="189"/>
        <v>42245.274699074071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7"/>
        <v>0</v>
      </c>
      <c r="P3063">
        <f t="shared" si="188"/>
        <v>0</v>
      </c>
      <c r="Q3063" s="10" t="s">
        <v>8315</v>
      </c>
      <c r="R3063" t="s">
        <v>8355</v>
      </c>
      <c r="S3063" s="15">
        <f t="shared" si="189"/>
        <v>41834.784120370372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7"/>
        <v>67</v>
      </c>
      <c r="P3064">
        <f t="shared" si="188"/>
        <v>99.76</v>
      </c>
      <c r="Q3064" s="10" t="s">
        <v>8315</v>
      </c>
      <c r="R3064" t="s">
        <v>8355</v>
      </c>
      <c r="S3064" s="15">
        <f t="shared" si="189"/>
        <v>42248.535787037035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7"/>
        <v>20</v>
      </c>
      <c r="P3065">
        <f t="shared" si="188"/>
        <v>25.52</v>
      </c>
      <c r="Q3065" s="10" t="s">
        <v>8315</v>
      </c>
      <c r="R3065" t="s">
        <v>8355</v>
      </c>
      <c r="S3065" s="15">
        <f t="shared" si="189"/>
        <v>42630.922893518517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7"/>
        <v>11</v>
      </c>
      <c r="P3066">
        <f t="shared" si="188"/>
        <v>117.65</v>
      </c>
      <c r="Q3066" s="10" t="s">
        <v>8315</v>
      </c>
      <c r="R3066" t="s">
        <v>8355</v>
      </c>
      <c r="S3066" s="15">
        <f t="shared" si="189"/>
        <v>42299.130162037036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7"/>
        <v>0</v>
      </c>
      <c r="P3067">
        <f t="shared" si="188"/>
        <v>5</v>
      </c>
      <c r="Q3067" s="10" t="s">
        <v>8315</v>
      </c>
      <c r="R3067" t="s">
        <v>8355</v>
      </c>
      <c r="S3067" s="15">
        <f t="shared" si="189"/>
        <v>41825.055231481485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7"/>
        <v>12</v>
      </c>
      <c r="P3068">
        <f t="shared" si="188"/>
        <v>2796.67</v>
      </c>
      <c r="Q3068" s="10" t="s">
        <v>8315</v>
      </c>
      <c r="R3068" t="s">
        <v>8355</v>
      </c>
      <c r="S3068" s="15">
        <f t="shared" si="189"/>
        <v>42531.228437500002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7"/>
        <v>3</v>
      </c>
      <c r="P3069">
        <f t="shared" si="188"/>
        <v>200</v>
      </c>
      <c r="Q3069" s="10" t="s">
        <v>8315</v>
      </c>
      <c r="R3069" t="s">
        <v>8355</v>
      </c>
      <c r="S3069" s="15">
        <f t="shared" si="189"/>
        <v>42226.938414351855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7"/>
        <v>0</v>
      </c>
      <c r="P3070">
        <f t="shared" si="188"/>
        <v>87.5</v>
      </c>
      <c r="Q3070" s="10" t="s">
        <v>8315</v>
      </c>
      <c r="R3070" t="s">
        <v>8355</v>
      </c>
      <c r="S3070" s="15">
        <f t="shared" si="189"/>
        <v>42263.691574074073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7"/>
        <v>14</v>
      </c>
      <c r="P3071">
        <f t="shared" si="188"/>
        <v>20.14</v>
      </c>
      <c r="Q3071" s="10" t="s">
        <v>8315</v>
      </c>
      <c r="R3071" t="s">
        <v>8355</v>
      </c>
      <c r="S3071" s="15">
        <f t="shared" si="189"/>
        <v>41957.833726851852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7"/>
        <v>3</v>
      </c>
      <c r="P3072">
        <f t="shared" si="188"/>
        <v>20.88</v>
      </c>
      <c r="Q3072" s="10" t="s">
        <v>8315</v>
      </c>
      <c r="R3072" t="s">
        <v>8355</v>
      </c>
      <c r="S3072" s="15">
        <f t="shared" si="189"/>
        <v>42690.733437499999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7"/>
        <v>60</v>
      </c>
      <c r="P3073">
        <f t="shared" si="188"/>
        <v>61.31</v>
      </c>
      <c r="Q3073" s="10" t="s">
        <v>8315</v>
      </c>
      <c r="R3073" t="s">
        <v>8355</v>
      </c>
      <c r="S3073" s="15">
        <f t="shared" si="189"/>
        <v>42097.732418981483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7"/>
        <v>0</v>
      </c>
      <c r="P3074">
        <f t="shared" si="188"/>
        <v>1</v>
      </c>
      <c r="Q3074" s="10" t="s">
        <v>8315</v>
      </c>
      <c r="R3074" t="s">
        <v>8355</v>
      </c>
      <c r="S3074" s="15">
        <f t="shared" si="189"/>
        <v>42658.690532407403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0">ROUND(E3075/D3075*100,0)</f>
        <v>0</v>
      </c>
      <c r="P3075">
        <f t="shared" ref="P3075:P3138" si="191">IFERROR(ROUND(E3075/L3075,2),0)</f>
        <v>92.14</v>
      </c>
      <c r="Q3075" s="10" t="s">
        <v>8315</v>
      </c>
      <c r="R3075" t="s">
        <v>8355</v>
      </c>
      <c r="S3075" s="15">
        <f t="shared" ref="S3075:S3138" si="192">(((J3075/60)/60)/24+DATE(1970,1,1))</f>
        <v>42111.684027777781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0"/>
        <v>0</v>
      </c>
      <c r="P3076">
        <f t="shared" si="191"/>
        <v>7.33</v>
      </c>
      <c r="Q3076" s="10" t="s">
        <v>8315</v>
      </c>
      <c r="R3076" t="s">
        <v>8355</v>
      </c>
      <c r="S3076" s="15">
        <f t="shared" si="192"/>
        <v>42409.571284722217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0"/>
        <v>9</v>
      </c>
      <c r="P3077">
        <f t="shared" si="191"/>
        <v>64.8</v>
      </c>
      <c r="Q3077" s="10" t="s">
        <v>8315</v>
      </c>
      <c r="R3077" t="s">
        <v>8355</v>
      </c>
      <c r="S3077" s="15">
        <f t="shared" si="192"/>
        <v>42551.102314814809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0"/>
        <v>15</v>
      </c>
      <c r="P3078">
        <f t="shared" si="191"/>
        <v>30.12</v>
      </c>
      <c r="Q3078" s="10" t="s">
        <v>8315</v>
      </c>
      <c r="R3078" t="s">
        <v>8355</v>
      </c>
      <c r="S3078" s="15">
        <f t="shared" si="192"/>
        <v>42226.651886574073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0"/>
        <v>0</v>
      </c>
      <c r="P3079">
        <f t="shared" si="191"/>
        <v>52.5</v>
      </c>
      <c r="Q3079" s="10" t="s">
        <v>8315</v>
      </c>
      <c r="R3079" t="s">
        <v>8355</v>
      </c>
      <c r="S3079" s="15">
        <f t="shared" si="192"/>
        <v>42766.956921296296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0"/>
        <v>0</v>
      </c>
      <c r="P3080">
        <f t="shared" si="191"/>
        <v>23.67</v>
      </c>
      <c r="Q3080" s="10" t="s">
        <v>8315</v>
      </c>
      <c r="R3080" t="s">
        <v>8355</v>
      </c>
      <c r="S3080" s="15">
        <f t="shared" si="192"/>
        <v>42031.138831018514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0"/>
        <v>1</v>
      </c>
      <c r="P3081">
        <f t="shared" si="191"/>
        <v>415.78</v>
      </c>
      <c r="Q3081" s="10" t="s">
        <v>8315</v>
      </c>
      <c r="R3081" t="s">
        <v>8355</v>
      </c>
      <c r="S3081" s="15">
        <f t="shared" si="192"/>
        <v>42055.713368055556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0"/>
        <v>0</v>
      </c>
      <c r="P3082">
        <f t="shared" si="191"/>
        <v>53.71</v>
      </c>
      <c r="Q3082" s="10" t="s">
        <v>8315</v>
      </c>
      <c r="R3082" t="s">
        <v>8355</v>
      </c>
      <c r="S3082" s="15">
        <f t="shared" si="192"/>
        <v>41940.028287037036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0"/>
        <v>0</v>
      </c>
      <c r="P3083">
        <f t="shared" si="191"/>
        <v>420.6</v>
      </c>
      <c r="Q3083" s="10" t="s">
        <v>8315</v>
      </c>
      <c r="R3083" t="s">
        <v>8355</v>
      </c>
      <c r="S3083" s="15">
        <f t="shared" si="192"/>
        <v>42237.181608796294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0"/>
        <v>0</v>
      </c>
      <c r="P3084">
        <f t="shared" si="191"/>
        <v>0</v>
      </c>
      <c r="Q3084" s="10" t="s">
        <v>8315</v>
      </c>
      <c r="R3084" t="s">
        <v>8355</v>
      </c>
      <c r="S3084" s="15">
        <f t="shared" si="192"/>
        <v>42293.922986111109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0"/>
        <v>0</v>
      </c>
      <c r="P3085">
        <f t="shared" si="191"/>
        <v>18.670000000000002</v>
      </c>
      <c r="Q3085" s="10" t="s">
        <v>8315</v>
      </c>
      <c r="R3085" t="s">
        <v>8355</v>
      </c>
      <c r="S3085" s="15">
        <f t="shared" si="192"/>
        <v>41853.563402777778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0"/>
        <v>12</v>
      </c>
      <c r="P3086">
        <f t="shared" si="191"/>
        <v>78.33</v>
      </c>
      <c r="Q3086" s="10" t="s">
        <v>8315</v>
      </c>
      <c r="R3086" t="s">
        <v>8355</v>
      </c>
      <c r="S3086" s="15">
        <f t="shared" si="192"/>
        <v>42100.723738425921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0"/>
        <v>2</v>
      </c>
      <c r="P3087">
        <f t="shared" si="191"/>
        <v>67.78</v>
      </c>
      <c r="Q3087" s="10" t="s">
        <v>8315</v>
      </c>
      <c r="R3087" t="s">
        <v>8355</v>
      </c>
      <c r="S3087" s="15">
        <f t="shared" si="192"/>
        <v>42246.883784722217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0"/>
        <v>0</v>
      </c>
      <c r="P3088">
        <f t="shared" si="191"/>
        <v>16.670000000000002</v>
      </c>
      <c r="Q3088" s="10" t="s">
        <v>8315</v>
      </c>
      <c r="R3088" t="s">
        <v>8355</v>
      </c>
      <c r="S3088" s="15">
        <f t="shared" si="192"/>
        <v>42173.67082175926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0"/>
        <v>1</v>
      </c>
      <c r="P3089">
        <f t="shared" si="191"/>
        <v>62.5</v>
      </c>
      <c r="Q3089" s="10" t="s">
        <v>8315</v>
      </c>
      <c r="R3089" t="s">
        <v>8355</v>
      </c>
      <c r="S3089" s="15">
        <f t="shared" si="192"/>
        <v>42665.150347222225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0"/>
        <v>0</v>
      </c>
      <c r="P3090">
        <f t="shared" si="191"/>
        <v>42</v>
      </c>
      <c r="Q3090" s="10" t="s">
        <v>8315</v>
      </c>
      <c r="R3090" t="s">
        <v>8355</v>
      </c>
      <c r="S3090" s="15">
        <f t="shared" si="192"/>
        <v>41981.57230324074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0"/>
        <v>23</v>
      </c>
      <c r="P3091">
        <f t="shared" si="191"/>
        <v>130.09</v>
      </c>
      <c r="Q3091" s="10" t="s">
        <v>8315</v>
      </c>
      <c r="R3091" t="s">
        <v>8355</v>
      </c>
      <c r="S3091" s="15">
        <f t="shared" si="192"/>
        <v>42528.542627314819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0"/>
        <v>5</v>
      </c>
      <c r="P3092">
        <f t="shared" si="191"/>
        <v>1270.22</v>
      </c>
      <c r="Q3092" s="10" t="s">
        <v>8315</v>
      </c>
      <c r="R3092" t="s">
        <v>8355</v>
      </c>
      <c r="S3092" s="15">
        <f t="shared" si="192"/>
        <v>42065.818807870368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0"/>
        <v>16</v>
      </c>
      <c r="P3093">
        <f t="shared" si="191"/>
        <v>88.44</v>
      </c>
      <c r="Q3093" s="10" t="s">
        <v>8315</v>
      </c>
      <c r="R3093" t="s">
        <v>8355</v>
      </c>
      <c r="S3093" s="15">
        <f t="shared" si="192"/>
        <v>42566.948414351849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0"/>
        <v>1</v>
      </c>
      <c r="P3094">
        <f t="shared" si="191"/>
        <v>56.34</v>
      </c>
      <c r="Q3094" s="10" t="s">
        <v>8315</v>
      </c>
      <c r="R3094" t="s">
        <v>8355</v>
      </c>
      <c r="S3094" s="15">
        <f t="shared" si="192"/>
        <v>42255.619351851856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0"/>
        <v>23</v>
      </c>
      <c r="P3095">
        <f t="shared" si="191"/>
        <v>53.53</v>
      </c>
      <c r="Q3095" s="10" t="s">
        <v>8315</v>
      </c>
      <c r="R3095" t="s">
        <v>8355</v>
      </c>
      <c r="S3095" s="15">
        <f t="shared" si="192"/>
        <v>41760.909039351849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0"/>
        <v>0</v>
      </c>
      <c r="P3096">
        <f t="shared" si="191"/>
        <v>25</v>
      </c>
      <c r="Q3096" s="10" t="s">
        <v>8315</v>
      </c>
      <c r="R3096" t="s">
        <v>8355</v>
      </c>
      <c r="S3096" s="15">
        <f t="shared" si="192"/>
        <v>42207.795787037037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0"/>
        <v>0</v>
      </c>
      <c r="P3097">
        <f t="shared" si="191"/>
        <v>50</v>
      </c>
      <c r="Q3097" s="10" t="s">
        <v>8315</v>
      </c>
      <c r="R3097" t="s">
        <v>8355</v>
      </c>
      <c r="S3097" s="15">
        <f t="shared" si="192"/>
        <v>42523.025231481486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0"/>
        <v>4</v>
      </c>
      <c r="P3098">
        <f t="shared" si="191"/>
        <v>56.79</v>
      </c>
      <c r="Q3098" s="10" t="s">
        <v>8315</v>
      </c>
      <c r="R3098" t="s">
        <v>8355</v>
      </c>
      <c r="S3098" s="15">
        <f t="shared" si="192"/>
        <v>42114.825532407413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0"/>
        <v>17</v>
      </c>
      <c r="P3099">
        <f t="shared" si="191"/>
        <v>40.83</v>
      </c>
      <c r="Q3099" s="10" t="s">
        <v>8315</v>
      </c>
      <c r="R3099" t="s">
        <v>8355</v>
      </c>
      <c r="S3099" s="15">
        <f t="shared" si="192"/>
        <v>42629.503483796296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0"/>
        <v>4</v>
      </c>
      <c r="P3100">
        <f t="shared" si="191"/>
        <v>65.11</v>
      </c>
      <c r="Q3100" s="10" t="s">
        <v>8315</v>
      </c>
      <c r="R3100" t="s">
        <v>8355</v>
      </c>
      <c r="S3100" s="15">
        <f t="shared" si="192"/>
        <v>42359.792233796295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0"/>
        <v>14</v>
      </c>
      <c r="P3101">
        <f t="shared" si="191"/>
        <v>55.6</v>
      </c>
      <c r="Q3101" s="10" t="s">
        <v>8315</v>
      </c>
      <c r="R3101" t="s">
        <v>8355</v>
      </c>
      <c r="S3101" s="15">
        <f t="shared" si="192"/>
        <v>42382.189710648148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0"/>
        <v>15</v>
      </c>
      <c r="P3102">
        <f t="shared" si="191"/>
        <v>140.54</v>
      </c>
      <c r="Q3102" s="10" t="s">
        <v>8315</v>
      </c>
      <c r="R3102" t="s">
        <v>8355</v>
      </c>
      <c r="S3102" s="15">
        <f t="shared" si="192"/>
        <v>41902.622395833336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0"/>
        <v>12</v>
      </c>
      <c r="P3103">
        <f t="shared" si="191"/>
        <v>25</v>
      </c>
      <c r="Q3103" s="10" t="s">
        <v>8315</v>
      </c>
      <c r="R3103" t="s">
        <v>8355</v>
      </c>
      <c r="S3103" s="15">
        <f t="shared" si="192"/>
        <v>42171.383530092593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0"/>
        <v>39</v>
      </c>
      <c r="P3104">
        <f t="shared" si="191"/>
        <v>69.53</v>
      </c>
      <c r="Q3104" s="10" t="s">
        <v>8315</v>
      </c>
      <c r="R3104" t="s">
        <v>8355</v>
      </c>
      <c r="S3104" s="15">
        <f t="shared" si="192"/>
        <v>42555.340486111112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0"/>
        <v>0</v>
      </c>
      <c r="P3105">
        <f t="shared" si="191"/>
        <v>5.5</v>
      </c>
      <c r="Q3105" s="10" t="s">
        <v>8315</v>
      </c>
      <c r="R3105" t="s">
        <v>8355</v>
      </c>
      <c r="S3105" s="15">
        <f t="shared" si="192"/>
        <v>42107.156319444446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0"/>
        <v>30</v>
      </c>
      <c r="P3106">
        <f t="shared" si="191"/>
        <v>237</v>
      </c>
      <c r="Q3106" s="10" t="s">
        <v>8315</v>
      </c>
      <c r="R3106" t="s">
        <v>8355</v>
      </c>
      <c r="S3106" s="15">
        <f t="shared" si="192"/>
        <v>42006.908692129626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0"/>
        <v>42</v>
      </c>
      <c r="P3107">
        <f t="shared" si="191"/>
        <v>79.87</v>
      </c>
      <c r="Q3107" s="10" t="s">
        <v>8315</v>
      </c>
      <c r="R3107" t="s">
        <v>8355</v>
      </c>
      <c r="S3107" s="15">
        <f t="shared" si="192"/>
        <v>41876.718935185185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0"/>
        <v>4</v>
      </c>
      <c r="P3108">
        <f t="shared" si="191"/>
        <v>10.25</v>
      </c>
      <c r="Q3108" s="10" t="s">
        <v>8315</v>
      </c>
      <c r="R3108" t="s">
        <v>8355</v>
      </c>
      <c r="S3108" s="15">
        <f t="shared" si="192"/>
        <v>42241.429120370376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0"/>
        <v>20</v>
      </c>
      <c r="P3109">
        <f t="shared" si="191"/>
        <v>272.58999999999997</v>
      </c>
      <c r="Q3109" s="10" t="s">
        <v>8315</v>
      </c>
      <c r="R3109" t="s">
        <v>8355</v>
      </c>
      <c r="S3109" s="15">
        <f t="shared" si="192"/>
        <v>42128.814247685179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0"/>
        <v>0</v>
      </c>
      <c r="P3110">
        <f t="shared" si="191"/>
        <v>13</v>
      </c>
      <c r="Q3110" s="10" t="s">
        <v>8315</v>
      </c>
      <c r="R3110" t="s">
        <v>8355</v>
      </c>
      <c r="S3110" s="15">
        <f t="shared" si="192"/>
        <v>42062.680486111116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0"/>
        <v>25</v>
      </c>
      <c r="P3111">
        <f t="shared" si="191"/>
        <v>58.18</v>
      </c>
      <c r="Q3111" s="10" t="s">
        <v>8315</v>
      </c>
      <c r="R3111" t="s">
        <v>8355</v>
      </c>
      <c r="S3111" s="15">
        <f t="shared" si="192"/>
        <v>41844.125115740739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0"/>
        <v>0</v>
      </c>
      <c r="P3112">
        <f t="shared" si="191"/>
        <v>10</v>
      </c>
      <c r="Q3112" s="10" t="s">
        <v>8315</v>
      </c>
      <c r="R3112" t="s">
        <v>8355</v>
      </c>
      <c r="S3112" s="15">
        <f t="shared" si="192"/>
        <v>42745.031469907408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0"/>
        <v>27</v>
      </c>
      <c r="P3113">
        <f t="shared" si="191"/>
        <v>70.11</v>
      </c>
      <c r="Q3113" s="10" t="s">
        <v>8315</v>
      </c>
      <c r="R3113" t="s">
        <v>8355</v>
      </c>
      <c r="S3113" s="15">
        <f t="shared" si="192"/>
        <v>41885.595138888886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0"/>
        <v>5</v>
      </c>
      <c r="P3114">
        <f t="shared" si="191"/>
        <v>57.89</v>
      </c>
      <c r="Q3114" s="10" t="s">
        <v>8315</v>
      </c>
      <c r="R3114" t="s">
        <v>8355</v>
      </c>
      <c r="S3114" s="15">
        <f t="shared" si="192"/>
        <v>42615.121921296297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0"/>
        <v>4</v>
      </c>
      <c r="P3115">
        <f t="shared" si="191"/>
        <v>125.27</v>
      </c>
      <c r="Q3115" s="10" t="s">
        <v>8315</v>
      </c>
      <c r="R3115" t="s">
        <v>8355</v>
      </c>
      <c r="S3115" s="15">
        <f t="shared" si="192"/>
        <v>42081.731273148151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0"/>
        <v>0</v>
      </c>
      <c r="P3116">
        <f t="shared" si="191"/>
        <v>0</v>
      </c>
      <c r="Q3116" s="10" t="s">
        <v>8315</v>
      </c>
      <c r="R3116" t="s">
        <v>8355</v>
      </c>
      <c r="S3116" s="15">
        <f t="shared" si="192"/>
        <v>41843.632523148146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0"/>
        <v>3</v>
      </c>
      <c r="P3117">
        <f t="shared" si="191"/>
        <v>300</v>
      </c>
      <c r="Q3117" s="10" t="s">
        <v>8315</v>
      </c>
      <c r="R3117" t="s">
        <v>8355</v>
      </c>
      <c r="S3117" s="15">
        <f t="shared" si="192"/>
        <v>42496.447071759263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0"/>
        <v>57</v>
      </c>
      <c r="P3118">
        <f t="shared" si="191"/>
        <v>43</v>
      </c>
      <c r="Q3118" s="10" t="s">
        <v>8315</v>
      </c>
      <c r="R3118" t="s">
        <v>8355</v>
      </c>
      <c r="S3118" s="15">
        <f t="shared" si="192"/>
        <v>42081.515335648146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0"/>
        <v>0</v>
      </c>
      <c r="P3119">
        <f t="shared" si="191"/>
        <v>1</v>
      </c>
      <c r="Q3119" s="10" t="s">
        <v>8315</v>
      </c>
      <c r="R3119" t="s">
        <v>8355</v>
      </c>
      <c r="S3119" s="15">
        <f t="shared" si="192"/>
        <v>42509.374537037031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0"/>
        <v>0</v>
      </c>
      <c r="P3120">
        <f t="shared" si="191"/>
        <v>775</v>
      </c>
      <c r="Q3120" s="10" t="s">
        <v>8315</v>
      </c>
      <c r="R3120" t="s">
        <v>8355</v>
      </c>
      <c r="S3120" s="15">
        <f t="shared" si="192"/>
        <v>42534.649571759262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0"/>
        <v>0</v>
      </c>
      <c r="P3121">
        <f t="shared" si="191"/>
        <v>5</v>
      </c>
      <c r="Q3121" s="10" t="s">
        <v>8315</v>
      </c>
      <c r="R3121" t="s">
        <v>8355</v>
      </c>
      <c r="S3121" s="15">
        <f t="shared" si="192"/>
        <v>42060.04550925926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0"/>
        <v>0</v>
      </c>
      <c r="P3122">
        <f t="shared" si="191"/>
        <v>12.8</v>
      </c>
      <c r="Q3122" s="10" t="s">
        <v>8315</v>
      </c>
      <c r="R3122" t="s">
        <v>8355</v>
      </c>
      <c r="S3122" s="15">
        <f t="shared" si="192"/>
        <v>42435.942083333335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0"/>
        <v>1</v>
      </c>
      <c r="P3123">
        <f t="shared" si="191"/>
        <v>10</v>
      </c>
      <c r="Q3123" s="10" t="s">
        <v>8315</v>
      </c>
      <c r="R3123" t="s">
        <v>8355</v>
      </c>
      <c r="S3123" s="15">
        <f t="shared" si="192"/>
        <v>41848.679803240739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0"/>
        <v>58</v>
      </c>
      <c r="P3124">
        <f t="shared" si="191"/>
        <v>58</v>
      </c>
      <c r="Q3124" s="10" t="s">
        <v>8315</v>
      </c>
      <c r="R3124" t="s">
        <v>8355</v>
      </c>
      <c r="S3124" s="15">
        <f t="shared" si="192"/>
        <v>42678.932083333333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0"/>
        <v>68</v>
      </c>
      <c r="P3125">
        <f t="shared" si="191"/>
        <v>244.8</v>
      </c>
      <c r="Q3125" s="10" t="s">
        <v>8315</v>
      </c>
      <c r="R3125" t="s">
        <v>8355</v>
      </c>
      <c r="S3125" s="15">
        <f t="shared" si="192"/>
        <v>42530.993032407408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0"/>
        <v>0</v>
      </c>
      <c r="P3126">
        <f t="shared" si="191"/>
        <v>6.5</v>
      </c>
      <c r="Q3126" s="10" t="s">
        <v>8315</v>
      </c>
      <c r="R3126" t="s">
        <v>8355</v>
      </c>
      <c r="S3126" s="15">
        <f t="shared" si="192"/>
        <v>41977.780104166668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0"/>
        <v>0</v>
      </c>
      <c r="P3127">
        <f t="shared" si="191"/>
        <v>0</v>
      </c>
      <c r="Q3127" s="10" t="s">
        <v>8315</v>
      </c>
      <c r="R3127" t="s">
        <v>8355</v>
      </c>
      <c r="S3127" s="15">
        <f t="shared" si="192"/>
        <v>42346.20685185185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0"/>
        <v>4</v>
      </c>
      <c r="P3128">
        <f t="shared" si="191"/>
        <v>61.18</v>
      </c>
      <c r="Q3128" s="10" t="s">
        <v>8315</v>
      </c>
      <c r="R3128" t="s">
        <v>8355</v>
      </c>
      <c r="S3128" s="15">
        <f t="shared" si="192"/>
        <v>42427.01807870371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0"/>
        <v>0</v>
      </c>
      <c r="P3129">
        <f t="shared" si="191"/>
        <v>0</v>
      </c>
      <c r="Q3129" s="10" t="s">
        <v>8315</v>
      </c>
      <c r="R3129" t="s">
        <v>8355</v>
      </c>
      <c r="S3129" s="15">
        <f t="shared" si="192"/>
        <v>42034.856817129628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0"/>
        <v>109</v>
      </c>
      <c r="P3130">
        <f t="shared" si="191"/>
        <v>139.24</v>
      </c>
      <c r="Q3130" s="10" t="s">
        <v>8315</v>
      </c>
      <c r="R3130" t="s">
        <v>8316</v>
      </c>
      <c r="S3130" s="15">
        <f t="shared" si="192"/>
        <v>42780.825706018513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0"/>
        <v>1</v>
      </c>
      <c r="P3131">
        <f t="shared" si="191"/>
        <v>10</v>
      </c>
      <c r="Q3131" s="10" t="s">
        <v>8315</v>
      </c>
      <c r="R3131" t="s">
        <v>8316</v>
      </c>
      <c r="S3131" s="15">
        <f t="shared" si="192"/>
        <v>42803.842812499999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0"/>
        <v>4</v>
      </c>
      <c r="P3132">
        <f t="shared" si="191"/>
        <v>93.75</v>
      </c>
      <c r="Q3132" s="10" t="s">
        <v>8315</v>
      </c>
      <c r="R3132" t="s">
        <v>8316</v>
      </c>
      <c r="S3132" s="15">
        <f t="shared" si="192"/>
        <v>42808.640231481477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0"/>
        <v>16</v>
      </c>
      <c r="P3133">
        <f t="shared" si="191"/>
        <v>53.75</v>
      </c>
      <c r="Q3133" s="10" t="s">
        <v>8315</v>
      </c>
      <c r="R3133" t="s">
        <v>8316</v>
      </c>
      <c r="S3133" s="15">
        <f t="shared" si="192"/>
        <v>42803.579224537039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0"/>
        <v>0</v>
      </c>
      <c r="P3134">
        <f t="shared" si="191"/>
        <v>10</v>
      </c>
      <c r="Q3134" s="10" t="s">
        <v>8315</v>
      </c>
      <c r="R3134" t="s">
        <v>8316</v>
      </c>
      <c r="S3134" s="15">
        <f t="shared" si="192"/>
        <v>42786.350231481483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0"/>
        <v>108</v>
      </c>
      <c r="P3135">
        <f t="shared" si="191"/>
        <v>33.75</v>
      </c>
      <c r="Q3135" s="10" t="s">
        <v>8315</v>
      </c>
      <c r="R3135" t="s">
        <v>8316</v>
      </c>
      <c r="S3135" s="15">
        <f t="shared" si="192"/>
        <v>42788.565208333333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0"/>
        <v>23</v>
      </c>
      <c r="P3136">
        <f t="shared" si="191"/>
        <v>18.75</v>
      </c>
      <c r="Q3136" s="10" t="s">
        <v>8315</v>
      </c>
      <c r="R3136" t="s">
        <v>8316</v>
      </c>
      <c r="S3136" s="15">
        <f t="shared" si="192"/>
        <v>42800.720127314817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0"/>
        <v>21</v>
      </c>
      <c r="P3137">
        <f t="shared" si="191"/>
        <v>23.14</v>
      </c>
      <c r="Q3137" s="10" t="s">
        <v>8315</v>
      </c>
      <c r="R3137" t="s">
        <v>8316</v>
      </c>
      <c r="S3137" s="15">
        <f t="shared" si="192"/>
        <v>42807.151863425926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0"/>
        <v>128</v>
      </c>
      <c r="P3138">
        <f t="shared" si="191"/>
        <v>29.05</v>
      </c>
      <c r="Q3138" s="10" t="s">
        <v>8315</v>
      </c>
      <c r="R3138" t="s">
        <v>8316</v>
      </c>
      <c r="S3138" s="15">
        <f t="shared" si="192"/>
        <v>42789.462430555555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3">ROUND(E3139/D3139*100,0)</f>
        <v>3</v>
      </c>
      <c r="P3139">
        <f t="shared" ref="P3139:P3202" si="194">IFERROR(ROUND(E3139/L3139,2),0)</f>
        <v>50</v>
      </c>
      <c r="Q3139" s="10" t="s">
        <v>8315</v>
      </c>
      <c r="R3139" t="s">
        <v>8316</v>
      </c>
      <c r="S3139" s="15">
        <f t="shared" ref="S3139:S3202" si="195">(((J3139/60)/60)/24+DATE(1970,1,1))</f>
        <v>42807.885057870371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3"/>
        <v>0</v>
      </c>
      <c r="P3140">
        <f t="shared" si="194"/>
        <v>0</v>
      </c>
      <c r="Q3140" s="10" t="s">
        <v>8315</v>
      </c>
      <c r="R3140" t="s">
        <v>8316</v>
      </c>
      <c r="S3140" s="15">
        <f t="shared" si="195"/>
        <v>42809.645914351851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3"/>
        <v>5</v>
      </c>
      <c r="P3141">
        <f t="shared" si="194"/>
        <v>450</v>
      </c>
      <c r="Q3141" s="10" t="s">
        <v>8315</v>
      </c>
      <c r="R3141" t="s">
        <v>8316</v>
      </c>
      <c r="S3141" s="15">
        <f t="shared" si="195"/>
        <v>42785.270370370374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3"/>
        <v>1</v>
      </c>
      <c r="P3142">
        <f t="shared" si="194"/>
        <v>24</v>
      </c>
      <c r="Q3142" s="10" t="s">
        <v>8315</v>
      </c>
      <c r="R3142" t="s">
        <v>8316</v>
      </c>
      <c r="S3142" s="15">
        <f t="shared" si="195"/>
        <v>42802.718784722223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3"/>
        <v>52</v>
      </c>
      <c r="P3143">
        <f t="shared" si="194"/>
        <v>32.25</v>
      </c>
      <c r="Q3143" s="10" t="s">
        <v>8315</v>
      </c>
      <c r="R3143" t="s">
        <v>8316</v>
      </c>
      <c r="S3143" s="15">
        <f t="shared" si="195"/>
        <v>42800.753333333334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3"/>
        <v>2</v>
      </c>
      <c r="P3144">
        <f t="shared" si="194"/>
        <v>15</v>
      </c>
      <c r="Q3144" s="10" t="s">
        <v>8315</v>
      </c>
      <c r="R3144" t="s">
        <v>8316</v>
      </c>
      <c r="S3144" s="15">
        <f t="shared" si="195"/>
        <v>42783.513182870374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3"/>
        <v>0</v>
      </c>
      <c r="P3145">
        <f t="shared" si="194"/>
        <v>0</v>
      </c>
      <c r="Q3145" s="10" t="s">
        <v>8315</v>
      </c>
      <c r="R3145" t="s">
        <v>8316</v>
      </c>
      <c r="S3145" s="15">
        <f t="shared" si="195"/>
        <v>42808.358287037037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3"/>
        <v>75</v>
      </c>
      <c r="P3146">
        <f t="shared" si="194"/>
        <v>251.33</v>
      </c>
      <c r="Q3146" s="10" t="s">
        <v>8315</v>
      </c>
      <c r="R3146" t="s">
        <v>8316</v>
      </c>
      <c r="S3146" s="15">
        <f t="shared" si="195"/>
        <v>42796.538275462968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3"/>
        <v>0</v>
      </c>
      <c r="P3147">
        <f t="shared" si="194"/>
        <v>0</v>
      </c>
      <c r="Q3147" s="10" t="s">
        <v>8315</v>
      </c>
      <c r="R3147" t="s">
        <v>8316</v>
      </c>
      <c r="S3147" s="15">
        <f t="shared" si="195"/>
        <v>42762.040902777779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3"/>
        <v>11</v>
      </c>
      <c r="P3148">
        <f t="shared" si="194"/>
        <v>437.5</v>
      </c>
      <c r="Q3148" s="10" t="s">
        <v>8315</v>
      </c>
      <c r="R3148" t="s">
        <v>8316</v>
      </c>
      <c r="S3148" s="15">
        <f t="shared" si="195"/>
        <v>42796.682476851856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3"/>
        <v>118</v>
      </c>
      <c r="P3149">
        <f t="shared" si="194"/>
        <v>110.35</v>
      </c>
      <c r="Q3149" s="10" t="s">
        <v>8315</v>
      </c>
      <c r="R3149" t="s">
        <v>8316</v>
      </c>
      <c r="S3149" s="15">
        <f t="shared" si="195"/>
        <v>41909.969386574077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3"/>
        <v>131</v>
      </c>
      <c r="P3150">
        <f t="shared" si="194"/>
        <v>41.42</v>
      </c>
      <c r="Q3150" s="10" t="s">
        <v>8315</v>
      </c>
      <c r="R3150" t="s">
        <v>8316</v>
      </c>
      <c r="S3150" s="15">
        <f t="shared" si="195"/>
        <v>41891.665324074071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3"/>
        <v>104</v>
      </c>
      <c r="P3151">
        <f t="shared" si="194"/>
        <v>52</v>
      </c>
      <c r="Q3151" s="10" t="s">
        <v>8315</v>
      </c>
      <c r="R3151" t="s">
        <v>8316</v>
      </c>
      <c r="S3151" s="15">
        <f t="shared" si="195"/>
        <v>41226.017361111109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3"/>
        <v>101</v>
      </c>
      <c r="P3152">
        <f t="shared" si="194"/>
        <v>33.99</v>
      </c>
      <c r="Q3152" s="10" t="s">
        <v>8315</v>
      </c>
      <c r="R3152" t="s">
        <v>8316</v>
      </c>
      <c r="S3152" s="15">
        <f t="shared" si="195"/>
        <v>40478.263923611114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3"/>
        <v>100</v>
      </c>
      <c r="P3153">
        <f t="shared" si="194"/>
        <v>103.35</v>
      </c>
      <c r="Q3153" s="10" t="s">
        <v>8315</v>
      </c>
      <c r="R3153" t="s">
        <v>8316</v>
      </c>
      <c r="S3153" s="15">
        <f t="shared" si="195"/>
        <v>41862.83997685185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3"/>
        <v>106</v>
      </c>
      <c r="P3154">
        <f t="shared" si="194"/>
        <v>34.79</v>
      </c>
      <c r="Q3154" s="10" t="s">
        <v>8315</v>
      </c>
      <c r="R3154" t="s">
        <v>8316</v>
      </c>
      <c r="S3154" s="15">
        <f t="shared" si="195"/>
        <v>41550.867673611108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3"/>
        <v>336</v>
      </c>
      <c r="P3155">
        <f t="shared" si="194"/>
        <v>41.77</v>
      </c>
      <c r="Q3155" s="10" t="s">
        <v>8315</v>
      </c>
      <c r="R3155" t="s">
        <v>8316</v>
      </c>
      <c r="S3155" s="15">
        <f t="shared" si="195"/>
        <v>40633.154363425929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3"/>
        <v>113</v>
      </c>
      <c r="P3156">
        <f t="shared" si="194"/>
        <v>64.27</v>
      </c>
      <c r="Q3156" s="10" t="s">
        <v>8315</v>
      </c>
      <c r="R3156" t="s">
        <v>8316</v>
      </c>
      <c r="S3156" s="15">
        <f t="shared" si="195"/>
        <v>40970.875671296293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3"/>
        <v>189</v>
      </c>
      <c r="P3157">
        <f t="shared" si="194"/>
        <v>31.21</v>
      </c>
      <c r="Q3157" s="10" t="s">
        <v>8315</v>
      </c>
      <c r="R3157" t="s">
        <v>8316</v>
      </c>
      <c r="S3157" s="15">
        <f t="shared" si="195"/>
        <v>41233.499131944445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3"/>
        <v>102</v>
      </c>
      <c r="P3158">
        <f t="shared" si="194"/>
        <v>62.92</v>
      </c>
      <c r="Q3158" s="10" t="s">
        <v>8315</v>
      </c>
      <c r="R3158" t="s">
        <v>8316</v>
      </c>
      <c r="S3158" s="15">
        <f t="shared" si="195"/>
        <v>41026.953055555554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3"/>
        <v>101</v>
      </c>
      <c r="P3159">
        <f t="shared" si="194"/>
        <v>98.54</v>
      </c>
      <c r="Q3159" s="10" t="s">
        <v>8315</v>
      </c>
      <c r="R3159" t="s">
        <v>8316</v>
      </c>
      <c r="S3159" s="15">
        <f t="shared" si="195"/>
        <v>41829.788252314815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3"/>
        <v>114</v>
      </c>
      <c r="P3160">
        <f t="shared" si="194"/>
        <v>82.61</v>
      </c>
      <c r="Q3160" s="10" t="s">
        <v>8315</v>
      </c>
      <c r="R3160" t="s">
        <v>8316</v>
      </c>
      <c r="S3160" s="15">
        <f t="shared" si="195"/>
        <v>41447.839722222219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3"/>
        <v>133</v>
      </c>
      <c r="P3161">
        <f t="shared" si="194"/>
        <v>38.5</v>
      </c>
      <c r="Q3161" s="10" t="s">
        <v>8315</v>
      </c>
      <c r="R3161" t="s">
        <v>8316</v>
      </c>
      <c r="S3161" s="15">
        <f t="shared" si="195"/>
        <v>40884.066678240742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3"/>
        <v>102</v>
      </c>
      <c r="P3162">
        <f t="shared" si="194"/>
        <v>80.16</v>
      </c>
      <c r="Q3162" s="10" t="s">
        <v>8315</v>
      </c>
      <c r="R3162" t="s">
        <v>8316</v>
      </c>
      <c r="S3162" s="15">
        <f t="shared" si="195"/>
        <v>41841.26489583333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3"/>
        <v>105</v>
      </c>
      <c r="P3163">
        <f t="shared" si="194"/>
        <v>28.41</v>
      </c>
      <c r="Q3163" s="10" t="s">
        <v>8315</v>
      </c>
      <c r="R3163" t="s">
        <v>8316</v>
      </c>
      <c r="S3163" s="15">
        <f t="shared" si="195"/>
        <v>41897.536134259259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3"/>
        <v>127</v>
      </c>
      <c r="P3164">
        <f t="shared" si="194"/>
        <v>80.73</v>
      </c>
      <c r="Q3164" s="10" t="s">
        <v>8315</v>
      </c>
      <c r="R3164" t="s">
        <v>8316</v>
      </c>
      <c r="S3164" s="15">
        <f t="shared" si="195"/>
        <v>41799.685902777775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3"/>
        <v>111</v>
      </c>
      <c r="P3165">
        <f t="shared" si="194"/>
        <v>200.69</v>
      </c>
      <c r="Q3165" s="10" t="s">
        <v>8315</v>
      </c>
      <c r="R3165" t="s">
        <v>8316</v>
      </c>
      <c r="S3165" s="15">
        <f t="shared" si="195"/>
        <v>41775.753761574073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3"/>
        <v>107</v>
      </c>
      <c r="P3166">
        <f t="shared" si="194"/>
        <v>37.590000000000003</v>
      </c>
      <c r="Q3166" s="10" t="s">
        <v>8315</v>
      </c>
      <c r="R3166" t="s">
        <v>8316</v>
      </c>
      <c r="S3166" s="15">
        <f t="shared" si="195"/>
        <v>41766.80572916667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3"/>
        <v>163</v>
      </c>
      <c r="P3167">
        <f t="shared" si="194"/>
        <v>58.1</v>
      </c>
      <c r="Q3167" s="10" t="s">
        <v>8315</v>
      </c>
      <c r="R3167" t="s">
        <v>8316</v>
      </c>
      <c r="S3167" s="15">
        <f t="shared" si="195"/>
        <v>40644.159259259257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3"/>
        <v>160</v>
      </c>
      <c r="P3168">
        <f t="shared" si="194"/>
        <v>60.3</v>
      </c>
      <c r="Q3168" s="10" t="s">
        <v>8315</v>
      </c>
      <c r="R3168" t="s">
        <v>8316</v>
      </c>
      <c r="S3168" s="15">
        <f t="shared" si="195"/>
        <v>41940.69158564815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3"/>
        <v>116</v>
      </c>
      <c r="P3169">
        <f t="shared" si="194"/>
        <v>63.36</v>
      </c>
      <c r="Q3169" s="10" t="s">
        <v>8315</v>
      </c>
      <c r="R3169" t="s">
        <v>8316</v>
      </c>
      <c r="S3169" s="15">
        <f t="shared" si="195"/>
        <v>41839.175706018519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3"/>
        <v>124</v>
      </c>
      <c r="P3170">
        <f t="shared" si="194"/>
        <v>50.9</v>
      </c>
      <c r="Q3170" s="10" t="s">
        <v>8315</v>
      </c>
      <c r="R3170" t="s">
        <v>8316</v>
      </c>
      <c r="S3170" s="15">
        <f t="shared" si="195"/>
        <v>41772.105937500004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3"/>
        <v>103</v>
      </c>
      <c r="P3171">
        <f t="shared" si="194"/>
        <v>100.5</v>
      </c>
      <c r="Q3171" s="10" t="s">
        <v>8315</v>
      </c>
      <c r="R3171" t="s">
        <v>8316</v>
      </c>
      <c r="S3171" s="15">
        <f t="shared" si="195"/>
        <v>41591.737974537034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3"/>
        <v>112</v>
      </c>
      <c r="P3172">
        <f t="shared" si="194"/>
        <v>31.62</v>
      </c>
      <c r="Q3172" s="10" t="s">
        <v>8315</v>
      </c>
      <c r="R3172" t="s">
        <v>8316</v>
      </c>
      <c r="S3172" s="15">
        <f t="shared" si="195"/>
        <v>41789.080370370371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3"/>
        <v>109</v>
      </c>
      <c r="P3173">
        <f t="shared" si="194"/>
        <v>65.099999999999994</v>
      </c>
      <c r="Q3173" s="10" t="s">
        <v>8315</v>
      </c>
      <c r="R3173" t="s">
        <v>8316</v>
      </c>
      <c r="S3173" s="15">
        <f t="shared" si="195"/>
        <v>42466.608310185184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3"/>
        <v>115</v>
      </c>
      <c r="P3174">
        <f t="shared" si="194"/>
        <v>79.31</v>
      </c>
      <c r="Q3174" s="10" t="s">
        <v>8315</v>
      </c>
      <c r="R3174" t="s">
        <v>8316</v>
      </c>
      <c r="S3174" s="15">
        <f t="shared" si="195"/>
        <v>40923.729953703703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3"/>
        <v>103</v>
      </c>
      <c r="P3175">
        <f t="shared" si="194"/>
        <v>139.19</v>
      </c>
      <c r="Q3175" s="10" t="s">
        <v>8315</v>
      </c>
      <c r="R3175" t="s">
        <v>8316</v>
      </c>
      <c r="S3175" s="15">
        <f t="shared" si="195"/>
        <v>41878.878379629627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3"/>
        <v>101</v>
      </c>
      <c r="P3176">
        <f t="shared" si="194"/>
        <v>131.91</v>
      </c>
      <c r="Q3176" s="10" t="s">
        <v>8315</v>
      </c>
      <c r="R3176" t="s">
        <v>8316</v>
      </c>
      <c r="S3176" s="15">
        <f t="shared" si="195"/>
        <v>41862.864675925928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3"/>
        <v>110</v>
      </c>
      <c r="P3177">
        <f t="shared" si="194"/>
        <v>91.3</v>
      </c>
      <c r="Q3177" s="10" t="s">
        <v>8315</v>
      </c>
      <c r="R3177" t="s">
        <v>8316</v>
      </c>
      <c r="S3177" s="15">
        <f t="shared" si="195"/>
        <v>40531.886886574073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3"/>
        <v>115</v>
      </c>
      <c r="P3178">
        <f t="shared" si="194"/>
        <v>39.67</v>
      </c>
      <c r="Q3178" s="10" t="s">
        <v>8315</v>
      </c>
      <c r="R3178" t="s">
        <v>8316</v>
      </c>
      <c r="S3178" s="15">
        <f t="shared" si="195"/>
        <v>41477.930914351848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3"/>
        <v>117</v>
      </c>
      <c r="P3179">
        <f t="shared" si="194"/>
        <v>57.55</v>
      </c>
      <c r="Q3179" s="10" t="s">
        <v>8315</v>
      </c>
      <c r="R3179" t="s">
        <v>8316</v>
      </c>
      <c r="S3179" s="15">
        <f t="shared" si="195"/>
        <v>41781.666770833333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3"/>
        <v>172</v>
      </c>
      <c r="P3180">
        <f t="shared" si="194"/>
        <v>33.03</v>
      </c>
      <c r="Q3180" s="10" t="s">
        <v>8315</v>
      </c>
      <c r="R3180" t="s">
        <v>8316</v>
      </c>
      <c r="S3180" s="15">
        <f t="shared" si="195"/>
        <v>41806.605034722219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3"/>
        <v>114</v>
      </c>
      <c r="P3181">
        <f t="shared" si="194"/>
        <v>77.34</v>
      </c>
      <c r="Q3181" s="10" t="s">
        <v>8315</v>
      </c>
      <c r="R3181" t="s">
        <v>8316</v>
      </c>
      <c r="S3181" s="15">
        <f t="shared" si="195"/>
        <v>41375.702210648145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3"/>
        <v>120</v>
      </c>
      <c r="P3182">
        <f t="shared" si="194"/>
        <v>31.93</v>
      </c>
      <c r="Q3182" s="10" t="s">
        <v>8315</v>
      </c>
      <c r="R3182" t="s">
        <v>8316</v>
      </c>
      <c r="S3182" s="15">
        <f t="shared" si="195"/>
        <v>41780.412604166668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3"/>
        <v>109</v>
      </c>
      <c r="P3183">
        <f t="shared" si="194"/>
        <v>36.33</v>
      </c>
      <c r="Q3183" s="10" t="s">
        <v>8315</v>
      </c>
      <c r="R3183" t="s">
        <v>8316</v>
      </c>
      <c r="S3183" s="15">
        <f t="shared" si="195"/>
        <v>41779.310034722221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3"/>
        <v>101</v>
      </c>
      <c r="P3184">
        <f t="shared" si="194"/>
        <v>46.77</v>
      </c>
      <c r="Q3184" s="10" t="s">
        <v>8315</v>
      </c>
      <c r="R3184" t="s">
        <v>8316</v>
      </c>
      <c r="S3184" s="15">
        <f t="shared" si="195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3"/>
        <v>109</v>
      </c>
      <c r="P3185">
        <f t="shared" si="194"/>
        <v>40.07</v>
      </c>
      <c r="Q3185" s="10" t="s">
        <v>8315</v>
      </c>
      <c r="R3185" t="s">
        <v>8316</v>
      </c>
      <c r="S3185" s="15">
        <f t="shared" si="195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3"/>
        <v>107</v>
      </c>
      <c r="P3186">
        <f t="shared" si="194"/>
        <v>100.22</v>
      </c>
      <c r="Q3186" s="10" t="s">
        <v>8315</v>
      </c>
      <c r="R3186" t="s">
        <v>8316</v>
      </c>
      <c r="S3186" s="15">
        <f t="shared" si="195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3"/>
        <v>100</v>
      </c>
      <c r="P3187">
        <f t="shared" si="194"/>
        <v>41.67</v>
      </c>
      <c r="Q3187" s="10" t="s">
        <v>8315</v>
      </c>
      <c r="R3187" t="s">
        <v>8316</v>
      </c>
      <c r="S3187" s="15">
        <f t="shared" si="195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3"/>
        <v>102</v>
      </c>
      <c r="P3188">
        <f t="shared" si="194"/>
        <v>46.71</v>
      </c>
      <c r="Q3188" s="10" t="s">
        <v>8315</v>
      </c>
      <c r="R3188" t="s">
        <v>8316</v>
      </c>
      <c r="S3188" s="15">
        <f t="shared" si="195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3"/>
        <v>116</v>
      </c>
      <c r="P3189">
        <f t="shared" si="194"/>
        <v>71.489999999999995</v>
      </c>
      <c r="Q3189" s="10" t="s">
        <v>8315</v>
      </c>
      <c r="R3189" t="s">
        <v>8316</v>
      </c>
      <c r="S3189" s="15">
        <f t="shared" si="195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3"/>
        <v>65</v>
      </c>
      <c r="P3190">
        <f t="shared" si="194"/>
        <v>14.44</v>
      </c>
      <c r="Q3190" s="10" t="s">
        <v>8315</v>
      </c>
      <c r="R3190" t="s">
        <v>8357</v>
      </c>
      <c r="S3190" s="15">
        <f t="shared" si="195"/>
        <v>42144.415532407409</v>
      </c>
      <c r="T3190">
        <f>YEAR(S3190)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3"/>
        <v>12</v>
      </c>
      <c r="P3191">
        <f t="shared" si="194"/>
        <v>356.84</v>
      </c>
      <c r="Q3191" s="10" t="s">
        <v>8315</v>
      </c>
      <c r="R3191" t="s">
        <v>8357</v>
      </c>
      <c r="S3191" s="15">
        <f t="shared" si="195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3"/>
        <v>0</v>
      </c>
      <c r="P3192">
        <f t="shared" si="194"/>
        <v>0</v>
      </c>
      <c r="Q3192" s="10" t="s">
        <v>8315</v>
      </c>
      <c r="R3192" t="s">
        <v>8357</v>
      </c>
      <c r="S3192" s="15">
        <f t="shared" si="195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3"/>
        <v>4</v>
      </c>
      <c r="P3193">
        <f t="shared" si="194"/>
        <v>37.75</v>
      </c>
      <c r="Q3193" s="10" t="s">
        <v>8315</v>
      </c>
      <c r="R3193" t="s">
        <v>8357</v>
      </c>
      <c r="S3193" s="15">
        <f t="shared" si="195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3"/>
        <v>1</v>
      </c>
      <c r="P3194">
        <f t="shared" si="194"/>
        <v>12.75</v>
      </c>
      <c r="Q3194" s="10" t="s">
        <v>8315</v>
      </c>
      <c r="R3194" t="s">
        <v>8357</v>
      </c>
      <c r="S3194" s="15">
        <f t="shared" si="195"/>
        <v>42018.94049768518</v>
      </c>
      <c r="T3194">
        <f t="shared" ref="T3194:T3195" si="196">YEAR(S3194)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3"/>
        <v>12</v>
      </c>
      <c r="P3195">
        <f t="shared" si="194"/>
        <v>24.46</v>
      </c>
      <c r="Q3195" s="10" t="s">
        <v>8315</v>
      </c>
      <c r="R3195" t="s">
        <v>8357</v>
      </c>
      <c r="S3195" s="15">
        <f t="shared" si="195"/>
        <v>42010.968240740738</v>
      </c>
      <c r="T3195">
        <f t="shared" si="196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3"/>
        <v>0</v>
      </c>
      <c r="P3196">
        <f t="shared" si="194"/>
        <v>0</v>
      </c>
      <c r="Q3196" s="10" t="s">
        <v>8315</v>
      </c>
      <c r="R3196" t="s">
        <v>8357</v>
      </c>
      <c r="S3196" s="15">
        <f t="shared" si="195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3"/>
        <v>59</v>
      </c>
      <c r="P3197">
        <f t="shared" si="194"/>
        <v>53.08</v>
      </c>
      <c r="Q3197" s="10" t="s">
        <v>8315</v>
      </c>
      <c r="R3197" t="s">
        <v>8357</v>
      </c>
      <c r="S3197" s="15">
        <f t="shared" si="195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3"/>
        <v>0</v>
      </c>
      <c r="P3198">
        <f t="shared" si="194"/>
        <v>300</v>
      </c>
      <c r="Q3198" s="10" t="s">
        <v>8315</v>
      </c>
      <c r="R3198" t="s">
        <v>8357</v>
      </c>
      <c r="S3198" s="15">
        <f t="shared" si="195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3"/>
        <v>11</v>
      </c>
      <c r="P3199">
        <f t="shared" si="194"/>
        <v>286.25</v>
      </c>
      <c r="Q3199" s="10" t="s">
        <v>8315</v>
      </c>
      <c r="R3199" t="s">
        <v>8357</v>
      </c>
      <c r="S3199" s="15">
        <f t="shared" si="195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3"/>
        <v>0</v>
      </c>
      <c r="P3200">
        <f t="shared" si="194"/>
        <v>36.67</v>
      </c>
      <c r="Q3200" s="10" t="s">
        <v>8315</v>
      </c>
      <c r="R3200" t="s">
        <v>8357</v>
      </c>
      <c r="S3200" s="15">
        <f t="shared" si="195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3"/>
        <v>52</v>
      </c>
      <c r="P3201">
        <f t="shared" si="194"/>
        <v>49.21</v>
      </c>
      <c r="Q3201" s="10" t="s">
        <v>8315</v>
      </c>
      <c r="R3201" t="s">
        <v>8357</v>
      </c>
      <c r="S3201" s="15">
        <f t="shared" si="195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3"/>
        <v>0</v>
      </c>
      <c r="P3202">
        <f t="shared" si="194"/>
        <v>1</v>
      </c>
      <c r="Q3202" s="10" t="s">
        <v>8315</v>
      </c>
      <c r="R3202" t="s">
        <v>8357</v>
      </c>
      <c r="S3202" s="15">
        <f t="shared" si="195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97">ROUND(E3203/D3203*100,0)</f>
        <v>1</v>
      </c>
      <c r="P3203">
        <f t="shared" ref="P3203:P3266" si="198">IFERROR(ROUND(E3203/L3203,2),0)</f>
        <v>12.5</v>
      </c>
      <c r="Q3203" s="10" t="s">
        <v>8315</v>
      </c>
      <c r="R3203" t="s">
        <v>8357</v>
      </c>
      <c r="S3203" s="15">
        <f t="shared" ref="S3203:S3266" si="199">(((J3203/60)/60)/24+DATE(1970,1,1))</f>
        <v>41861.767094907409</v>
      </c>
      <c r="T3203">
        <f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7"/>
        <v>55</v>
      </c>
      <c r="P3204">
        <f t="shared" si="198"/>
        <v>109.04</v>
      </c>
      <c r="Q3204" s="10" t="s">
        <v>8315</v>
      </c>
      <c r="R3204" t="s">
        <v>8357</v>
      </c>
      <c r="S3204" s="15">
        <f t="shared" si="199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7"/>
        <v>25</v>
      </c>
      <c r="P3205">
        <f t="shared" si="198"/>
        <v>41.67</v>
      </c>
      <c r="Q3205" s="10" t="s">
        <v>8315</v>
      </c>
      <c r="R3205" t="s">
        <v>8357</v>
      </c>
      <c r="S3205" s="15">
        <f t="shared" si="199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7"/>
        <v>0</v>
      </c>
      <c r="P3206">
        <f t="shared" si="198"/>
        <v>0</v>
      </c>
      <c r="Q3206" s="10" t="s">
        <v>8315</v>
      </c>
      <c r="R3206" t="s">
        <v>8357</v>
      </c>
      <c r="S3206" s="15">
        <f t="shared" si="199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7"/>
        <v>3</v>
      </c>
      <c r="P3207">
        <f t="shared" si="198"/>
        <v>22.75</v>
      </c>
      <c r="Q3207" s="10" t="s">
        <v>8315</v>
      </c>
      <c r="R3207" t="s">
        <v>8357</v>
      </c>
      <c r="S3207" s="15">
        <f t="shared" si="199"/>
        <v>42095.374675925923</v>
      </c>
      <c r="T3207">
        <f>YEAR(S3207)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7"/>
        <v>0</v>
      </c>
      <c r="P3208">
        <f t="shared" si="198"/>
        <v>0</v>
      </c>
      <c r="Q3208" s="10" t="s">
        <v>8315</v>
      </c>
      <c r="R3208" t="s">
        <v>8357</v>
      </c>
      <c r="S3208" s="15">
        <f t="shared" si="199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7"/>
        <v>46</v>
      </c>
      <c r="P3209">
        <f t="shared" si="198"/>
        <v>70.83</v>
      </c>
      <c r="Q3209" s="10" t="s">
        <v>8315</v>
      </c>
      <c r="R3209" t="s">
        <v>8357</v>
      </c>
      <c r="S3209" s="15">
        <f t="shared" si="199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7"/>
        <v>104</v>
      </c>
      <c r="P3210">
        <f t="shared" si="198"/>
        <v>63.11</v>
      </c>
      <c r="Q3210" s="10" t="s">
        <v>8315</v>
      </c>
      <c r="R3210" t="s">
        <v>8316</v>
      </c>
      <c r="S3210" s="15">
        <f t="shared" si="199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7"/>
        <v>119</v>
      </c>
      <c r="P3211">
        <f t="shared" si="198"/>
        <v>50.16</v>
      </c>
      <c r="Q3211" s="10" t="s">
        <v>8315</v>
      </c>
      <c r="R3211" t="s">
        <v>8316</v>
      </c>
      <c r="S3211" s="15">
        <f t="shared" si="199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7"/>
        <v>126</v>
      </c>
      <c r="P3212">
        <f t="shared" si="198"/>
        <v>62.88</v>
      </c>
      <c r="Q3212" s="10" t="s">
        <v>8315</v>
      </c>
      <c r="R3212" t="s">
        <v>8316</v>
      </c>
      <c r="S3212" s="15">
        <f t="shared" si="199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97"/>
        <v>120</v>
      </c>
      <c r="P3213">
        <f t="shared" si="198"/>
        <v>85.53</v>
      </c>
      <c r="Q3213" s="10" t="s">
        <v>8315</v>
      </c>
      <c r="R3213" t="s">
        <v>8316</v>
      </c>
      <c r="S3213" s="15">
        <f t="shared" si="199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97"/>
        <v>126</v>
      </c>
      <c r="P3214">
        <f t="shared" si="198"/>
        <v>53.72</v>
      </c>
      <c r="Q3214" s="10" t="s">
        <v>8315</v>
      </c>
      <c r="R3214" t="s">
        <v>8316</v>
      </c>
      <c r="S3214" s="15">
        <f t="shared" si="199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97"/>
        <v>100</v>
      </c>
      <c r="P3215">
        <f t="shared" si="198"/>
        <v>127.81</v>
      </c>
      <c r="Q3215" s="10" t="s">
        <v>8315</v>
      </c>
      <c r="R3215" t="s">
        <v>8316</v>
      </c>
      <c r="S3215" s="15">
        <f t="shared" si="199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97"/>
        <v>102</v>
      </c>
      <c r="P3216">
        <f t="shared" si="198"/>
        <v>106.57</v>
      </c>
      <c r="Q3216" s="10" t="s">
        <v>8315</v>
      </c>
      <c r="R3216" t="s">
        <v>8316</v>
      </c>
      <c r="S3216" s="15">
        <f t="shared" si="199"/>
        <v>42337.792511574073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97"/>
        <v>100</v>
      </c>
      <c r="P3217">
        <f t="shared" si="198"/>
        <v>262.11</v>
      </c>
      <c r="Q3217" s="10" t="s">
        <v>8315</v>
      </c>
      <c r="R3217" t="s">
        <v>8316</v>
      </c>
      <c r="S3217" s="15">
        <f t="shared" si="199"/>
        <v>42219.665173611109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97"/>
        <v>100</v>
      </c>
      <c r="P3218">
        <f t="shared" si="198"/>
        <v>57.17</v>
      </c>
      <c r="Q3218" s="10" t="s">
        <v>8315</v>
      </c>
      <c r="R3218" t="s">
        <v>8316</v>
      </c>
      <c r="S3218" s="15">
        <f t="shared" si="199"/>
        <v>42165.462627314817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97"/>
        <v>116</v>
      </c>
      <c r="P3219">
        <f t="shared" si="198"/>
        <v>50.2</v>
      </c>
      <c r="Q3219" s="10" t="s">
        <v>8315</v>
      </c>
      <c r="R3219" t="s">
        <v>8316</v>
      </c>
      <c r="S3219" s="15">
        <f t="shared" si="199"/>
        <v>42648.546111111107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97"/>
        <v>102</v>
      </c>
      <c r="P3220">
        <f t="shared" si="198"/>
        <v>66.59</v>
      </c>
      <c r="Q3220" s="10" t="s">
        <v>8315</v>
      </c>
      <c r="R3220" t="s">
        <v>8316</v>
      </c>
      <c r="S3220" s="15">
        <f t="shared" si="199"/>
        <v>41971.002152777779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97"/>
        <v>100</v>
      </c>
      <c r="P3221">
        <f t="shared" si="198"/>
        <v>168.25</v>
      </c>
      <c r="Q3221" s="10" t="s">
        <v>8315</v>
      </c>
      <c r="R3221" t="s">
        <v>8316</v>
      </c>
      <c r="S3221" s="15">
        <f t="shared" si="199"/>
        <v>42050.983182870375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97"/>
        <v>101</v>
      </c>
      <c r="P3222">
        <f t="shared" si="198"/>
        <v>256.37</v>
      </c>
      <c r="Q3222" s="10" t="s">
        <v>8315</v>
      </c>
      <c r="R3222" t="s">
        <v>8316</v>
      </c>
      <c r="S3222" s="15">
        <f t="shared" si="199"/>
        <v>42772.833379629628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97"/>
        <v>103</v>
      </c>
      <c r="P3223">
        <f t="shared" si="198"/>
        <v>36.61</v>
      </c>
      <c r="Q3223" s="10" t="s">
        <v>8315</v>
      </c>
      <c r="R3223" t="s">
        <v>8316</v>
      </c>
      <c r="S3223" s="15">
        <f t="shared" si="199"/>
        <v>42155.696793981479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97"/>
        <v>125</v>
      </c>
      <c r="P3224">
        <f t="shared" si="198"/>
        <v>37.14</v>
      </c>
      <c r="Q3224" s="10" t="s">
        <v>8315</v>
      </c>
      <c r="R3224" t="s">
        <v>8316</v>
      </c>
      <c r="S3224" s="15">
        <f t="shared" si="199"/>
        <v>42270.582141203704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97"/>
        <v>110</v>
      </c>
      <c r="P3225">
        <f t="shared" si="198"/>
        <v>45.88</v>
      </c>
      <c r="Q3225" s="10" t="s">
        <v>8315</v>
      </c>
      <c r="R3225" t="s">
        <v>8316</v>
      </c>
      <c r="S3225" s="15">
        <f t="shared" si="199"/>
        <v>42206.835370370376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97"/>
        <v>102</v>
      </c>
      <c r="P3226">
        <f t="shared" si="198"/>
        <v>141.71</v>
      </c>
      <c r="Q3226" s="10" t="s">
        <v>8315</v>
      </c>
      <c r="R3226" t="s">
        <v>8316</v>
      </c>
      <c r="S3226" s="15">
        <f t="shared" si="199"/>
        <v>42697.850844907407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97"/>
        <v>102</v>
      </c>
      <c r="P3227">
        <f t="shared" si="198"/>
        <v>52.49</v>
      </c>
      <c r="Q3227" s="10" t="s">
        <v>8315</v>
      </c>
      <c r="R3227" t="s">
        <v>8316</v>
      </c>
      <c r="S3227" s="15">
        <f t="shared" si="199"/>
        <v>42503.559467592597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97"/>
        <v>104</v>
      </c>
      <c r="P3228">
        <f t="shared" si="198"/>
        <v>59.52</v>
      </c>
      <c r="Q3228" s="10" t="s">
        <v>8315</v>
      </c>
      <c r="R3228" t="s">
        <v>8316</v>
      </c>
      <c r="S3228" s="15">
        <f t="shared" si="199"/>
        <v>42277.583472222221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97"/>
        <v>125</v>
      </c>
      <c r="P3229">
        <f t="shared" si="198"/>
        <v>50</v>
      </c>
      <c r="Q3229" s="10" t="s">
        <v>8315</v>
      </c>
      <c r="R3229" t="s">
        <v>8316</v>
      </c>
      <c r="S3229" s="15">
        <f t="shared" si="199"/>
        <v>42722.882361111115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97"/>
        <v>102</v>
      </c>
      <c r="P3230">
        <f t="shared" si="198"/>
        <v>193.62</v>
      </c>
      <c r="Q3230" s="10" t="s">
        <v>8315</v>
      </c>
      <c r="R3230" t="s">
        <v>8316</v>
      </c>
      <c r="S3230" s="15">
        <f t="shared" si="199"/>
        <v>42323.70930555556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97"/>
        <v>108</v>
      </c>
      <c r="P3231">
        <f t="shared" si="198"/>
        <v>106.8</v>
      </c>
      <c r="Q3231" s="10" t="s">
        <v>8315</v>
      </c>
      <c r="R3231" t="s">
        <v>8316</v>
      </c>
      <c r="S3231" s="15">
        <f t="shared" si="199"/>
        <v>41933.291643518518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97"/>
        <v>110</v>
      </c>
      <c r="P3232">
        <f t="shared" si="198"/>
        <v>77.22</v>
      </c>
      <c r="Q3232" s="10" t="s">
        <v>8315</v>
      </c>
      <c r="R3232" t="s">
        <v>8316</v>
      </c>
      <c r="S3232" s="15">
        <f t="shared" si="199"/>
        <v>41898.168125000004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97"/>
        <v>161</v>
      </c>
      <c r="P3233">
        <f t="shared" si="198"/>
        <v>57.5</v>
      </c>
      <c r="Q3233" s="10" t="s">
        <v>8315</v>
      </c>
      <c r="R3233" t="s">
        <v>8316</v>
      </c>
      <c r="S3233" s="15">
        <f t="shared" si="199"/>
        <v>42446.943831018521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97"/>
        <v>131</v>
      </c>
      <c r="P3234">
        <f t="shared" si="198"/>
        <v>50.46</v>
      </c>
      <c r="Q3234" s="10" t="s">
        <v>8315</v>
      </c>
      <c r="R3234" t="s">
        <v>8316</v>
      </c>
      <c r="S3234" s="15">
        <f t="shared" si="199"/>
        <v>42463.81385416667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97"/>
        <v>119</v>
      </c>
      <c r="P3235">
        <f t="shared" si="198"/>
        <v>97.38</v>
      </c>
      <c r="Q3235" s="10" t="s">
        <v>8315</v>
      </c>
      <c r="R3235" t="s">
        <v>8316</v>
      </c>
      <c r="S3235" s="15">
        <f t="shared" si="199"/>
        <v>42766.805034722223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97"/>
        <v>100</v>
      </c>
      <c r="P3236">
        <f t="shared" si="198"/>
        <v>34.92</v>
      </c>
      <c r="Q3236" s="10" t="s">
        <v>8315</v>
      </c>
      <c r="R3236" t="s">
        <v>8316</v>
      </c>
      <c r="S3236" s="15">
        <f t="shared" si="199"/>
        <v>42734.789444444439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97"/>
        <v>103</v>
      </c>
      <c r="P3237">
        <f t="shared" si="198"/>
        <v>85.53</v>
      </c>
      <c r="Q3237" s="10" t="s">
        <v>8315</v>
      </c>
      <c r="R3237" t="s">
        <v>8316</v>
      </c>
      <c r="S3237" s="15">
        <f t="shared" si="199"/>
        <v>42522.347812499997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97"/>
        <v>101</v>
      </c>
      <c r="P3238">
        <f t="shared" si="198"/>
        <v>182.91</v>
      </c>
      <c r="Q3238" s="10" t="s">
        <v>8315</v>
      </c>
      <c r="R3238" t="s">
        <v>8316</v>
      </c>
      <c r="S3238" s="15">
        <f t="shared" si="199"/>
        <v>42702.917048611111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97"/>
        <v>101</v>
      </c>
      <c r="P3239">
        <f t="shared" si="198"/>
        <v>131.13999999999999</v>
      </c>
      <c r="Q3239" s="10" t="s">
        <v>8315</v>
      </c>
      <c r="R3239" t="s">
        <v>8316</v>
      </c>
      <c r="S3239" s="15">
        <f t="shared" si="199"/>
        <v>42252.474351851852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97"/>
        <v>112</v>
      </c>
      <c r="P3240">
        <f t="shared" si="198"/>
        <v>39.81</v>
      </c>
      <c r="Q3240" s="10" t="s">
        <v>8315</v>
      </c>
      <c r="R3240" t="s">
        <v>8316</v>
      </c>
      <c r="S3240" s="15">
        <f t="shared" si="199"/>
        <v>42156.510393518518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97"/>
        <v>106</v>
      </c>
      <c r="P3241">
        <f t="shared" si="198"/>
        <v>59.7</v>
      </c>
      <c r="Q3241" s="10" t="s">
        <v>8315</v>
      </c>
      <c r="R3241" t="s">
        <v>8316</v>
      </c>
      <c r="S3241" s="15">
        <f t="shared" si="199"/>
        <v>42278.089039351849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97"/>
        <v>101</v>
      </c>
      <c r="P3242">
        <f t="shared" si="198"/>
        <v>88.74</v>
      </c>
      <c r="Q3242" s="10" t="s">
        <v>8315</v>
      </c>
      <c r="R3242" t="s">
        <v>8316</v>
      </c>
      <c r="S3242" s="15">
        <f t="shared" si="199"/>
        <v>42754.693842592591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97"/>
        <v>115</v>
      </c>
      <c r="P3243">
        <f t="shared" si="198"/>
        <v>58.69</v>
      </c>
      <c r="Q3243" s="10" t="s">
        <v>8315</v>
      </c>
      <c r="R3243" t="s">
        <v>8316</v>
      </c>
      <c r="S3243" s="15">
        <f t="shared" si="199"/>
        <v>41893.324884259258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97"/>
        <v>127</v>
      </c>
      <c r="P3244">
        <f t="shared" si="198"/>
        <v>69.569999999999993</v>
      </c>
      <c r="Q3244" s="10" t="s">
        <v>8315</v>
      </c>
      <c r="R3244" t="s">
        <v>8316</v>
      </c>
      <c r="S3244" s="15">
        <f t="shared" si="199"/>
        <v>41871.755694444444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97"/>
        <v>103</v>
      </c>
      <c r="P3245">
        <f t="shared" si="198"/>
        <v>115.87</v>
      </c>
      <c r="Q3245" s="10" t="s">
        <v>8315</v>
      </c>
      <c r="R3245" t="s">
        <v>8316</v>
      </c>
      <c r="S3245" s="15">
        <f t="shared" si="199"/>
        <v>42262.096782407403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97"/>
        <v>103</v>
      </c>
      <c r="P3246">
        <f t="shared" si="198"/>
        <v>23.87</v>
      </c>
      <c r="Q3246" s="10" t="s">
        <v>8315</v>
      </c>
      <c r="R3246" t="s">
        <v>8316</v>
      </c>
      <c r="S3246" s="15">
        <f t="shared" si="199"/>
        <v>42675.694236111114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97"/>
        <v>104</v>
      </c>
      <c r="P3247">
        <f t="shared" si="198"/>
        <v>81.13</v>
      </c>
      <c r="Q3247" s="10" t="s">
        <v>8315</v>
      </c>
      <c r="R3247" t="s">
        <v>8316</v>
      </c>
      <c r="S3247" s="15">
        <f t="shared" si="199"/>
        <v>42135.60020833333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97"/>
        <v>111</v>
      </c>
      <c r="P3248">
        <f t="shared" si="198"/>
        <v>57.63</v>
      </c>
      <c r="Q3248" s="10" t="s">
        <v>8315</v>
      </c>
      <c r="R3248" t="s">
        <v>8316</v>
      </c>
      <c r="S3248" s="15">
        <f t="shared" si="199"/>
        <v>42230.472222222219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97"/>
        <v>106</v>
      </c>
      <c r="P3249">
        <f t="shared" si="198"/>
        <v>46.43</v>
      </c>
      <c r="Q3249" s="10" t="s">
        <v>8315</v>
      </c>
      <c r="R3249" t="s">
        <v>8316</v>
      </c>
      <c r="S3249" s="15">
        <f t="shared" si="199"/>
        <v>42167.434166666666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97"/>
        <v>101</v>
      </c>
      <c r="P3250">
        <f t="shared" si="198"/>
        <v>60.48</v>
      </c>
      <c r="Q3250" s="10" t="s">
        <v>8315</v>
      </c>
      <c r="R3250" t="s">
        <v>8316</v>
      </c>
      <c r="S3250" s="15">
        <f t="shared" si="199"/>
        <v>42068.888391203705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97"/>
        <v>105</v>
      </c>
      <c r="P3251">
        <f t="shared" si="198"/>
        <v>65.58</v>
      </c>
      <c r="Q3251" s="10" t="s">
        <v>8315</v>
      </c>
      <c r="R3251" t="s">
        <v>8316</v>
      </c>
      <c r="S3251" s="15">
        <f t="shared" si="199"/>
        <v>42145.746689814812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97"/>
        <v>102</v>
      </c>
      <c r="P3252">
        <f t="shared" si="198"/>
        <v>119.19</v>
      </c>
      <c r="Q3252" s="10" t="s">
        <v>8315</v>
      </c>
      <c r="R3252" t="s">
        <v>8316</v>
      </c>
      <c r="S3252" s="15">
        <f t="shared" si="199"/>
        <v>41918.742175925923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97"/>
        <v>111</v>
      </c>
      <c r="P3253">
        <f t="shared" si="198"/>
        <v>83.05</v>
      </c>
      <c r="Q3253" s="10" t="s">
        <v>8315</v>
      </c>
      <c r="R3253" t="s">
        <v>8316</v>
      </c>
      <c r="S3253" s="15">
        <f t="shared" si="199"/>
        <v>42146.731087962966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97"/>
        <v>128</v>
      </c>
      <c r="P3254">
        <f t="shared" si="198"/>
        <v>57.52</v>
      </c>
      <c r="Q3254" s="10" t="s">
        <v>8315</v>
      </c>
      <c r="R3254" t="s">
        <v>8316</v>
      </c>
      <c r="S3254" s="15">
        <f t="shared" si="199"/>
        <v>42590.472685185188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97"/>
        <v>102</v>
      </c>
      <c r="P3255">
        <f t="shared" si="198"/>
        <v>177.09</v>
      </c>
      <c r="Q3255" s="10" t="s">
        <v>8315</v>
      </c>
      <c r="R3255" t="s">
        <v>8316</v>
      </c>
      <c r="S3255" s="15">
        <f t="shared" si="199"/>
        <v>42602.576712962968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97"/>
        <v>101</v>
      </c>
      <c r="P3256">
        <f t="shared" si="198"/>
        <v>70.77</v>
      </c>
      <c r="Q3256" s="10" t="s">
        <v>8315</v>
      </c>
      <c r="R3256" t="s">
        <v>8316</v>
      </c>
      <c r="S3256" s="15">
        <f t="shared" si="199"/>
        <v>42059.085752314815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97"/>
        <v>175</v>
      </c>
      <c r="P3257">
        <f t="shared" si="198"/>
        <v>29.17</v>
      </c>
      <c r="Q3257" s="10" t="s">
        <v>8315</v>
      </c>
      <c r="R3257" t="s">
        <v>8316</v>
      </c>
      <c r="S3257" s="15">
        <f t="shared" si="199"/>
        <v>41889.768229166664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97"/>
        <v>128</v>
      </c>
      <c r="P3258">
        <f t="shared" si="198"/>
        <v>72.760000000000005</v>
      </c>
      <c r="Q3258" s="10" t="s">
        <v>8315</v>
      </c>
      <c r="R3258" t="s">
        <v>8316</v>
      </c>
      <c r="S3258" s="15">
        <f t="shared" si="199"/>
        <v>42144.573807870373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97"/>
        <v>106</v>
      </c>
      <c r="P3259">
        <f t="shared" si="198"/>
        <v>51.85</v>
      </c>
      <c r="Q3259" s="10" t="s">
        <v>8315</v>
      </c>
      <c r="R3259" t="s">
        <v>8316</v>
      </c>
      <c r="S3259" s="15">
        <f t="shared" si="199"/>
        <v>42758.559629629628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97"/>
        <v>105</v>
      </c>
      <c r="P3260">
        <f t="shared" si="198"/>
        <v>98.2</v>
      </c>
      <c r="Q3260" s="10" t="s">
        <v>8315</v>
      </c>
      <c r="R3260" t="s">
        <v>8316</v>
      </c>
      <c r="S3260" s="15">
        <f t="shared" si="199"/>
        <v>41982.887280092589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97"/>
        <v>106</v>
      </c>
      <c r="P3261">
        <f t="shared" si="198"/>
        <v>251.74</v>
      </c>
      <c r="Q3261" s="10" t="s">
        <v>8315</v>
      </c>
      <c r="R3261" t="s">
        <v>8316</v>
      </c>
      <c r="S3261" s="15">
        <f t="shared" si="199"/>
        <v>42614.760937500003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97"/>
        <v>109</v>
      </c>
      <c r="P3262">
        <f t="shared" si="198"/>
        <v>74.819999999999993</v>
      </c>
      <c r="Q3262" s="10" t="s">
        <v>8315</v>
      </c>
      <c r="R3262" t="s">
        <v>8316</v>
      </c>
      <c r="S3262" s="15">
        <f t="shared" si="199"/>
        <v>42303.672662037032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97"/>
        <v>100</v>
      </c>
      <c r="P3263">
        <f t="shared" si="198"/>
        <v>67.650000000000006</v>
      </c>
      <c r="Q3263" s="10" t="s">
        <v>8315</v>
      </c>
      <c r="R3263" t="s">
        <v>8316</v>
      </c>
      <c r="S3263" s="15">
        <f t="shared" si="199"/>
        <v>42171.725416666668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97"/>
        <v>103</v>
      </c>
      <c r="P3264">
        <f t="shared" si="198"/>
        <v>93.81</v>
      </c>
      <c r="Q3264" s="10" t="s">
        <v>8315</v>
      </c>
      <c r="R3264" t="s">
        <v>8316</v>
      </c>
      <c r="S3264" s="15">
        <f t="shared" si="199"/>
        <v>41964.315532407403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97"/>
        <v>112</v>
      </c>
      <c r="P3265">
        <f t="shared" si="198"/>
        <v>41.24</v>
      </c>
      <c r="Q3265" s="10" t="s">
        <v>8315</v>
      </c>
      <c r="R3265" t="s">
        <v>8316</v>
      </c>
      <c r="S3265" s="15">
        <f t="shared" si="199"/>
        <v>42284.516064814816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97"/>
        <v>103</v>
      </c>
      <c r="P3266">
        <f t="shared" si="198"/>
        <v>52.55</v>
      </c>
      <c r="Q3266" s="10" t="s">
        <v>8315</v>
      </c>
      <c r="R3266" t="s">
        <v>8316</v>
      </c>
      <c r="S3266" s="15">
        <f t="shared" si="199"/>
        <v>42016.800208333334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0">ROUND(E3267/D3267*100,0)</f>
        <v>164</v>
      </c>
      <c r="P3267">
        <f t="shared" ref="P3267:P3330" si="201">IFERROR(ROUND(E3267/L3267,2),0)</f>
        <v>70.290000000000006</v>
      </c>
      <c r="Q3267" s="10" t="s">
        <v>8315</v>
      </c>
      <c r="R3267" t="s">
        <v>8316</v>
      </c>
      <c r="S3267" s="15">
        <f t="shared" ref="S3267:S3330" si="202">(((J3267/60)/60)/24+DATE(1970,1,1))</f>
        <v>42311.711979166663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0"/>
        <v>131</v>
      </c>
      <c r="P3268">
        <f t="shared" si="201"/>
        <v>48.33</v>
      </c>
      <c r="Q3268" s="10" t="s">
        <v>8315</v>
      </c>
      <c r="R3268" t="s">
        <v>8316</v>
      </c>
      <c r="S3268" s="15">
        <f t="shared" si="202"/>
        <v>42136.536134259266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0"/>
        <v>102</v>
      </c>
      <c r="P3269">
        <f t="shared" si="201"/>
        <v>53.18</v>
      </c>
      <c r="Q3269" s="10" t="s">
        <v>8315</v>
      </c>
      <c r="R3269" t="s">
        <v>8316</v>
      </c>
      <c r="S3269" s="15">
        <f t="shared" si="202"/>
        <v>42172.757638888885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0"/>
        <v>128</v>
      </c>
      <c r="P3270">
        <f t="shared" si="201"/>
        <v>60.95</v>
      </c>
      <c r="Q3270" s="10" t="s">
        <v>8315</v>
      </c>
      <c r="R3270" t="s">
        <v>8316</v>
      </c>
      <c r="S3270" s="15">
        <f t="shared" si="202"/>
        <v>42590.90425925926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0"/>
        <v>102</v>
      </c>
      <c r="P3271">
        <f t="shared" si="201"/>
        <v>116</v>
      </c>
      <c r="Q3271" s="10" t="s">
        <v>8315</v>
      </c>
      <c r="R3271" t="s">
        <v>8316</v>
      </c>
      <c r="S3271" s="15">
        <f t="shared" si="202"/>
        <v>42137.395798611105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0"/>
        <v>102</v>
      </c>
      <c r="P3272">
        <f t="shared" si="201"/>
        <v>61</v>
      </c>
      <c r="Q3272" s="10" t="s">
        <v>8315</v>
      </c>
      <c r="R3272" t="s">
        <v>8316</v>
      </c>
      <c r="S3272" s="15">
        <f t="shared" si="202"/>
        <v>42167.533159722225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0"/>
        <v>130</v>
      </c>
      <c r="P3273">
        <f t="shared" si="201"/>
        <v>38.24</v>
      </c>
      <c r="Q3273" s="10" t="s">
        <v>8315</v>
      </c>
      <c r="R3273" t="s">
        <v>8316</v>
      </c>
      <c r="S3273" s="15">
        <f t="shared" si="202"/>
        <v>41915.437210648146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0"/>
        <v>154</v>
      </c>
      <c r="P3274">
        <f t="shared" si="201"/>
        <v>106.5</v>
      </c>
      <c r="Q3274" s="10" t="s">
        <v>8315</v>
      </c>
      <c r="R3274" t="s">
        <v>8316</v>
      </c>
      <c r="S3274" s="15">
        <f t="shared" si="202"/>
        <v>42284.500104166669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0"/>
        <v>107</v>
      </c>
      <c r="P3275">
        <f t="shared" si="201"/>
        <v>204.57</v>
      </c>
      <c r="Q3275" s="10" t="s">
        <v>8315</v>
      </c>
      <c r="R3275" t="s">
        <v>8316</v>
      </c>
      <c r="S3275" s="15">
        <f t="shared" si="202"/>
        <v>42611.801412037035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0"/>
        <v>101</v>
      </c>
      <c r="P3276">
        <f t="shared" si="201"/>
        <v>54.91</v>
      </c>
      <c r="Q3276" s="10" t="s">
        <v>8315</v>
      </c>
      <c r="R3276" t="s">
        <v>8316</v>
      </c>
      <c r="S3276" s="15">
        <f t="shared" si="202"/>
        <v>42400.704537037032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0"/>
        <v>100</v>
      </c>
      <c r="P3277">
        <f t="shared" si="201"/>
        <v>150.41999999999999</v>
      </c>
      <c r="Q3277" s="10" t="s">
        <v>8315</v>
      </c>
      <c r="R3277" t="s">
        <v>8316</v>
      </c>
      <c r="S3277" s="15">
        <f t="shared" si="202"/>
        <v>42017.88045138889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0"/>
        <v>117</v>
      </c>
      <c r="P3278">
        <f t="shared" si="201"/>
        <v>52.58</v>
      </c>
      <c r="Q3278" s="10" t="s">
        <v>8315</v>
      </c>
      <c r="R3278" t="s">
        <v>8316</v>
      </c>
      <c r="S3278" s="15">
        <f t="shared" si="202"/>
        <v>42426.949988425928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0"/>
        <v>109</v>
      </c>
      <c r="P3279">
        <f t="shared" si="201"/>
        <v>54.3</v>
      </c>
      <c r="Q3279" s="10" t="s">
        <v>8315</v>
      </c>
      <c r="R3279" t="s">
        <v>8316</v>
      </c>
      <c r="S3279" s="15">
        <f t="shared" si="202"/>
        <v>41931.682939814818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0"/>
        <v>103</v>
      </c>
      <c r="P3280">
        <f t="shared" si="201"/>
        <v>76.03</v>
      </c>
      <c r="Q3280" s="10" t="s">
        <v>8315</v>
      </c>
      <c r="R3280" t="s">
        <v>8316</v>
      </c>
      <c r="S3280" s="15">
        <f t="shared" si="202"/>
        <v>42124.848414351851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0"/>
        <v>114</v>
      </c>
      <c r="P3281">
        <f t="shared" si="201"/>
        <v>105.21</v>
      </c>
      <c r="Q3281" s="10" t="s">
        <v>8315</v>
      </c>
      <c r="R3281" t="s">
        <v>8316</v>
      </c>
      <c r="S3281" s="15">
        <f t="shared" si="202"/>
        <v>42431.102534722217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0"/>
        <v>103</v>
      </c>
      <c r="P3282">
        <f t="shared" si="201"/>
        <v>68.67</v>
      </c>
      <c r="Q3282" s="10" t="s">
        <v>8315</v>
      </c>
      <c r="R3282" t="s">
        <v>8316</v>
      </c>
      <c r="S3282" s="15">
        <f t="shared" si="202"/>
        <v>42121.756921296299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0"/>
        <v>122</v>
      </c>
      <c r="P3283">
        <f t="shared" si="201"/>
        <v>129.36000000000001</v>
      </c>
      <c r="Q3283" s="10" t="s">
        <v>8315</v>
      </c>
      <c r="R3283" t="s">
        <v>8316</v>
      </c>
      <c r="S3283" s="15">
        <f t="shared" si="202"/>
        <v>42219.019733796296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0"/>
        <v>103</v>
      </c>
      <c r="P3284">
        <f t="shared" si="201"/>
        <v>134.26</v>
      </c>
      <c r="Q3284" s="10" t="s">
        <v>8315</v>
      </c>
      <c r="R3284" t="s">
        <v>8316</v>
      </c>
      <c r="S3284" s="15">
        <f t="shared" si="202"/>
        <v>42445.19430555556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0"/>
        <v>105</v>
      </c>
      <c r="P3285">
        <f t="shared" si="201"/>
        <v>17.829999999999998</v>
      </c>
      <c r="Q3285" s="10" t="s">
        <v>8315</v>
      </c>
      <c r="R3285" t="s">
        <v>8316</v>
      </c>
      <c r="S3285" s="15">
        <f t="shared" si="202"/>
        <v>42379.74418981481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0"/>
        <v>102</v>
      </c>
      <c r="P3286">
        <f t="shared" si="201"/>
        <v>203.2</v>
      </c>
      <c r="Q3286" s="10" t="s">
        <v>8315</v>
      </c>
      <c r="R3286" t="s">
        <v>8316</v>
      </c>
      <c r="S3286" s="15">
        <f t="shared" si="202"/>
        <v>42380.884872685187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0"/>
        <v>112</v>
      </c>
      <c r="P3287">
        <f t="shared" si="201"/>
        <v>69.19</v>
      </c>
      <c r="Q3287" s="10" t="s">
        <v>8315</v>
      </c>
      <c r="R3287" t="s">
        <v>8316</v>
      </c>
      <c r="S3287" s="15">
        <f t="shared" si="202"/>
        <v>42762.942430555559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0"/>
        <v>102</v>
      </c>
      <c r="P3288">
        <f t="shared" si="201"/>
        <v>125.12</v>
      </c>
      <c r="Q3288" s="10" t="s">
        <v>8315</v>
      </c>
      <c r="R3288" t="s">
        <v>8316</v>
      </c>
      <c r="S3288" s="15">
        <f t="shared" si="202"/>
        <v>42567.840069444443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0"/>
        <v>100</v>
      </c>
      <c r="P3289">
        <f t="shared" si="201"/>
        <v>73.53</v>
      </c>
      <c r="Q3289" s="10" t="s">
        <v>8315</v>
      </c>
      <c r="R3289" t="s">
        <v>8316</v>
      </c>
      <c r="S3289" s="15">
        <f t="shared" si="202"/>
        <v>42311.750324074077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0"/>
        <v>100</v>
      </c>
      <c r="P3290">
        <f t="shared" si="201"/>
        <v>48.44</v>
      </c>
      <c r="Q3290" s="10" t="s">
        <v>8315</v>
      </c>
      <c r="R3290" t="s">
        <v>8316</v>
      </c>
      <c r="S3290" s="15">
        <f t="shared" si="202"/>
        <v>42505.774479166663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0"/>
        <v>133</v>
      </c>
      <c r="P3291">
        <f t="shared" si="201"/>
        <v>26.61</v>
      </c>
      <c r="Q3291" s="10" t="s">
        <v>8315</v>
      </c>
      <c r="R3291" t="s">
        <v>8316</v>
      </c>
      <c r="S3291" s="15">
        <f t="shared" si="202"/>
        <v>42758.368078703701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0"/>
        <v>121</v>
      </c>
      <c r="P3292">
        <f t="shared" si="201"/>
        <v>33.67</v>
      </c>
      <c r="Q3292" s="10" t="s">
        <v>8315</v>
      </c>
      <c r="R3292" t="s">
        <v>8316</v>
      </c>
      <c r="S3292" s="15">
        <f t="shared" si="202"/>
        <v>42775.51494212963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0"/>
        <v>114</v>
      </c>
      <c r="P3293">
        <f t="shared" si="201"/>
        <v>40.71</v>
      </c>
      <c r="Q3293" s="10" t="s">
        <v>8315</v>
      </c>
      <c r="R3293" t="s">
        <v>8316</v>
      </c>
      <c r="S3293" s="15">
        <f t="shared" si="202"/>
        <v>42232.702546296292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0"/>
        <v>286</v>
      </c>
      <c r="P3294">
        <f t="shared" si="201"/>
        <v>19.27</v>
      </c>
      <c r="Q3294" s="10" t="s">
        <v>8315</v>
      </c>
      <c r="R3294" t="s">
        <v>8316</v>
      </c>
      <c r="S3294" s="15">
        <f t="shared" si="202"/>
        <v>42282.770231481481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0"/>
        <v>170</v>
      </c>
      <c r="P3295">
        <f t="shared" si="201"/>
        <v>84.29</v>
      </c>
      <c r="Q3295" s="10" t="s">
        <v>8315</v>
      </c>
      <c r="R3295" t="s">
        <v>8316</v>
      </c>
      <c r="S3295" s="15">
        <f t="shared" si="202"/>
        <v>42768.425370370373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0"/>
        <v>118</v>
      </c>
      <c r="P3296">
        <f t="shared" si="201"/>
        <v>29.58</v>
      </c>
      <c r="Q3296" s="10" t="s">
        <v>8315</v>
      </c>
      <c r="R3296" t="s">
        <v>8316</v>
      </c>
      <c r="S3296" s="15">
        <f t="shared" si="202"/>
        <v>42141.541134259256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0"/>
        <v>103</v>
      </c>
      <c r="P3297">
        <f t="shared" si="201"/>
        <v>26.67</v>
      </c>
      <c r="Q3297" s="10" t="s">
        <v>8315</v>
      </c>
      <c r="R3297" t="s">
        <v>8316</v>
      </c>
      <c r="S3297" s="15">
        <f t="shared" si="202"/>
        <v>42609.442465277782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0"/>
        <v>144</v>
      </c>
      <c r="P3298">
        <f t="shared" si="201"/>
        <v>45.98</v>
      </c>
      <c r="Q3298" s="10" t="s">
        <v>8315</v>
      </c>
      <c r="R3298" t="s">
        <v>8316</v>
      </c>
      <c r="S3298" s="15">
        <f t="shared" si="202"/>
        <v>42309.756620370375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0"/>
        <v>100</v>
      </c>
      <c r="P3299">
        <f t="shared" si="201"/>
        <v>125.09</v>
      </c>
      <c r="Q3299" s="10" t="s">
        <v>8315</v>
      </c>
      <c r="R3299" t="s">
        <v>8316</v>
      </c>
      <c r="S3299" s="15">
        <f t="shared" si="202"/>
        <v>42193.771481481483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0"/>
        <v>102</v>
      </c>
      <c r="P3300">
        <f t="shared" si="201"/>
        <v>141.29</v>
      </c>
      <c r="Q3300" s="10" t="s">
        <v>8315</v>
      </c>
      <c r="R3300" t="s">
        <v>8316</v>
      </c>
      <c r="S3300" s="15">
        <f t="shared" si="202"/>
        <v>42239.957962962959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0"/>
        <v>116</v>
      </c>
      <c r="P3301">
        <f t="shared" si="201"/>
        <v>55.33</v>
      </c>
      <c r="Q3301" s="10" t="s">
        <v>8315</v>
      </c>
      <c r="R3301" t="s">
        <v>8316</v>
      </c>
      <c r="S3301" s="15">
        <f t="shared" si="202"/>
        <v>42261.917395833334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0"/>
        <v>136</v>
      </c>
      <c r="P3302">
        <f t="shared" si="201"/>
        <v>46.42</v>
      </c>
      <c r="Q3302" s="10" t="s">
        <v>8315</v>
      </c>
      <c r="R3302" t="s">
        <v>8316</v>
      </c>
      <c r="S3302" s="15">
        <f t="shared" si="202"/>
        <v>42102.743773148148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0"/>
        <v>133</v>
      </c>
      <c r="P3303">
        <f t="shared" si="201"/>
        <v>57.2</v>
      </c>
      <c r="Q3303" s="10" t="s">
        <v>8315</v>
      </c>
      <c r="R3303" t="s">
        <v>8316</v>
      </c>
      <c r="S3303" s="15">
        <f t="shared" si="202"/>
        <v>42538.73583333334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0"/>
        <v>103</v>
      </c>
      <c r="P3304">
        <f t="shared" si="201"/>
        <v>173.7</v>
      </c>
      <c r="Q3304" s="10" t="s">
        <v>8315</v>
      </c>
      <c r="R3304" t="s">
        <v>8316</v>
      </c>
      <c r="S3304" s="15">
        <f t="shared" si="202"/>
        <v>42681.35157407407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0"/>
        <v>116</v>
      </c>
      <c r="P3305">
        <f t="shared" si="201"/>
        <v>59.6</v>
      </c>
      <c r="Q3305" s="10" t="s">
        <v>8315</v>
      </c>
      <c r="R3305" t="s">
        <v>8316</v>
      </c>
      <c r="S3305" s="15">
        <f t="shared" si="202"/>
        <v>42056.65143518518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0"/>
        <v>105</v>
      </c>
      <c r="P3306">
        <f t="shared" si="201"/>
        <v>89.59</v>
      </c>
      <c r="Q3306" s="10" t="s">
        <v>8315</v>
      </c>
      <c r="R3306" t="s">
        <v>8316</v>
      </c>
      <c r="S3306" s="15">
        <f t="shared" si="202"/>
        <v>42696.624444444446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0"/>
        <v>102</v>
      </c>
      <c r="P3307">
        <f t="shared" si="201"/>
        <v>204.05</v>
      </c>
      <c r="Q3307" s="10" t="s">
        <v>8315</v>
      </c>
      <c r="R3307" t="s">
        <v>8316</v>
      </c>
      <c r="S3307" s="15">
        <f t="shared" si="202"/>
        <v>42186.855879629627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0"/>
        <v>175</v>
      </c>
      <c r="P3308">
        <f t="shared" si="201"/>
        <v>48.7</v>
      </c>
      <c r="Q3308" s="10" t="s">
        <v>8315</v>
      </c>
      <c r="R3308" t="s">
        <v>8316</v>
      </c>
      <c r="S3308" s="15">
        <f t="shared" si="202"/>
        <v>42493.219236111108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0"/>
        <v>107</v>
      </c>
      <c r="P3309">
        <f t="shared" si="201"/>
        <v>53.34</v>
      </c>
      <c r="Q3309" s="10" t="s">
        <v>8315</v>
      </c>
      <c r="R3309" t="s">
        <v>8316</v>
      </c>
      <c r="S3309" s="15">
        <f t="shared" si="202"/>
        <v>42475.057164351849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0"/>
        <v>122</v>
      </c>
      <c r="P3310">
        <f t="shared" si="201"/>
        <v>75.09</v>
      </c>
      <c r="Q3310" s="10" t="s">
        <v>8315</v>
      </c>
      <c r="R3310" t="s">
        <v>8316</v>
      </c>
      <c r="S3310" s="15">
        <f t="shared" si="202"/>
        <v>42452.876909722225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0"/>
        <v>159</v>
      </c>
      <c r="P3311">
        <f t="shared" si="201"/>
        <v>18</v>
      </c>
      <c r="Q3311" s="10" t="s">
        <v>8315</v>
      </c>
      <c r="R3311" t="s">
        <v>8316</v>
      </c>
      <c r="S3311" s="15">
        <f t="shared" si="202"/>
        <v>42628.650208333333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0"/>
        <v>100</v>
      </c>
      <c r="P3312">
        <f t="shared" si="201"/>
        <v>209.84</v>
      </c>
      <c r="Q3312" s="10" t="s">
        <v>8315</v>
      </c>
      <c r="R3312" t="s">
        <v>8316</v>
      </c>
      <c r="S3312" s="15">
        <f t="shared" si="202"/>
        <v>42253.928530092591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0"/>
        <v>110</v>
      </c>
      <c r="P3313">
        <f t="shared" si="201"/>
        <v>61.02</v>
      </c>
      <c r="Q3313" s="10" t="s">
        <v>8315</v>
      </c>
      <c r="R3313" t="s">
        <v>8316</v>
      </c>
      <c r="S3313" s="15">
        <f t="shared" si="202"/>
        <v>42264.29178240741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0"/>
        <v>100</v>
      </c>
      <c r="P3314">
        <f t="shared" si="201"/>
        <v>61</v>
      </c>
      <c r="Q3314" s="10" t="s">
        <v>8315</v>
      </c>
      <c r="R3314" t="s">
        <v>8316</v>
      </c>
      <c r="S3314" s="15">
        <f t="shared" si="202"/>
        <v>42664.809560185182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0"/>
        <v>116</v>
      </c>
      <c r="P3315">
        <f t="shared" si="201"/>
        <v>80.03</v>
      </c>
      <c r="Q3315" s="10" t="s">
        <v>8315</v>
      </c>
      <c r="R3315" t="s">
        <v>8316</v>
      </c>
      <c r="S3315" s="15">
        <f t="shared" si="202"/>
        <v>42382.244409722218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0"/>
        <v>211</v>
      </c>
      <c r="P3316">
        <f t="shared" si="201"/>
        <v>29.07</v>
      </c>
      <c r="Q3316" s="10" t="s">
        <v>8315</v>
      </c>
      <c r="R3316" t="s">
        <v>8316</v>
      </c>
      <c r="S3316" s="15">
        <f t="shared" si="202"/>
        <v>42105.267488425925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0"/>
        <v>110</v>
      </c>
      <c r="P3317">
        <f t="shared" si="201"/>
        <v>49.44</v>
      </c>
      <c r="Q3317" s="10" t="s">
        <v>8315</v>
      </c>
      <c r="R3317" t="s">
        <v>8316</v>
      </c>
      <c r="S3317" s="15">
        <f t="shared" si="202"/>
        <v>42466.303715277783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0"/>
        <v>100</v>
      </c>
      <c r="P3318">
        <f t="shared" si="201"/>
        <v>93.98</v>
      </c>
      <c r="Q3318" s="10" t="s">
        <v>8315</v>
      </c>
      <c r="R3318" t="s">
        <v>8316</v>
      </c>
      <c r="S3318" s="15">
        <f t="shared" si="202"/>
        <v>41826.871238425927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0"/>
        <v>106</v>
      </c>
      <c r="P3319">
        <f t="shared" si="201"/>
        <v>61.94</v>
      </c>
      <c r="Q3319" s="10" t="s">
        <v>8315</v>
      </c>
      <c r="R3319" t="s">
        <v>8316</v>
      </c>
      <c r="S3319" s="15">
        <f t="shared" si="202"/>
        <v>42499.039629629624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0"/>
        <v>126</v>
      </c>
      <c r="P3320">
        <f t="shared" si="201"/>
        <v>78.5</v>
      </c>
      <c r="Q3320" s="10" t="s">
        <v>8315</v>
      </c>
      <c r="R3320" t="s">
        <v>8316</v>
      </c>
      <c r="S3320" s="15">
        <f t="shared" si="202"/>
        <v>42431.302002314813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0"/>
        <v>108</v>
      </c>
      <c r="P3321">
        <f t="shared" si="201"/>
        <v>33.75</v>
      </c>
      <c r="Q3321" s="10" t="s">
        <v>8315</v>
      </c>
      <c r="R3321" t="s">
        <v>8316</v>
      </c>
      <c r="S3321" s="15">
        <f t="shared" si="202"/>
        <v>41990.585486111115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0"/>
        <v>101</v>
      </c>
      <c r="P3322">
        <f t="shared" si="201"/>
        <v>66.45</v>
      </c>
      <c r="Q3322" s="10" t="s">
        <v>8315</v>
      </c>
      <c r="R3322" t="s">
        <v>8316</v>
      </c>
      <c r="S3322" s="15">
        <f t="shared" si="202"/>
        <v>42513.045798611114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0"/>
        <v>107</v>
      </c>
      <c r="P3323">
        <f t="shared" si="201"/>
        <v>35.799999999999997</v>
      </c>
      <c r="Q3323" s="10" t="s">
        <v>8315</v>
      </c>
      <c r="R3323" t="s">
        <v>8316</v>
      </c>
      <c r="S3323" s="15">
        <f t="shared" si="202"/>
        <v>41914.100289351853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0"/>
        <v>102</v>
      </c>
      <c r="P3324">
        <f t="shared" si="201"/>
        <v>145.65</v>
      </c>
      <c r="Q3324" s="10" t="s">
        <v>8315</v>
      </c>
      <c r="R3324" t="s">
        <v>8316</v>
      </c>
      <c r="S3324" s="15">
        <f t="shared" si="202"/>
        <v>42521.010370370372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0"/>
        <v>126</v>
      </c>
      <c r="P3325">
        <f t="shared" si="201"/>
        <v>25.69</v>
      </c>
      <c r="Q3325" s="10" t="s">
        <v>8315</v>
      </c>
      <c r="R3325" t="s">
        <v>8316</v>
      </c>
      <c r="S3325" s="15">
        <f t="shared" si="202"/>
        <v>42608.36583333333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0"/>
        <v>102</v>
      </c>
      <c r="P3326">
        <f t="shared" si="201"/>
        <v>152.5</v>
      </c>
      <c r="Q3326" s="10" t="s">
        <v>8315</v>
      </c>
      <c r="R3326" t="s">
        <v>8316</v>
      </c>
      <c r="S3326" s="15">
        <f t="shared" si="202"/>
        <v>42512.58321759259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0"/>
        <v>113</v>
      </c>
      <c r="P3327">
        <f t="shared" si="201"/>
        <v>30</v>
      </c>
      <c r="Q3327" s="10" t="s">
        <v>8315</v>
      </c>
      <c r="R3327" t="s">
        <v>8316</v>
      </c>
      <c r="S3327" s="15">
        <f t="shared" si="202"/>
        <v>42064.785613425927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0"/>
        <v>101</v>
      </c>
      <c r="P3328">
        <f t="shared" si="201"/>
        <v>142.28</v>
      </c>
      <c r="Q3328" s="10" t="s">
        <v>8315</v>
      </c>
      <c r="R3328" t="s">
        <v>8316</v>
      </c>
      <c r="S3328" s="15">
        <f t="shared" si="202"/>
        <v>42041.714178240742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0"/>
        <v>101</v>
      </c>
      <c r="P3329">
        <f t="shared" si="201"/>
        <v>24.55</v>
      </c>
      <c r="Q3329" s="10" t="s">
        <v>8315</v>
      </c>
      <c r="R3329" t="s">
        <v>8316</v>
      </c>
      <c r="S3329" s="15">
        <f t="shared" si="202"/>
        <v>42468.374606481477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0"/>
        <v>146</v>
      </c>
      <c r="P3330">
        <f t="shared" si="201"/>
        <v>292.77999999999997</v>
      </c>
      <c r="Q3330" s="10" t="s">
        <v>8315</v>
      </c>
      <c r="R3330" t="s">
        <v>8316</v>
      </c>
      <c r="S3330" s="15">
        <f t="shared" si="202"/>
        <v>41822.57503472222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3">ROUND(E3331/D3331*100,0)</f>
        <v>117</v>
      </c>
      <c r="P3331">
        <f t="shared" ref="P3331:P3394" si="204">IFERROR(ROUND(E3331/L3331,2),0)</f>
        <v>44.92</v>
      </c>
      <c r="Q3331" s="10" t="s">
        <v>8315</v>
      </c>
      <c r="R3331" t="s">
        <v>8316</v>
      </c>
      <c r="S3331" s="15">
        <f t="shared" ref="S3331:S3394" si="205">(((J3331/60)/60)/24+DATE(1970,1,1))</f>
        <v>41837.323009259257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3"/>
        <v>106</v>
      </c>
      <c r="P3332">
        <f t="shared" si="204"/>
        <v>23.1</v>
      </c>
      <c r="Q3332" s="10" t="s">
        <v>8315</v>
      </c>
      <c r="R3332" t="s">
        <v>8316</v>
      </c>
      <c r="S3332" s="15">
        <f t="shared" si="205"/>
        <v>42065.887361111112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3"/>
        <v>105</v>
      </c>
      <c r="P3333">
        <f t="shared" si="204"/>
        <v>80.400000000000006</v>
      </c>
      <c r="Q3333" s="10" t="s">
        <v>8315</v>
      </c>
      <c r="R3333" t="s">
        <v>8316</v>
      </c>
      <c r="S3333" s="15">
        <f t="shared" si="205"/>
        <v>42248.697754629626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3"/>
        <v>100</v>
      </c>
      <c r="P3334">
        <f t="shared" si="204"/>
        <v>72.290000000000006</v>
      </c>
      <c r="Q3334" s="10" t="s">
        <v>8315</v>
      </c>
      <c r="R3334" t="s">
        <v>8316</v>
      </c>
      <c r="S3334" s="15">
        <f t="shared" si="205"/>
        <v>41809.860300925924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3"/>
        <v>105</v>
      </c>
      <c r="P3335">
        <f t="shared" si="204"/>
        <v>32.97</v>
      </c>
      <c r="Q3335" s="10" t="s">
        <v>8315</v>
      </c>
      <c r="R3335" t="s">
        <v>8316</v>
      </c>
      <c r="S3335" s="15">
        <f t="shared" si="205"/>
        <v>42148.676851851851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3"/>
        <v>139</v>
      </c>
      <c r="P3336">
        <f t="shared" si="204"/>
        <v>116.65</v>
      </c>
      <c r="Q3336" s="10" t="s">
        <v>8315</v>
      </c>
      <c r="R3336" t="s">
        <v>8316</v>
      </c>
      <c r="S3336" s="15">
        <f t="shared" si="205"/>
        <v>42185.521087962959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3"/>
        <v>100</v>
      </c>
      <c r="P3337">
        <f t="shared" si="204"/>
        <v>79.62</v>
      </c>
      <c r="Q3337" s="10" t="s">
        <v>8315</v>
      </c>
      <c r="R3337" t="s">
        <v>8316</v>
      </c>
      <c r="S3337" s="15">
        <f t="shared" si="205"/>
        <v>41827.674143518518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3"/>
        <v>100</v>
      </c>
      <c r="P3338">
        <f t="shared" si="204"/>
        <v>27.78</v>
      </c>
      <c r="Q3338" s="10" t="s">
        <v>8315</v>
      </c>
      <c r="R3338" t="s">
        <v>8316</v>
      </c>
      <c r="S3338" s="15">
        <f t="shared" si="205"/>
        <v>42437.398680555561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3"/>
        <v>110</v>
      </c>
      <c r="P3339">
        <f t="shared" si="204"/>
        <v>81.03</v>
      </c>
      <c r="Q3339" s="10" t="s">
        <v>8315</v>
      </c>
      <c r="R3339" t="s">
        <v>8316</v>
      </c>
      <c r="S3339" s="15">
        <f t="shared" si="205"/>
        <v>41901.282025462962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3"/>
        <v>102</v>
      </c>
      <c r="P3340">
        <f t="shared" si="204"/>
        <v>136.85</v>
      </c>
      <c r="Q3340" s="10" t="s">
        <v>8315</v>
      </c>
      <c r="R3340" t="s">
        <v>8316</v>
      </c>
      <c r="S3340" s="15">
        <f t="shared" si="205"/>
        <v>42769.574999999997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3"/>
        <v>104</v>
      </c>
      <c r="P3341">
        <f t="shared" si="204"/>
        <v>177.62</v>
      </c>
      <c r="Q3341" s="10" t="s">
        <v>8315</v>
      </c>
      <c r="R3341" t="s">
        <v>8316</v>
      </c>
      <c r="S3341" s="15">
        <f t="shared" si="205"/>
        <v>42549.665717592594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3"/>
        <v>138</v>
      </c>
      <c r="P3342">
        <f t="shared" si="204"/>
        <v>109.08</v>
      </c>
      <c r="Q3342" s="10" t="s">
        <v>8315</v>
      </c>
      <c r="R3342" t="s">
        <v>8316</v>
      </c>
      <c r="S3342" s="15">
        <f t="shared" si="205"/>
        <v>42685.974004629628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3"/>
        <v>100</v>
      </c>
      <c r="P3343">
        <f t="shared" si="204"/>
        <v>119.64</v>
      </c>
      <c r="Q3343" s="10" t="s">
        <v>8315</v>
      </c>
      <c r="R3343" t="s">
        <v>8316</v>
      </c>
      <c r="S3343" s="15">
        <f t="shared" si="205"/>
        <v>42510.798854166671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3"/>
        <v>102</v>
      </c>
      <c r="P3344">
        <f t="shared" si="204"/>
        <v>78.209999999999994</v>
      </c>
      <c r="Q3344" s="10" t="s">
        <v>8315</v>
      </c>
      <c r="R3344" t="s">
        <v>8316</v>
      </c>
      <c r="S3344" s="15">
        <f t="shared" si="205"/>
        <v>42062.296412037031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3"/>
        <v>171</v>
      </c>
      <c r="P3345">
        <f t="shared" si="204"/>
        <v>52.17</v>
      </c>
      <c r="Q3345" s="10" t="s">
        <v>8315</v>
      </c>
      <c r="R3345" t="s">
        <v>8316</v>
      </c>
      <c r="S3345" s="15">
        <f t="shared" si="205"/>
        <v>42452.916481481487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3"/>
        <v>101</v>
      </c>
      <c r="P3346">
        <f t="shared" si="204"/>
        <v>114.13</v>
      </c>
      <c r="Q3346" s="10" t="s">
        <v>8315</v>
      </c>
      <c r="R3346" t="s">
        <v>8316</v>
      </c>
      <c r="S3346" s="15">
        <f t="shared" si="205"/>
        <v>41851.200150462959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3"/>
        <v>130</v>
      </c>
      <c r="P3347">
        <f t="shared" si="204"/>
        <v>50</v>
      </c>
      <c r="Q3347" s="10" t="s">
        <v>8315</v>
      </c>
      <c r="R3347" t="s">
        <v>8316</v>
      </c>
      <c r="S3347" s="15">
        <f t="shared" si="205"/>
        <v>42053.106111111112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3"/>
        <v>110</v>
      </c>
      <c r="P3348">
        <f t="shared" si="204"/>
        <v>91.67</v>
      </c>
      <c r="Q3348" s="10" t="s">
        <v>8315</v>
      </c>
      <c r="R3348" t="s">
        <v>8316</v>
      </c>
      <c r="S3348" s="15">
        <f t="shared" si="205"/>
        <v>42054.024421296301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3"/>
        <v>119</v>
      </c>
      <c r="P3349">
        <f t="shared" si="204"/>
        <v>108.59</v>
      </c>
      <c r="Q3349" s="10" t="s">
        <v>8315</v>
      </c>
      <c r="R3349" t="s">
        <v>8316</v>
      </c>
      <c r="S3349" s="15">
        <f t="shared" si="205"/>
        <v>42484.551550925928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3"/>
        <v>100</v>
      </c>
      <c r="P3350">
        <f t="shared" si="204"/>
        <v>69.819999999999993</v>
      </c>
      <c r="Q3350" s="10" t="s">
        <v>8315</v>
      </c>
      <c r="R3350" t="s">
        <v>8316</v>
      </c>
      <c r="S3350" s="15">
        <f t="shared" si="205"/>
        <v>42466.558796296296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3"/>
        <v>153</v>
      </c>
      <c r="P3351">
        <f t="shared" si="204"/>
        <v>109.57</v>
      </c>
      <c r="Q3351" s="10" t="s">
        <v>8315</v>
      </c>
      <c r="R3351" t="s">
        <v>8316</v>
      </c>
      <c r="S3351" s="15">
        <f t="shared" si="205"/>
        <v>42513.110787037032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3"/>
        <v>104</v>
      </c>
      <c r="P3352">
        <f t="shared" si="204"/>
        <v>71.67</v>
      </c>
      <c r="Q3352" s="10" t="s">
        <v>8315</v>
      </c>
      <c r="R3352" t="s">
        <v>8316</v>
      </c>
      <c r="S3352" s="15">
        <f t="shared" si="205"/>
        <v>42302.701516203699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3"/>
        <v>101</v>
      </c>
      <c r="P3353">
        <f t="shared" si="204"/>
        <v>93.61</v>
      </c>
      <c r="Q3353" s="10" t="s">
        <v>8315</v>
      </c>
      <c r="R3353" t="s">
        <v>8316</v>
      </c>
      <c r="S3353" s="15">
        <f t="shared" si="205"/>
        <v>41806.395428240743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3"/>
        <v>108</v>
      </c>
      <c r="P3354">
        <f t="shared" si="204"/>
        <v>76.8</v>
      </c>
      <c r="Q3354" s="10" t="s">
        <v>8315</v>
      </c>
      <c r="R3354" t="s">
        <v>8316</v>
      </c>
      <c r="S3354" s="15">
        <f t="shared" si="205"/>
        <v>42495.992800925931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3"/>
        <v>315</v>
      </c>
      <c r="P3355">
        <f t="shared" si="204"/>
        <v>35.799999999999997</v>
      </c>
      <c r="Q3355" s="10" t="s">
        <v>8315</v>
      </c>
      <c r="R3355" t="s">
        <v>8316</v>
      </c>
      <c r="S3355" s="15">
        <f t="shared" si="205"/>
        <v>42479.432291666672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3"/>
        <v>102</v>
      </c>
      <c r="P3356">
        <f t="shared" si="204"/>
        <v>55.6</v>
      </c>
      <c r="Q3356" s="10" t="s">
        <v>8315</v>
      </c>
      <c r="R3356" t="s">
        <v>8316</v>
      </c>
      <c r="S3356" s="15">
        <f t="shared" si="205"/>
        <v>42270.7269212963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3"/>
        <v>126</v>
      </c>
      <c r="P3357">
        <f t="shared" si="204"/>
        <v>147.33000000000001</v>
      </c>
      <c r="Q3357" s="10" t="s">
        <v>8315</v>
      </c>
      <c r="R3357" t="s">
        <v>8316</v>
      </c>
      <c r="S3357" s="15">
        <f t="shared" si="205"/>
        <v>42489.619525462964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3"/>
        <v>101</v>
      </c>
      <c r="P3358">
        <f t="shared" si="204"/>
        <v>56.33</v>
      </c>
      <c r="Q3358" s="10" t="s">
        <v>8315</v>
      </c>
      <c r="R3358" t="s">
        <v>8316</v>
      </c>
      <c r="S3358" s="15">
        <f t="shared" si="205"/>
        <v>42536.815648148149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3"/>
        <v>101</v>
      </c>
      <c r="P3359">
        <f t="shared" si="204"/>
        <v>96.19</v>
      </c>
      <c r="Q3359" s="10" t="s">
        <v>8315</v>
      </c>
      <c r="R3359" t="s">
        <v>8316</v>
      </c>
      <c r="S3359" s="15">
        <f t="shared" si="205"/>
        <v>41822.417939814812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3"/>
        <v>103</v>
      </c>
      <c r="P3360">
        <f t="shared" si="204"/>
        <v>63.57</v>
      </c>
      <c r="Q3360" s="10" t="s">
        <v>8315</v>
      </c>
      <c r="R3360" t="s">
        <v>8316</v>
      </c>
      <c r="S3360" s="15">
        <f t="shared" si="205"/>
        <v>41932.311099537037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3"/>
        <v>106</v>
      </c>
      <c r="P3361">
        <f t="shared" si="204"/>
        <v>184.78</v>
      </c>
      <c r="Q3361" s="10" t="s">
        <v>8315</v>
      </c>
      <c r="R3361" t="s">
        <v>8316</v>
      </c>
      <c r="S3361" s="15">
        <f t="shared" si="205"/>
        <v>42746.057106481487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3"/>
        <v>101</v>
      </c>
      <c r="P3362">
        <f t="shared" si="204"/>
        <v>126.72</v>
      </c>
      <c r="Q3362" s="10" t="s">
        <v>8315</v>
      </c>
      <c r="R3362" t="s">
        <v>8316</v>
      </c>
      <c r="S3362" s="15">
        <f t="shared" si="205"/>
        <v>42697.082673611112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3"/>
        <v>113</v>
      </c>
      <c r="P3363">
        <f t="shared" si="204"/>
        <v>83.43</v>
      </c>
      <c r="Q3363" s="10" t="s">
        <v>8315</v>
      </c>
      <c r="R3363" t="s">
        <v>8316</v>
      </c>
      <c r="S3363" s="15">
        <f t="shared" si="205"/>
        <v>41866.025347222225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3"/>
        <v>218</v>
      </c>
      <c r="P3364">
        <f t="shared" si="204"/>
        <v>54.5</v>
      </c>
      <c r="Q3364" s="10" t="s">
        <v>8315</v>
      </c>
      <c r="R3364" t="s">
        <v>8316</v>
      </c>
      <c r="S3364" s="15">
        <f t="shared" si="205"/>
        <v>42056.091631944444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3"/>
        <v>101</v>
      </c>
      <c r="P3365">
        <f t="shared" si="204"/>
        <v>302.31</v>
      </c>
      <c r="Q3365" s="10" t="s">
        <v>8315</v>
      </c>
      <c r="R3365" t="s">
        <v>8316</v>
      </c>
      <c r="S3365" s="15">
        <f t="shared" si="205"/>
        <v>41851.771354166667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3"/>
        <v>106</v>
      </c>
      <c r="P3366">
        <f t="shared" si="204"/>
        <v>44.14</v>
      </c>
      <c r="Q3366" s="10" t="s">
        <v>8315</v>
      </c>
      <c r="R3366" t="s">
        <v>8316</v>
      </c>
      <c r="S3366" s="15">
        <f t="shared" si="205"/>
        <v>42422.977418981478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3"/>
        <v>104</v>
      </c>
      <c r="P3367">
        <f t="shared" si="204"/>
        <v>866.67</v>
      </c>
      <c r="Q3367" s="10" t="s">
        <v>8315</v>
      </c>
      <c r="R3367" t="s">
        <v>8316</v>
      </c>
      <c r="S3367" s="15">
        <f t="shared" si="205"/>
        <v>42321.101759259262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3"/>
        <v>221</v>
      </c>
      <c r="P3368">
        <f t="shared" si="204"/>
        <v>61.39</v>
      </c>
      <c r="Q3368" s="10" t="s">
        <v>8315</v>
      </c>
      <c r="R3368" t="s">
        <v>8316</v>
      </c>
      <c r="S3368" s="15">
        <f t="shared" si="205"/>
        <v>42107.067557870367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3"/>
        <v>119</v>
      </c>
      <c r="P3369">
        <f t="shared" si="204"/>
        <v>29.67</v>
      </c>
      <c r="Q3369" s="10" t="s">
        <v>8315</v>
      </c>
      <c r="R3369" t="s">
        <v>8316</v>
      </c>
      <c r="S3369" s="15">
        <f t="shared" si="205"/>
        <v>42192.933958333335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3"/>
        <v>105</v>
      </c>
      <c r="P3370">
        <f t="shared" si="204"/>
        <v>45.48</v>
      </c>
      <c r="Q3370" s="10" t="s">
        <v>8315</v>
      </c>
      <c r="R3370" t="s">
        <v>8316</v>
      </c>
      <c r="S3370" s="15">
        <f t="shared" si="205"/>
        <v>41969.199756944443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3"/>
        <v>104</v>
      </c>
      <c r="P3371">
        <f t="shared" si="204"/>
        <v>96.2</v>
      </c>
      <c r="Q3371" s="10" t="s">
        <v>8315</v>
      </c>
      <c r="R3371" t="s">
        <v>8316</v>
      </c>
      <c r="S3371" s="15">
        <f t="shared" si="205"/>
        <v>42690.041435185187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3"/>
        <v>118</v>
      </c>
      <c r="P3372">
        <f t="shared" si="204"/>
        <v>67.92</v>
      </c>
      <c r="Q3372" s="10" t="s">
        <v>8315</v>
      </c>
      <c r="R3372" t="s">
        <v>8316</v>
      </c>
      <c r="S3372" s="15">
        <f t="shared" si="205"/>
        <v>42690.334317129629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3"/>
        <v>139</v>
      </c>
      <c r="P3373">
        <f t="shared" si="204"/>
        <v>30.78</v>
      </c>
      <c r="Q3373" s="10" t="s">
        <v>8315</v>
      </c>
      <c r="R3373" t="s">
        <v>8316</v>
      </c>
      <c r="S3373" s="15">
        <f t="shared" si="205"/>
        <v>42312.874594907407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3"/>
        <v>104</v>
      </c>
      <c r="P3374">
        <f t="shared" si="204"/>
        <v>38.33</v>
      </c>
      <c r="Q3374" s="10" t="s">
        <v>8315</v>
      </c>
      <c r="R3374" t="s">
        <v>8316</v>
      </c>
      <c r="S3374" s="15">
        <f t="shared" si="205"/>
        <v>41855.548101851848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3"/>
        <v>100</v>
      </c>
      <c r="P3375">
        <f t="shared" si="204"/>
        <v>66.83</v>
      </c>
      <c r="Q3375" s="10" t="s">
        <v>8315</v>
      </c>
      <c r="R3375" t="s">
        <v>8316</v>
      </c>
      <c r="S3375" s="15">
        <f t="shared" si="205"/>
        <v>42179.854629629626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3"/>
        <v>107</v>
      </c>
      <c r="P3376">
        <f t="shared" si="204"/>
        <v>71.73</v>
      </c>
      <c r="Q3376" s="10" t="s">
        <v>8315</v>
      </c>
      <c r="R3376" t="s">
        <v>8316</v>
      </c>
      <c r="S3376" s="15">
        <f t="shared" si="205"/>
        <v>42275.731666666667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3"/>
        <v>100</v>
      </c>
      <c r="P3377">
        <f t="shared" si="204"/>
        <v>176.47</v>
      </c>
      <c r="Q3377" s="10" t="s">
        <v>8315</v>
      </c>
      <c r="R3377" t="s">
        <v>8316</v>
      </c>
      <c r="S3377" s="15">
        <f t="shared" si="205"/>
        <v>41765.610798611109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3"/>
        <v>100</v>
      </c>
      <c r="P3378">
        <f t="shared" si="204"/>
        <v>421.11</v>
      </c>
      <c r="Q3378" s="10" t="s">
        <v>8315</v>
      </c>
      <c r="R3378" t="s">
        <v>8316</v>
      </c>
      <c r="S3378" s="15">
        <f t="shared" si="205"/>
        <v>42059.701319444444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3"/>
        <v>101</v>
      </c>
      <c r="P3379">
        <f t="shared" si="204"/>
        <v>104.99</v>
      </c>
      <c r="Q3379" s="10" t="s">
        <v>8315</v>
      </c>
      <c r="R3379" t="s">
        <v>8316</v>
      </c>
      <c r="S3379" s="15">
        <f t="shared" si="205"/>
        <v>42053.732627314821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3"/>
        <v>108</v>
      </c>
      <c r="P3380">
        <f t="shared" si="204"/>
        <v>28.19</v>
      </c>
      <c r="Q3380" s="10" t="s">
        <v>8315</v>
      </c>
      <c r="R3380" t="s">
        <v>8316</v>
      </c>
      <c r="S3380" s="15">
        <f t="shared" si="205"/>
        <v>41858.355393518519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3"/>
        <v>104</v>
      </c>
      <c r="P3381">
        <f t="shared" si="204"/>
        <v>54.55</v>
      </c>
      <c r="Q3381" s="10" t="s">
        <v>8315</v>
      </c>
      <c r="R3381" t="s">
        <v>8316</v>
      </c>
      <c r="S3381" s="15">
        <f t="shared" si="205"/>
        <v>42225.513888888891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3"/>
        <v>104</v>
      </c>
      <c r="P3382">
        <f t="shared" si="204"/>
        <v>111.89</v>
      </c>
      <c r="Q3382" s="10" t="s">
        <v>8315</v>
      </c>
      <c r="R3382" t="s">
        <v>8316</v>
      </c>
      <c r="S3382" s="15">
        <f t="shared" si="205"/>
        <v>41937.95344907407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3"/>
        <v>102</v>
      </c>
      <c r="P3383">
        <f t="shared" si="204"/>
        <v>85.21</v>
      </c>
      <c r="Q3383" s="10" t="s">
        <v>8315</v>
      </c>
      <c r="R3383" t="s">
        <v>8316</v>
      </c>
      <c r="S3383" s="15">
        <f t="shared" si="205"/>
        <v>42044.184988425928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3"/>
        <v>101</v>
      </c>
      <c r="P3384">
        <f t="shared" si="204"/>
        <v>76.650000000000006</v>
      </c>
      <c r="Q3384" s="10" t="s">
        <v>8315</v>
      </c>
      <c r="R3384" t="s">
        <v>8316</v>
      </c>
      <c r="S3384" s="15">
        <f t="shared" si="205"/>
        <v>42559.431203703702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3"/>
        <v>112</v>
      </c>
      <c r="P3385">
        <f t="shared" si="204"/>
        <v>65.17</v>
      </c>
      <c r="Q3385" s="10" t="s">
        <v>8315</v>
      </c>
      <c r="R3385" t="s">
        <v>8316</v>
      </c>
      <c r="S3385" s="15">
        <f t="shared" si="205"/>
        <v>42524.782638888893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3"/>
        <v>100</v>
      </c>
      <c r="P3386">
        <f t="shared" si="204"/>
        <v>93.76</v>
      </c>
      <c r="Q3386" s="10" t="s">
        <v>8315</v>
      </c>
      <c r="R3386" t="s">
        <v>8316</v>
      </c>
      <c r="S3386" s="15">
        <f t="shared" si="205"/>
        <v>42292.087592592594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3"/>
        <v>100</v>
      </c>
      <c r="P3387">
        <f t="shared" si="204"/>
        <v>133.33000000000001</v>
      </c>
      <c r="Q3387" s="10" t="s">
        <v>8315</v>
      </c>
      <c r="R3387" t="s">
        <v>8316</v>
      </c>
      <c r="S3387" s="15">
        <f t="shared" si="205"/>
        <v>41953.8675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3"/>
        <v>105</v>
      </c>
      <c r="P3388">
        <f t="shared" si="204"/>
        <v>51.22</v>
      </c>
      <c r="Q3388" s="10" t="s">
        <v>8315</v>
      </c>
      <c r="R3388" t="s">
        <v>8316</v>
      </c>
      <c r="S3388" s="15">
        <f t="shared" si="205"/>
        <v>41946.644745370373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3"/>
        <v>117</v>
      </c>
      <c r="P3389">
        <f t="shared" si="204"/>
        <v>100.17</v>
      </c>
      <c r="Q3389" s="10" t="s">
        <v>8315</v>
      </c>
      <c r="R3389" t="s">
        <v>8316</v>
      </c>
      <c r="S3389" s="15">
        <f t="shared" si="205"/>
        <v>41947.762592592589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3"/>
        <v>104</v>
      </c>
      <c r="P3390">
        <f t="shared" si="204"/>
        <v>34.6</v>
      </c>
      <c r="Q3390" s="10" t="s">
        <v>8315</v>
      </c>
      <c r="R3390" t="s">
        <v>8316</v>
      </c>
      <c r="S3390" s="15">
        <f t="shared" si="205"/>
        <v>42143.461122685185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3"/>
        <v>115</v>
      </c>
      <c r="P3391">
        <f t="shared" si="204"/>
        <v>184.68</v>
      </c>
      <c r="Q3391" s="10" t="s">
        <v>8315</v>
      </c>
      <c r="R3391" t="s">
        <v>8316</v>
      </c>
      <c r="S3391" s="15">
        <f t="shared" si="205"/>
        <v>42494.563449074078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3"/>
        <v>102</v>
      </c>
      <c r="P3392">
        <f t="shared" si="204"/>
        <v>69.819999999999993</v>
      </c>
      <c r="Q3392" s="10" t="s">
        <v>8315</v>
      </c>
      <c r="R3392" t="s">
        <v>8316</v>
      </c>
      <c r="S3392" s="15">
        <f t="shared" si="205"/>
        <v>41815.774826388886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3"/>
        <v>223</v>
      </c>
      <c r="P3393">
        <f t="shared" si="204"/>
        <v>61.94</v>
      </c>
      <c r="Q3393" s="10" t="s">
        <v>8315</v>
      </c>
      <c r="R3393" t="s">
        <v>8316</v>
      </c>
      <c r="S3393" s="15">
        <f t="shared" si="205"/>
        <v>41830.545694444445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3"/>
        <v>100</v>
      </c>
      <c r="P3394">
        <f t="shared" si="204"/>
        <v>41.67</v>
      </c>
      <c r="Q3394" s="10" t="s">
        <v>8315</v>
      </c>
      <c r="R3394" t="s">
        <v>8316</v>
      </c>
      <c r="S3394" s="15">
        <f t="shared" si="205"/>
        <v>42446.845543981486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06">ROUND(E3395/D3395*100,0)</f>
        <v>106</v>
      </c>
      <c r="P3395">
        <f t="shared" ref="P3395:P3458" si="207">IFERROR(ROUND(E3395/L3395,2),0)</f>
        <v>36.07</v>
      </c>
      <c r="Q3395" s="10" t="s">
        <v>8315</v>
      </c>
      <c r="R3395" t="s">
        <v>8316</v>
      </c>
      <c r="S3395" s="15">
        <f t="shared" ref="S3395:S3458" si="208">(((J3395/60)/60)/24+DATE(1970,1,1))</f>
        <v>41923.921643518523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06"/>
        <v>142</v>
      </c>
      <c r="P3396">
        <f t="shared" si="207"/>
        <v>29</v>
      </c>
      <c r="Q3396" s="10" t="s">
        <v>8315</v>
      </c>
      <c r="R3396" t="s">
        <v>8316</v>
      </c>
      <c r="S3396" s="15">
        <f t="shared" si="208"/>
        <v>41817.59542824074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06"/>
        <v>184</v>
      </c>
      <c r="P3397">
        <f t="shared" si="207"/>
        <v>24.21</v>
      </c>
      <c r="Q3397" s="10" t="s">
        <v>8315</v>
      </c>
      <c r="R3397" t="s">
        <v>8316</v>
      </c>
      <c r="S3397" s="15">
        <f t="shared" si="208"/>
        <v>42140.712314814817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06"/>
        <v>104</v>
      </c>
      <c r="P3398">
        <f t="shared" si="207"/>
        <v>55.89</v>
      </c>
      <c r="Q3398" s="10" t="s">
        <v>8315</v>
      </c>
      <c r="R3398" t="s">
        <v>8316</v>
      </c>
      <c r="S3398" s="15">
        <f t="shared" si="208"/>
        <v>41764.44663194444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06"/>
        <v>112</v>
      </c>
      <c r="P3399">
        <f t="shared" si="207"/>
        <v>11.67</v>
      </c>
      <c r="Q3399" s="10" t="s">
        <v>8315</v>
      </c>
      <c r="R3399" t="s">
        <v>8316</v>
      </c>
      <c r="S3399" s="15">
        <f t="shared" si="208"/>
        <v>42378.478344907402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06"/>
        <v>111</v>
      </c>
      <c r="P3400">
        <f t="shared" si="207"/>
        <v>68.349999999999994</v>
      </c>
      <c r="Q3400" s="10" t="s">
        <v>8315</v>
      </c>
      <c r="R3400" t="s">
        <v>8316</v>
      </c>
      <c r="S3400" s="15">
        <f t="shared" si="208"/>
        <v>41941.75203703704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06"/>
        <v>104</v>
      </c>
      <c r="P3401">
        <f t="shared" si="207"/>
        <v>27.07</v>
      </c>
      <c r="Q3401" s="10" t="s">
        <v>8315</v>
      </c>
      <c r="R3401" t="s">
        <v>8316</v>
      </c>
      <c r="S3401" s="15">
        <f t="shared" si="208"/>
        <v>42026.920428240745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06"/>
        <v>100</v>
      </c>
      <c r="P3402">
        <f t="shared" si="207"/>
        <v>118.13</v>
      </c>
      <c r="Q3402" s="10" t="s">
        <v>8315</v>
      </c>
      <c r="R3402" t="s">
        <v>8316</v>
      </c>
      <c r="S3402" s="15">
        <f t="shared" si="208"/>
        <v>41834.953865740739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06"/>
        <v>102</v>
      </c>
      <c r="P3403">
        <f t="shared" si="207"/>
        <v>44.76</v>
      </c>
      <c r="Q3403" s="10" t="s">
        <v>8315</v>
      </c>
      <c r="R3403" t="s">
        <v>8316</v>
      </c>
      <c r="S3403" s="15">
        <f t="shared" si="208"/>
        <v>42193.723912037036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06"/>
        <v>110</v>
      </c>
      <c r="P3404">
        <f t="shared" si="207"/>
        <v>99.79</v>
      </c>
      <c r="Q3404" s="10" t="s">
        <v>8315</v>
      </c>
      <c r="R3404" t="s">
        <v>8316</v>
      </c>
      <c r="S3404" s="15">
        <f t="shared" si="208"/>
        <v>42290.61855324074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06"/>
        <v>100</v>
      </c>
      <c r="P3405">
        <f t="shared" si="207"/>
        <v>117.65</v>
      </c>
      <c r="Q3405" s="10" t="s">
        <v>8315</v>
      </c>
      <c r="R3405" t="s">
        <v>8316</v>
      </c>
      <c r="S3405" s="15">
        <f t="shared" si="208"/>
        <v>42150.462083333332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06"/>
        <v>122</v>
      </c>
      <c r="P3406">
        <f t="shared" si="207"/>
        <v>203.33</v>
      </c>
      <c r="Q3406" s="10" t="s">
        <v>8315</v>
      </c>
      <c r="R3406" t="s">
        <v>8316</v>
      </c>
      <c r="S3406" s="15">
        <f t="shared" si="208"/>
        <v>42152.503495370373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06"/>
        <v>138</v>
      </c>
      <c r="P3407">
        <f t="shared" si="207"/>
        <v>28.32</v>
      </c>
      <c r="Q3407" s="10" t="s">
        <v>8315</v>
      </c>
      <c r="R3407" t="s">
        <v>8316</v>
      </c>
      <c r="S3407" s="15">
        <f t="shared" si="208"/>
        <v>42410.017199074078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06"/>
        <v>100</v>
      </c>
      <c r="P3408">
        <f t="shared" si="207"/>
        <v>110.23</v>
      </c>
      <c r="Q3408" s="10" t="s">
        <v>8315</v>
      </c>
      <c r="R3408" t="s">
        <v>8316</v>
      </c>
      <c r="S3408" s="15">
        <f t="shared" si="208"/>
        <v>41791.492777777778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06"/>
        <v>107</v>
      </c>
      <c r="P3409">
        <f t="shared" si="207"/>
        <v>31.97</v>
      </c>
      <c r="Q3409" s="10" t="s">
        <v>8315</v>
      </c>
      <c r="R3409" t="s">
        <v>8316</v>
      </c>
      <c r="S3409" s="15">
        <f t="shared" si="208"/>
        <v>41796.422326388885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06"/>
        <v>211</v>
      </c>
      <c r="P3410">
        <f t="shared" si="207"/>
        <v>58.61</v>
      </c>
      <c r="Q3410" s="10" t="s">
        <v>8315</v>
      </c>
      <c r="R3410" t="s">
        <v>8316</v>
      </c>
      <c r="S3410" s="15">
        <f t="shared" si="208"/>
        <v>41808.991944444446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06"/>
        <v>124</v>
      </c>
      <c r="P3411">
        <f t="shared" si="207"/>
        <v>29.43</v>
      </c>
      <c r="Q3411" s="10" t="s">
        <v>8315</v>
      </c>
      <c r="R3411" t="s">
        <v>8316</v>
      </c>
      <c r="S3411" s="15">
        <f t="shared" si="208"/>
        <v>42544.814328703709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06"/>
        <v>109</v>
      </c>
      <c r="P3412">
        <f t="shared" si="207"/>
        <v>81.38</v>
      </c>
      <c r="Q3412" s="10" t="s">
        <v>8315</v>
      </c>
      <c r="R3412" t="s">
        <v>8316</v>
      </c>
      <c r="S3412" s="15">
        <f t="shared" si="208"/>
        <v>42500.041550925926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06"/>
        <v>104</v>
      </c>
      <c r="P3413">
        <f t="shared" si="207"/>
        <v>199.17</v>
      </c>
      <c r="Q3413" s="10" t="s">
        <v>8315</v>
      </c>
      <c r="R3413" t="s">
        <v>8316</v>
      </c>
      <c r="S3413" s="15">
        <f t="shared" si="208"/>
        <v>42265.022824074069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06"/>
        <v>100</v>
      </c>
      <c r="P3414">
        <f t="shared" si="207"/>
        <v>115.38</v>
      </c>
      <c r="Q3414" s="10" t="s">
        <v>8315</v>
      </c>
      <c r="R3414" t="s">
        <v>8316</v>
      </c>
      <c r="S3414" s="15">
        <f t="shared" si="208"/>
        <v>41879.959050925929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06"/>
        <v>130</v>
      </c>
      <c r="P3415">
        <f t="shared" si="207"/>
        <v>46.43</v>
      </c>
      <c r="Q3415" s="10" t="s">
        <v>8315</v>
      </c>
      <c r="R3415" t="s">
        <v>8316</v>
      </c>
      <c r="S3415" s="15">
        <f t="shared" si="208"/>
        <v>42053.733078703706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06"/>
        <v>104</v>
      </c>
      <c r="P3416">
        <f t="shared" si="207"/>
        <v>70.569999999999993</v>
      </c>
      <c r="Q3416" s="10" t="s">
        <v>8315</v>
      </c>
      <c r="R3416" t="s">
        <v>8316</v>
      </c>
      <c r="S3416" s="15">
        <f t="shared" si="208"/>
        <v>42675.832465277781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06"/>
        <v>100</v>
      </c>
      <c r="P3417">
        <f t="shared" si="207"/>
        <v>22.22</v>
      </c>
      <c r="Q3417" s="10" t="s">
        <v>8315</v>
      </c>
      <c r="R3417" t="s">
        <v>8316</v>
      </c>
      <c r="S3417" s="15">
        <f t="shared" si="208"/>
        <v>42467.144166666665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06"/>
        <v>120</v>
      </c>
      <c r="P3418">
        <f t="shared" si="207"/>
        <v>159.47</v>
      </c>
      <c r="Q3418" s="10" t="s">
        <v>8315</v>
      </c>
      <c r="R3418" t="s">
        <v>8316</v>
      </c>
      <c r="S3418" s="15">
        <f t="shared" si="208"/>
        <v>42089.412557870368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06"/>
        <v>100</v>
      </c>
      <c r="P3419">
        <f t="shared" si="207"/>
        <v>37.78</v>
      </c>
      <c r="Q3419" s="10" t="s">
        <v>8315</v>
      </c>
      <c r="R3419" t="s">
        <v>8316</v>
      </c>
      <c r="S3419" s="15">
        <f t="shared" si="208"/>
        <v>41894.91375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06"/>
        <v>101</v>
      </c>
      <c r="P3420">
        <f t="shared" si="207"/>
        <v>72.05</v>
      </c>
      <c r="Q3420" s="10" t="s">
        <v>8315</v>
      </c>
      <c r="R3420" t="s">
        <v>8316</v>
      </c>
      <c r="S3420" s="15">
        <f t="shared" si="208"/>
        <v>41752.83457175926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06"/>
        <v>107</v>
      </c>
      <c r="P3421">
        <f t="shared" si="207"/>
        <v>63.7</v>
      </c>
      <c r="Q3421" s="10" t="s">
        <v>8315</v>
      </c>
      <c r="R3421" t="s">
        <v>8316</v>
      </c>
      <c r="S3421" s="15">
        <f t="shared" si="208"/>
        <v>42448.821585648147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06"/>
        <v>138</v>
      </c>
      <c r="P3422">
        <f t="shared" si="207"/>
        <v>28.41</v>
      </c>
      <c r="Q3422" s="10" t="s">
        <v>8315</v>
      </c>
      <c r="R3422" t="s">
        <v>8316</v>
      </c>
      <c r="S3422" s="15">
        <f t="shared" si="208"/>
        <v>42405.090300925927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06"/>
        <v>101</v>
      </c>
      <c r="P3423">
        <f t="shared" si="207"/>
        <v>103.21</v>
      </c>
      <c r="Q3423" s="10" t="s">
        <v>8315</v>
      </c>
      <c r="R3423" t="s">
        <v>8316</v>
      </c>
      <c r="S3423" s="15">
        <f t="shared" si="208"/>
        <v>42037.791238425925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06"/>
        <v>109</v>
      </c>
      <c r="P3424">
        <f t="shared" si="207"/>
        <v>71.150000000000006</v>
      </c>
      <c r="Q3424" s="10" t="s">
        <v>8315</v>
      </c>
      <c r="R3424" t="s">
        <v>8316</v>
      </c>
      <c r="S3424" s="15">
        <f t="shared" si="208"/>
        <v>42323.562222222223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06"/>
        <v>140</v>
      </c>
      <c r="P3425">
        <f t="shared" si="207"/>
        <v>35</v>
      </c>
      <c r="Q3425" s="10" t="s">
        <v>8315</v>
      </c>
      <c r="R3425" t="s">
        <v>8316</v>
      </c>
      <c r="S3425" s="15">
        <f t="shared" si="208"/>
        <v>42088.911354166667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06"/>
        <v>104</v>
      </c>
      <c r="P3426">
        <f t="shared" si="207"/>
        <v>81.78</v>
      </c>
      <c r="Q3426" s="10" t="s">
        <v>8315</v>
      </c>
      <c r="R3426" t="s">
        <v>8316</v>
      </c>
      <c r="S3426" s="15">
        <f t="shared" si="208"/>
        <v>42018.676898148144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06"/>
        <v>103</v>
      </c>
      <c r="P3427">
        <f t="shared" si="207"/>
        <v>297.02999999999997</v>
      </c>
      <c r="Q3427" s="10" t="s">
        <v>8315</v>
      </c>
      <c r="R3427" t="s">
        <v>8316</v>
      </c>
      <c r="S3427" s="15">
        <f t="shared" si="208"/>
        <v>41884.617314814815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06"/>
        <v>108</v>
      </c>
      <c r="P3428">
        <f t="shared" si="207"/>
        <v>46.61</v>
      </c>
      <c r="Q3428" s="10" t="s">
        <v>8315</v>
      </c>
      <c r="R3428" t="s">
        <v>8316</v>
      </c>
      <c r="S3428" s="15">
        <f t="shared" si="208"/>
        <v>41884.056747685187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06"/>
        <v>100</v>
      </c>
      <c r="P3429">
        <f t="shared" si="207"/>
        <v>51.72</v>
      </c>
      <c r="Q3429" s="10" t="s">
        <v>8315</v>
      </c>
      <c r="R3429" t="s">
        <v>8316</v>
      </c>
      <c r="S3429" s="15">
        <f t="shared" si="208"/>
        <v>41792.645277777774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06"/>
        <v>103</v>
      </c>
      <c r="P3430">
        <f t="shared" si="207"/>
        <v>40.29</v>
      </c>
      <c r="Q3430" s="10" t="s">
        <v>8315</v>
      </c>
      <c r="R3430" t="s">
        <v>8316</v>
      </c>
      <c r="S3430" s="15">
        <f t="shared" si="208"/>
        <v>42038.720451388886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06"/>
        <v>130</v>
      </c>
      <c r="P3431">
        <f t="shared" si="207"/>
        <v>16.25</v>
      </c>
      <c r="Q3431" s="10" t="s">
        <v>8315</v>
      </c>
      <c r="R3431" t="s">
        <v>8316</v>
      </c>
      <c r="S3431" s="15">
        <f t="shared" si="208"/>
        <v>42662.021539351852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06"/>
        <v>109</v>
      </c>
      <c r="P3432">
        <f t="shared" si="207"/>
        <v>30.15</v>
      </c>
      <c r="Q3432" s="10" t="s">
        <v>8315</v>
      </c>
      <c r="R3432" t="s">
        <v>8316</v>
      </c>
      <c r="S3432" s="15">
        <f t="shared" si="208"/>
        <v>41820.945613425924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06"/>
        <v>100</v>
      </c>
      <c r="P3433">
        <f t="shared" si="207"/>
        <v>95.24</v>
      </c>
      <c r="Q3433" s="10" t="s">
        <v>8315</v>
      </c>
      <c r="R3433" t="s">
        <v>8316</v>
      </c>
      <c r="S3433" s="15">
        <f t="shared" si="208"/>
        <v>41839.730937500004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06"/>
        <v>110</v>
      </c>
      <c r="P3434">
        <f t="shared" si="207"/>
        <v>52.21</v>
      </c>
      <c r="Q3434" s="10" t="s">
        <v>8315</v>
      </c>
      <c r="R3434" t="s">
        <v>8316</v>
      </c>
      <c r="S3434" s="15">
        <f t="shared" si="208"/>
        <v>42380.581180555557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06"/>
        <v>100</v>
      </c>
      <c r="P3435">
        <f t="shared" si="207"/>
        <v>134.15</v>
      </c>
      <c r="Q3435" s="10" t="s">
        <v>8315</v>
      </c>
      <c r="R3435" t="s">
        <v>8316</v>
      </c>
      <c r="S3435" s="15">
        <f t="shared" si="208"/>
        <v>41776.063136574077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06"/>
        <v>106</v>
      </c>
      <c r="P3436">
        <f t="shared" si="207"/>
        <v>62.83</v>
      </c>
      <c r="Q3436" s="10" t="s">
        <v>8315</v>
      </c>
      <c r="R3436" t="s">
        <v>8316</v>
      </c>
      <c r="S3436" s="15">
        <f t="shared" si="208"/>
        <v>41800.380428240744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06"/>
        <v>112</v>
      </c>
      <c r="P3437">
        <f t="shared" si="207"/>
        <v>58.95</v>
      </c>
      <c r="Q3437" s="10" t="s">
        <v>8315</v>
      </c>
      <c r="R3437" t="s">
        <v>8316</v>
      </c>
      <c r="S3437" s="15">
        <f t="shared" si="208"/>
        <v>42572.61681712963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06"/>
        <v>106</v>
      </c>
      <c r="P3438">
        <f t="shared" si="207"/>
        <v>143.11000000000001</v>
      </c>
      <c r="Q3438" s="10" t="s">
        <v>8315</v>
      </c>
      <c r="R3438" t="s">
        <v>8316</v>
      </c>
      <c r="S3438" s="15">
        <f t="shared" si="208"/>
        <v>41851.541585648149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06"/>
        <v>101</v>
      </c>
      <c r="P3439">
        <f t="shared" si="207"/>
        <v>84.17</v>
      </c>
      <c r="Q3439" s="10" t="s">
        <v>8315</v>
      </c>
      <c r="R3439" t="s">
        <v>8316</v>
      </c>
      <c r="S3439" s="15">
        <f t="shared" si="208"/>
        <v>42205.710879629631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06"/>
        <v>104</v>
      </c>
      <c r="P3440">
        <f t="shared" si="207"/>
        <v>186.07</v>
      </c>
      <c r="Q3440" s="10" t="s">
        <v>8315</v>
      </c>
      <c r="R3440" t="s">
        <v>8316</v>
      </c>
      <c r="S3440" s="15">
        <f t="shared" si="208"/>
        <v>42100.927858796291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06"/>
        <v>135</v>
      </c>
      <c r="P3441">
        <f t="shared" si="207"/>
        <v>89.79</v>
      </c>
      <c r="Q3441" s="10" t="s">
        <v>8315</v>
      </c>
      <c r="R3441" t="s">
        <v>8316</v>
      </c>
      <c r="S3441" s="15">
        <f t="shared" si="208"/>
        <v>42374.911226851851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06"/>
        <v>105</v>
      </c>
      <c r="P3442">
        <f t="shared" si="207"/>
        <v>64.16</v>
      </c>
      <c r="Q3442" s="10" t="s">
        <v>8315</v>
      </c>
      <c r="R3442" t="s">
        <v>8316</v>
      </c>
      <c r="S3442" s="15">
        <f t="shared" si="208"/>
        <v>41809.12300925926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06"/>
        <v>103</v>
      </c>
      <c r="P3443">
        <f t="shared" si="207"/>
        <v>59.65</v>
      </c>
      <c r="Q3443" s="10" t="s">
        <v>8315</v>
      </c>
      <c r="R3443" t="s">
        <v>8316</v>
      </c>
      <c r="S3443" s="15">
        <f t="shared" si="208"/>
        <v>42294.429641203707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06"/>
        <v>100</v>
      </c>
      <c r="P3444">
        <f t="shared" si="207"/>
        <v>31.25</v>
      </c>
      <c r="Q3444" s="10" t="s">
        <v>8315</v>
      </c>
      <c r="R3444" t="s">
        <v>8316</v>
      </c>
      <c r="S3444" s="15">
        <f t="shared" si="208"/>
        <v>42124.841111111105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06"/>
        <v>186</v>
      </c>
      <c r="P3445">
        <f t="shared" si="207"/>
        <v>41.22</v>
      </c>
      <c r="Q3445" s="10" t="s">
        <v>8315</v>
      </c>
      <c r="R3445" t="s">
        <v>8316</v>
      </c>
      <c r="S3445" s="15">
        <f t="shared" si="208"/>
        <v>41861.524837962963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06"/>
        <v>289</v>
      </c>
      <c r="P3446">
        <f t="shared" si="207"/>
        <v>43.35</v>
      </c>
      <c r="Q3446" s="10" t="s">
        <v>8315</v>
      </c>
      <c r="R3446" t="s">
        <v>8316</v>
      </c>
      <c r="S3446" s="15">
        <f t="shared" si="208"/>
        <v>42521.291504629626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06"/>
        <v>100</v>
      </c>
      <c r="P3447">
        <f t="shared" si="207"/>
        <v>64.52</v>
      </c>
      <c r="Q3447" s="10" t="s">
        <v>8315</v>
      </c>
      <c r="R3447" t="s">
        <v>8316</v>
      </c>
      <c r="S3447" s="15">
        <f t="shared" si="208"/>
        <v>42272.530509259261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06"/>
        <v>108</v>
      </c>
      <c r="P3448">
        <f t="shared" si="207"/>
        <v>43.28</v>
      </c>
      <c r="Q3448" s="10" t="s">
        <v>8315</v>
      </c>
      <c r="R3448" t="s">
        <v>8316</v>
      </c>
      <c r="S3448" s="15">
        <f t="shared" si="208"/>
        <v>42016.832465277781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06"/>
        <v>108</v>
      </c>
      <c r="P3449">
        <f t="shared" si="207"/>
        <v>77</v>
      </c>
      <c r="Q3449" s="10" t="s">
        <v>8315</v>
      </c>
      <c r="R3449" t="s">
        <v>8316</v>
      </c>
      <c r="S3449" s="15">
        <f t="shared" si="208"/>
        <v>42402.889027777783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06"/>
        <v>110</v>
      </c>
      <c r="P3450">
        <f t="shared" si="207"/>
        <v>51.22</v>
      </c>
      <c r="Q3450" s="10" t="s">
        <v>8315</v>
      </c>
      <c r="R3450" t="s">
        <v>8316</v>
      </c>
      <c r="S3450" s="15">
        <f t="shared" si="208"/>
        <v>41960.119085648148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06"/>
        <v>171</v>
      </c>
      <c r="P3451">
        <f t="shared" si="207"/>
        <v>68.25</v>
      </c>
      <c r="Q3451" s="10" t="s">
        <v>8315</v>
      </c>
      <c r="R3451" t="s">
        <v>8316</v>
      </c>
      <c r="S3451" s="15">
        <f t="shared" si="208"/>
        <v>42532.052523148144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06"/>
        <v>152</v>
      </c>
      <c r="P3452">
        <f t="shared" si="207"/>
        <v>19.489999999999998</v>
      </c>
      <c r="Q3452" s="10" t="s">
        <v>8315</v>
      </c>
      <c r="R3452" t="s">
        <v>8316</v>
      </c>
      <c r="S3452" s="15">
        <f t="shared" si="208"/>
        <v>42036.704525462963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06"/>
        <v>101</v>
      </c>
      <c r="P3453">
        <f t="shared" si="207"/>
        <v>41.13</v>
      </c>
      <c r="Q3453" s="10" t="s">
        <v>8315</v>
      </c>
      <c r="R3453" t="s">
        <v>8316</v>
      </c>
      <c r="S3453" s="15">
        <f t="shared" si="208"/>
        <v>42088.723692129628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06"/>
        <v>153</v>
      </c>
      <c r="P3454">
        <f t="shared" si="207"/>
        <v>41.41</v>
      </c>
      <c r="Q3454" s="10" t="s">
        <v>8315</v>
      </c>
      <c r="R3454" t="s">
        <v>8316</v>
      </c>
      <c r="S3454" s="15">
        <f t="shared" si="208"/>
        <v>41820.639189814814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06"/>
        <v>128</v>
      </c>
      <c r="P3455">
        <f t="shared" si="207"/>
        <v>27.5</v>
      </c>
      <c r="Q3455" s="10" t="s">
        <v>8315</v>
      </c>
      <c r="R3455" t="s">
        <v>8316</v>
      </c>
      <c r="S3455" s="15">
        <f t="shared" si="208"/>
        <v>42535.97865740741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06"/>
        <v>101</v>
      </c>
      <c r="P3456">
        <f t="shared" si="207"/>
        <v>33.57</v>
      </c>
      <c r="Q3456" s="10" t="s">
        <v>8315</v>
      </c>
      <c r="R3456" t="s">
        <v>8316</v>
      </c>
      <c r="S3456" s="15">
        <f t="shared" si="208"/>
        <v>41821.698599537034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06"/>
        <v>101</v>
      </c>
      <c r="P3457">
        <f t="shared" si="207"/>
        <v>145.87</v>
      </c>
      <c r="Q3457" s="10" t="s">
        <v>8315</v>
      </c>
      <c r="R3457" t="s">
        <v>8316</v>
      </c>
      <c r="S3457" s="15">
        <f t="shared" si="208"/>
        <v>42626.7503125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06"/>
        <v>191</v>
      </c>
      <c r="P3458">
        <f t="shared" si="207"/>
        <v>358.69</v>
      </c>
      <c r="Q3458" s="10" t="s">
        <v>8315</v>
      </c>
      <c r="R3458" t="s">
        <v>8316</v>
      </c>
      <c r="S3458" s="15">
        <f t="shared" si="208"/>
        <v>41821.205636574072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09">ROUND(E3459/D3459*100,0)</f>
        <v>140</v>
      </c>
      <c r="P3459">
        <f t="shared" ref="P3459:P3522" si="210">IFERROR(ROUND(E3459/L3459,2),0)</f>
        <v>50.98</v>
      </c>
      <c r="Q3459" s="10" t="s">
        <v>8315</v>
      </c>
      <c r="R3459" t="s">
        <v>8316</v>
      </c>
      <c r="S3459" s="15">
        <f t="shared" ref="S3459:S3522" si="211">(((J3459/60)/60)/24+DATE(1970,1,1))</f>
        <v>42016.706678240742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09"/>
        <v>124</v>
      </c>
      <c r="P3460">
        <f t="shared" si="210"/>
        <v>45.04</v>
      </c>
      <c r="Q3460" s="10" t="s">
        <v>8315</v>
      </c>
      <c r="R3460" t="s">
        <v>8316</v>
      </c>
      <c r="S3460" s="15">
        <f t="shared" si="211"/>
        <v>42011.202581018515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09"/>
        <v>126</v>
      </c>
      <c r="P3461">
        <f t="shared" si="210"/>
        <v>17.53</v>
      </c>
      <c r="Q3461" s="10" t="s">
        <v>8315</v>
      </c>
      <c r="R3461" t="s">
        <v>8316</v>
      </c>
      <c r="S3461" s="15">
        <f t="shared" si="211"/>
        <v>42480.479861111111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09"/>
        <v>190</v>
      </c>
      <c r="P3462">
        <f t="shared" si="210"/>
        <v>50</v>
      </c>
      <c r="Q3462" s="10" t="s">
        <v>8315</v>
      </c>
      <c r="R3462" t="s">
        <v>8316</v>
      </c>
      <c r="S3462" s="15">
        <f t="shared" si="211"/>
        <v>41852.527222222219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09"/>
        <v>139</v>
      </c>
      <c r="P3463">
        <f t="shared" si="210"/>
        <v>57.92</v>
      </c>
      <c r="Q3463" s="10" t="s">
        <v>8315</v>
      </c>
      <c r="R3463" t="s">
        <v>8316</v>
      </c>
      <c r="S3463" s="15">
        <f t="shared" si="211"/>
        <v>42643.632858796293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09"/>
        <v>202</v>
      </c>
      <c r="P3464">
        <f t="shared" si="210"/>
        <v>29.71</v>
      </c>
      <c r="Q3464" s="10" t="s">
        <v>8315</v>
      </c>
      <c r="R3464" t="s">
        <v>8316</v>
      </c>
      <c r="S3464" s="15">
        <f t="shared" si="211"/>
        <v>42179.898472222223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09"/>
        <v>103</v>
      </c>
      <c r="P3465">
        <f t="shared" si="210"/>
        <v>90.68</v>
      </c>
      <c r="Q3465" s="10" t="s">
        <v>8315</v>
      </c>
      <c r="R3465" t="s">
        <v>8316</v>
      </c>
      <c r="S3465" s="15">
        <f t="shared" si="211"/>
        <v>42612.918807870374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09"/>
        <v>102</v>
      </c>
      <c r="P3466">
        <f t="shared" si="210"/>
        <v>55.01</v>
      </c>
      <c r="Q3466" s="10" t="s">
        <v>8315</v>
      </c>
      <c r="R3466" t="s">
        <v>8316</v>
      </c>
      <c r="S3466" s="15">
        <f t="shared" si="211"/>
        <v>42575.130057870367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09"/>
        <v>103</v>
      </c>
      <c r="P3467">
        <f t="shared" si="210"/>
        <v>57.22</v>
      </c>
      <c r="Q3467" s="10" t="s">
        <v>8315</v>
      </c>
      <c r="R3467" t="s">
        <v>8316</v>
      </c>
      <c r="S3467" s="15">
        <f t="shared" si="211"/>
        <v>42200.625833333332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09"/>
        <v>127</v>
      </c>
      <c r="P3468">
        <f t="shared" si="210"/>
        <v>72.95</v>
      </c>
      <c r="Q3468" s="10" t="s">
        <v>8315</v>
      </c>
      <c r="R3468" t="s">
        <v>8316</v>
      </c>
      <c r="S3468" s="15">
        <f t="shared" si="211"/>
        <v>42420.019097222219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09"/>
        <v>101</v>
      </c>
      <c r="P3469">
        <f t="shared" si="210"/>
        <v>64.47</v>
      </c>
      <c r="Q3469" s="10" t="s">
        <v>8315</v>
      </c>
      <c r="R3469" t="s">
        <v>8316</v>
      </c>
      <c r="S3469" s="15">
        <f t="shared" si="211"/>
        <v>42053.671666666662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09"/>
        <v>122</v>
      </c>
      <c r="P3470">
        <f t="shared" si="210"/>
        <v>716.35</v>
      </c>
      <c r="Q3470" s="10" t="s">
        <v>8315</v>
      </c>
      <c r="R3470" t="s">
        <v>8316</v>
      </c>
      <c r="S3470" s="15">
        <f t="shared" si="211"/>
        <v>42605.765381944439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09"/>
        <v>113</v>
      </c>
      <c r="P3471">
        <f t="shared" si="210"/>
        <v>50.4</v>
      </c>
      <c r="Q3471" s="10" t="s">
        <v>8315</v>
      </c>
      <c r="R3471" t="s">
        <v>8316</v>
      </c>
      <c r="S3471" s="15">
        <f t="shared" si="211"/>
        <v>42458.641724537039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09"/>
        <v>150</v>
      </c>
      <c r="P3472">
        <f t="shared" si="210"/>
        <v>41.67</v>
      </c>
      <c r="Q3472" s="10" t="s">
        <v>8315</v>
      </c>
      <c r="R3472" t="s">
        <v>8316</v>
      </c>
      <c r="S3472" s="15">
        <f t="shared" si="211"/>
        <v>42529.022013888884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09"/>
        <v>215</v>
      </c>
      <c r="P3473">
        <f t="shared" si="210"/>
        <v>35.770000000000003</v>
      </c>
      <c r="Q3473" s="10" t="s">
        <v>8315</v>
      </c>
      <c r="R3473" t="s">
        <v>8316</v>
      </c>
      <c r="S3473" s="15">
        <f t="shared" si="211"/>
        <v>41841.820486111108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09"/>
        <v>102</v>
      </c>
      <c r="P3474">
        <f t="shared" si="210"/>
        <v>88.74</v>
      </c>
      <c r="Q3474" s="10" t="s">
        <v>8315</v>
      </c>
      <c r="R3474" t="s">
        <v>8316</v>
      </c>
      <c r="S3474" s="15">
        <f t="shared" si="211"/>
        <v>41928.170497685183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09"/>
        <v>100</v>
      </c>
      <c r="P3475">
        <f t="shared" si="210"/>
        <v>148.47999999999999</v>
      </c>
      <c r="Q3475" s="10" t="s">
        <v>8315</v>
      </c>
      <c r="R3475" t="s">
        <v>8316</v>
      </c>
      <c r="S3475" s="15">
        <f t="shared" si="211"/>
        <v>42062.834444444445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09"/>
        <v>101</v>
      </c>
      <c r="P3476">
        <f t="shared" si="210"/>
        <v>51.79</v>
      </c>
      <c r="Q3476" s="10" t="s">
        <v>8315</v>
      </c>
      <c r="R3476" t="s">
        <v>8316</v>
      </c>
      <c r="S3476" s="15">
        <f t="shared" si="211"/>
        <v>42541.501516203702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09"/>
        <v>113</v>
      </c>
      <c r="P3477">
        <f t="shared" si="210"/>
        <v>20</v>
      </c>
      <c r="Q3477" s="10" t="s">
        <v>8315</v>
      </c>
      <c r="R3477" t="s">
        <v>8316</v>
      </c>
      <c r="S3477" s="15">
        <f t="shared" si="211"/>
        <v>41918.880833333329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09"/>
        <v>104</v>
      </c>
      <c r="P3478">
        <f t="shared" si="210"/>
        <v>52</v>
      </c>
      <c r="Q3478" s="10" t="s">
        <v>8315</v>
      </c>
      <c r="R3478" t="s">
        <v>8316</v>
      </c>
      <c r="S3478" s="15">
        <f t="shared" si="211"/>
        <v>41921.279976851853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09"/>
        <v>115</v>
      </c>
      <c r="P3479">
        <f t="shared" si="210"/>
        <v>53.23</v>
      </c>
      <c r="Q3479" s="10" t="s">
        <v>8315</v>
      </c>
      <c r="R3479" t="s">
        <v>8316</v>
      </c>
      <c r="S3479" s="15">
        <f t="shared" si="211"/>
        <v>42128.736608796295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09"/>
        <v>113</v>
      </c>
      <c r="P3480">
        <f t="shared" si="210"/>
        <v>39.6</v>
      </c>
      <c r="Q3480" s="10" t="s">
        <v>8315</v>
      </c>
      <c r="R3480" t="s">
        <v>8316</v>
      </c>
      <c r="S3480" s="15">
        <f t="shared" si="211"/>
        <v>42053.916921296302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09"/>
        <v>128</v>
      </c>
      <c r="P3481">
        <f t="shared" si="210"/>
        <v>34.25</v>
      </c>
      <c r="Q3481" s="10" t="s">
        <v>8315</v>
      </c>
      <c r="R3481" t="s">
        <v>8316</v>
      </c>
      <c r="S3481" s="15">
        <f t="shared" si="211"/>
        <v>41781.855092592588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09"/>
        <v>143</v>
      </c>
      <c r="P3482">
        <f t="shared" si="210"/>
        <v>164.62</v>
      </c>
      <c r="Q3482" s="10" t="s">
        <v>8315</v>
      </c>
      <c r="R3482" t="s">
        <v>8316</v>
      </c>
      <c r="S3482" s="15">
        <f t="shared" si="211"/>
        <v>42171.317442129628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09"/>
        <v>119</v>
      </c>
      <c r="P3483">
        <f t="shared" si="210"/>
        <v>125.05</v>
      </c>
      <c r="Q3483" s="10" t="s">
        <v>8315</v>
      </c>
      <c r="R3483" t="s">
        <v>8316</v>
      </c>
      <c r="S3483" s="15">
        <f t="shared" si="211"/>
        <v>41989.24754629629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09"/>
        <v>138</v>
      </c>
      <c r="P3484">
        <f t="shared" si="210"/>
        <v>51.88</v>
      </c>
      <c r="Q3484" s="10" t="s">
        <v>8315</v>
      </c>
      <c r="R3484" t="s">
        <v>8316</v>
      </c>
      <c r="S3484" s="15">
        <f t="shared" si="211"/>
        <v>41796.771597222221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09"/>
        <v>160</v>
      </c>
      <c r="P3485">
        <f t="shared" si="210"/>
        <v>40.29</v>
      </c>
      <c r="Q3485" s="10" t="s">
        <v>8315</v>
      </c>
      <c r="R3485" t="s">
        <v>8316</v>
      </c>
      <c r="S3485" s="15">
        <f t="shared" si="211"/>
        <v>41793.668761574074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09"/>
        <v>114</v>
      </c>
      <c r="P3486">
        <f t="shared" si="210"/>
        <v>64.91</v>
      </c>
      <c r="Q3486" s="10" t="s">
        <v>8315</v>
      </c>
      <c r="R3486" t="s">
        <v>8316</v>
      </c>
      <c r="S3486" s="15">
        <f t="shared" si="211"/>
        <v>42506.760405092587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09"/>
        <v>101</v>
      </c>
      <c r="P3487">
        <f t="shared" si="210"/>
        <v>55.33</v>
      </c>
      <c r="Q3487" s="10" t="s">
        <v>8315</v>
      </c>
      <c r="R3487" t="s">
        <v>8316</v>
      </c>
      <c r="S3487" s="15">
        <f t="shared" si="211"/>
        <v>42372.693055555559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09"/>
        <v>155</v>
      </c>
      <c r="P3488">
        <f t="shared" si="210"/>
        <v>83.14</v>
      </c>
      <c r="Q3488" s="10" t="s">
        <v>8315</v>
      </c>
      <c r="R3488" t="s">
        <v>8316</v>
      </c>
      <c r="S3488" s="15">
        <f t="shared" si="211"/>
        <v>42126.87501157407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09"/>
        <v>128</v>
      </c>
      <c r="P3489">
        <f t="shared" si="210"/>
        <v>38.71</v>
      </c>
      <c r="Q3489" s="10" t="s">
        <v>8315</v>
      </c>
      <c r="R3489" t="s">
        <v>8316</v>
      </c>
      <c r="S3489" s="15">
        <f t="shared" si="211"/>
        <v>42149.940416666665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09"/>
        <v>121</v>
      </c>
      <c r="P3490">
        <f t="shared" si="210"/>
        <v>125.38</v>
      </c>
      <c r="Q3490" s="10" t="s">
        <v>8315</v>
      </c>
      <c r="R3490" t="s">
        <v>8316</v>
      </c>
      <c r="S3490" s="15">
        <f t="shared" si="211"/>
        <v>42087.768055555556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09"/>
        <v>113</v>
      </c>
      <c r="P3491">
        <f t="shared" si="210"/>
        <v>78.260000000000005</v>
      </c>
      <c r="Q3491" s="10" t="s">
        <v>8315</v>
      </c>
      <c r="R3491" t="s">
        <v>8316</v>
      </c>
      <c r="S3491" s="15">
        <f t="shared" si="211"/>
        <v>41753.635775462964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09"/>
        <v>128</v>
      </c>
      <c r="P3492">
        <f t="shared" si="210"/>
        <v>47.22</v>
      </c>
      <c r="Q3492" s="10" t="s">
        <v>8315</v>
      </c>
      <c r="R3492" t="s">
        <v>8316</v>
      </c>
      <c r="S3492" s="15">
        <f t="shared" si="211"/>
        <v>42443.802361111113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09"/>
        <v>158</v>
      </c>
      <c r="P3493">
        <f t="shared" si="210"/>
        <v>79.099999999999994</v>
      </c>
      <c r="Q3493" s="10" t="s">
        <v>8315</v>
      </c>
      <c r="R3493" t="s">
        <v>8316</v>
      </c>
      <c r="S3493" s="15">
        <f t="shared" si="211"/>
        <v>42121.249814814815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09"/>
        <v>105</v>
      </c>
      <c r="P3494">
        <f t="shared" si="210"/>
        <v>114.29</v>
      </c>
      <c r="Q3494" s="10" t="s">
        <v>8315</v>
      </c>
      <c r="R3494" t="s">
        <v>8316</v>
      </c>
      <c r="S3494" s="15">
        <f t="shared" si="211"/>
        <v>42268.009224537032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09"/>
        <v>100</v>
      </c>
      <c r="P3495">
        <f t="shared" si="210"/>
        <v>51.72</v>
      </c>
      <c r="Q3495" s="10" t="s">
        <v>8315</v>
      </c>
      <c r="R3495" t="s">
        <v>8316</v>
      </c>
      <c r="S3495" s="15">
        <f t="shared" si="211"/>
        <v>41848.866157407407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09"/>
        <v>100</v>
      </c>
      <c r="P3496">
        <f t="shared" si="210"/>
        <v>30.77</v>
      </c>
      <c r="Q3496" s="10" t="s">
        <v>8315</v>
      </c>
      <c r="R3496" t="s">
        <v>8316</v>
      </c>
      <c r="S3496" s="15">
        <f t="shared" si="211"/>
        <v>42689.214988425927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09"/>
        <v>107</v>
      </c>
      <c r="P3497">
        <f t="shared" si="210"/>
        <v>74.209999999999994</v>
      </c>
      <c r="Q3497" s="10" t="s">
        <v>8315</v>
      </c>
      <c r="R3497" t="s">
        <v>8316</v>
      </c>
      <c r="S3497" s="15">
        <f t="shared" si="211"/>
        <v>41915.762835648151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09"/>
        <v>124</v>
      </c>
      <c r="P3498">
        <f t="shared" si="210"/>
        <v>47.85</v>
      </c>
      <c r="Q3498" s="10" t="s">
        <v>8315</v>
      </c>
      <c r="R3498" t="s">
        <v>8316</v>
      </c>
      <c r="S3498" s="15">
        <f t="shared" si="211"/>
        <v>42584.846828703703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09"/>
        <v>109</v>
      </c>
      <c r="P3499">
        <f t="shared" si="210"/>
        <v>34.409999999999997</v>
      </c>
      <c r="Q3499" s="10" t="s">
        <v>8315</v>
      </c>
      <c r="R3499" t="s">
        <v>8316</v>
      </c>
      <c r="S3499" s="15">
        <f t="shared" si="211"/>
        <v>42511.741944444439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09"/>
        <v>102</v>
      </c>
      <c r="P3500">
        <f t="shared" si="210"/>
        <v>40.24</v>
      </c>
      <c r="Q3500" s="10" t="s">
        <v>8315</v>
      </c>
      <c r="R3500" t="s">
        <v>8316</v>
      </c>
      <c r="S3500" s="15">
        <f t="shared" si="211"/>
        <v>42459.15861111111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09"/>
        <v>106</v>
      </c>
      <c r="P3501">
        <f t="shared" si="210"/>
        <v>60.29</v>
      </c>
      <c r="Q3501" s="10" t="s">
        <v>8315</v>
      </c>
      <c r="R3501" t="s">
        <v>8316</v>
      </c>
      <c r="S3501" s="15">
        <f t="shared" si="211"/>
        <v>42132.036168981482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09"/>
        <v>106</v>
      </c>
      <c r="P3502">
        <f t="shared" si="210"/>
        <v>25.31</v>
      </c>
      <c r="Q3502" s="10" t="s">
        <v>8315</v>
      </c>
      <c r="R3502" t="s">
        <v>8316</v>
      </c>
      <c r="S3502" s="15">
        <f t="shared" si="211"/>
        <v>42419.91942129629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09"/>
        <v>101</v>
      </c>
      <c r="P3503">
        <f t="shared" si="210"/>
        <v>35.950000000000003</v>
      </c>
      <c r="Q3503" s="10" t="s">
        <v>8315</v>
      </c>
      <c r="R3503" t="s">
        <v>8316</v>
      </c>
      <c r="S3503" s="15">
        <f t="shared" si="211"/>
        <v>42233.763831018514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09"/>
        <v>105</v>
      </c>
      <c r="P3504">
        <f t="shared" si="210"/>
        <v>136</v>
      </c>
      <c r="Q3504" s="10" t="s">
        <v>8315</v>
      </c>
      <c r="R3504" t="s">
        <v>8316</v>
      </c>
      <c r="S3504" s="15">
        <f t="shared" si="211"/>
        <v>42430.839398148149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09"/>
        <v>108</v>
      </c>
      <c r="P3505">
        <f t="shared" si="210"/>
        <v>70.760000000000005</v>
      </c>
      <c r="Q3505" s="10" t="s">
        <v>8315</v>
      </c>
      <c r="R3505" t="s">
        <v>8316</v>
      </c>
      <c r="S3505" s="15">
        <f t="shared" si="211"/>
        <v>42545.478333333333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09"/>
        <v>100</v>
      </c>
      <c r="P3506">
        <f t="shared" si="210"/>
        <v>125</v>
      </c>
      <c r="Q3506" s="10" t="s">
        <v>8315</v>
      </c>
      <c r="R3506" t="s">
        <v>8316</v>
      </c>
      <c r="S3506" s="15">
        <f t="shared" si="211"/>
        <v>42297.748738425929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09"/>
        <v>104</v>
      </c>
      <c r="P3507">
        <f t="shared" si="210"/>
        <v>66.510000000000005</v>
      </c>
      <c r="Q3507" s="10" t="s">
        <v>8315</v>
      </c>
      <c r="R3507" t="s">
        <v>8316</v>
      </c>
      <c r="S3507" s="15">
        <f t="shared" si="211"/>
        <v>41760.935706018521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09"/>
        <v>102</v>
      </c>
      <c r="P3508">
        <f t="shared" si="210"/>
        <v>105</v>
      </c>
      <c r="Q3508" s="10" t="s">
        <v>8315</v>
      </c>
      <c r="R3508" t="s">
        <v>8316</v>
      </c>
      <c r="S3508" s="15">
        <f t="shared" si="211"/>
        <v>41829.734259259261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09"/>
        <v>104</v>
      </c>
      <c r="P3509">
        <f t="shared" si="210"/>
        <v>145</v>
      </c>
      <c r="Q3509" s="10" t="s">
        <v>8315</v>
      </c>
      <c r="R3509" t="s">
        <v>8316</v>
      </c>
      <c r="S3509" s="15">
        <f t="shared" si="211"/>
        <v>42491.92288194444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09"/>
        <v>180</v>
      </c>
      <c r="P3510">
        <f t="shared" si="210"/>
        <v>12</v>
      </c>
      <c r="Q3510" s="10" t="s">
        <v>8315</v>
      </c>
      <c r="R3510" t="s">
        <v>8316</v>
      </c>
      <c r="S3510" s="15">
        <f t="shared" si="211"/>
        <v>42477.729780092588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09"/>
        <v>106</v>
      </c>
      <c r="P3511">
        <f t="shared" si="210"/>
        <v>96.67</v>
      </c>
      <c r="Q3511" s="10" t="s">
        <v>8315</v>
      </c>
      <c r="R3511" t="s">
        <v>8316</v>
      </c>
      <c r="S3511" s="15">
        <f t="shared" si="211"/>
        <v>41950.859560185185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09"/>
        <v>101</v>
      </c>
      <c r="P3512">
        <f t="shared" si="210"/>
        <v>60.33</v>
      </c>
      <c r="Q3512" s="10" t="s">
        <v>8315</v>
      </c>
      <c r="R3512" t="s">
        <v>8316</v>
      </c>
      <c r="S3512" s="15">
        <f t="shared" si="211"/>
        <v>41802.62090277778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09"/>
        <v>101</v>
      </c>
      <c r="P3513">
        <f t="shared" si="210"/>
        <v>79.89</v>
      </c>
      <c r="Q3513" s="10" t="s">
        <v>8315</v>
      </c>
      <c r="R3513" t="s">
        <v>8316</v>
      </c>
      <c r="S3513" s="15">
        <f t="shared" si="211"/>
        <v>41927.873784722222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09"/>
        <v>100</v>
      </c>
      <c r="P3514">
        <f t="shared" si="210"/>
        <v>58.82</v>
      </c>
      <c r="Q3514" s="10" t="s">
        <v>8315</v>
      </c>
      <c r="R3514" t="s">
        <v>8316</v>
      </c>
      <c r="S3514" s="15">
        <f t="shared" si="211"/>
        <v>42057.536944444444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09"/>
        <v>118</v>
      </c>
      <c r="P3515">
        <f t="shared" si="210"/>
        <v>75.34</v>
      </c>
      <c r="Q3515" s="10" t="s">
        <v>8315</v>
      </c>
      <c r="R3515" t="s">
        <v>8316</v>
      </c>
      <c r="S3515" s="15">
        <f t="shared" si="211"/>
        <v>41781.096203703702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09"/>
        <v>110</v>
      </c>
      <c r="P3516">
        <f t="shared" si="210"/>
        <v>55</v>
      </c>
      <c r="Q3516" s="10" t="s">
        <v>8315</v>
      </c>
      <c r="R3516" t="s">
        <v>8316</v>
      </c>
      <c r="S3516" s="15">
        <f t="shared" si="211"/>
        <v>42020.846666666665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09"/>
        <v>103</v>
      </c>
      <c r="P3517">
        <f t="shared" si="210"/>
        <v>66.959999999999994</v>
      </c>
      <c r="Q3517" s="10" t="s">
        <v>8315</v>
      </c>
      <c r="R3517" t="s">
        <v>8316</v>
      </c>
      <c r="S3517" s="15">
        <f t="shared" si="211"/>
        <v>42125.772812499999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09"/>
        <v>100</v>
      </c>
      <c r="P3518">
        <f t="shared" si="210"/>
        <v>227.27</v>
      </c>
      <c r="Q3518" s="10" t="s">
        <v>8315</v>
      </c>
      <c r="R3518" t="s">
        <v>8316</v>
      </c>
      <c r="S3518" s="15">
        <f t="shared" si="211"/>
        <v>41856.010069444441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09"/>
        <v>100</v>
      </c>
      <c r="P3519">
        <f t="shared" si="210"/>
        <v>307.69</v>
      </c>
      <c r="Q3519" s="10" t="s">
        <v>8315</v>
      </c>
      <c r="R3519" t="s">
        <v>8316</v>
      </c>
      <c r="S3519" s="15">
        <f t="shared" si="211"/>
        <v>41794.817523148151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09"/>
        <v>110</v>
      </c>
      <c r="P3520">
        <f t="shared" si="210"/>
        <v>50.02</v>
      </c>
      <c r="Q3520" s="10" t="s">
        <v>8315</v>
      </c>
      <c r="R3520" t="s">
        <v>8316</v>
      </c>
      <c r="S3520" s="15">
        <f t="shared" si="211"/>
        <v>41893.783553240741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09"/>
        <v>101</v>
      </c>
      <c r="P3521">
        <f t="shared" si="210"/>
        <v>72.39</v>
      </c>
      <c r="Q3521" s="10" t="s">
        <v>8315</v>
      </c>
      <c r="R3521" t="s">
        <v>8316</v>
      </c>
      <c r="S3521" s="15">
        <f t="shared" si="211"/>
        <v>42037.598958333328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09"/>
        <v>101</v>
      </c>
      <c r="P3522">
        <f t="shared" si="210"/>
        <v>95.95</v>
      </c>
      <c r="Q3522" s="10" t="s">
        <v>8315</v>
      </c>
      <c r="R3522" t="s">
        <v>8316</v>
      </c>
      <c r="S3522" s="15">
        <f t="shared" si="211"/>
        <v>42227.824212962965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12">ROUND(E3523/D3523*100,0)</f>
        <v>169</v>
      </c>
      <c r="P3523">
        <f t="shared" ref="P3523:P3586" si="213">IFERROR(ROUND(E3523/L3523,2),0)</f>
        <v>45.62</v>
      </c>
      <c r="Q3523" s="10" t="s">
        <v>8315</v>
      </c>
      <c r="R3523" t="s">
        <v>8316</v>
      </c>
      <c r="S3523" s="15">
        <f t="shared" ref="S3523:S3586" si="214">(((J3523/60)/60)/24+DATE(1970,1,1))</f>
        <v>41881.361342592594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2"/>
        <v>100</v>
      </c>
      <c r="P3524">
        <f t="shared" si="213"/>
        <v>41.03</v>
      </c>
      <c r="Q3524" s="10" t="s">
        <v>8315</v>
      </c>
      <c r="R3524" t="s">
        <v>8316</v>
      </c>
      <c r="S3524" s="15">
        <f t="shared" si="214"/>
        <v>42234.789884259255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2"/>
        <v>114</v>
      </c>
      <c r="P3525">
        <f t="shared" si="213"/>
        <v>56.83</v>
      </c>
      <c r="Q3525" s="10" t="s">
        <v>8315</v>
      </c>
      <c r="R3525" t="s">
        <v>8316</v>
      </c>
      <c r="S3525" s="15">
        <f t="shared" si="214"/>
        <v>42581.397546296299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2"/>
        <v>102</v>
      </c>
      <c r="P3526">
        <f t="shared" si="213"/>
        <v>137.24</v>
      </c>
      <c r="Q3526" s="10" t="s">
        <v>8315</v>
      </c>
      <c r="R3526" t="s">
        <v>8316</v>
      </c>
      <c r="S3526" s="15">
        <f t="shared" si="214"/>
        <v>41880.76357638889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2"/>
        <v>106</v>
      </c>
      <c r="P3527">
        <f t="shared" si="213"/>
        <v>75.709999999999994</v>
      </c>
      <c r="Q3527" s="10" t="s">
        <v>8315</v>
      </c>
      <c r="R3527" t="s">
        <v>8316</v>
      </c>
      <c r="S3527" s="15">
        <f t="shared" si="214"/>
        <v>42214.6956712963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2"/>
        <v>102</v>
      </c>
      <c r="P3528">
        <f t="shared" si="213"/>
        <v>99</v>
      </c>
      <c r="Q3528" s="10" t="s">
        <v>8315</v>
      </c>
      <c r="R3528" t="s">
        <v>8316</v>
      </c>
      <c r="S3528" s="15">
        <f t="shared" si="214"/>
        <v>42460.335312499999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2"/>
        <v>117</v>
      </c>
      <c r="P3529">
        <f t="shared" si="213"/>
        <v>81.569999999999993</v>
      </c>
      <c r="Q3529" s="10" t="s">
        <v>8315</v>
      </c>
      <c r="R3529" t="s">
        <v>8316</v>
      </c>
      <c r="S3529" s="15">
        <f t="shared" si="214"/>
        <v>42167.023206018523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2"/>
        <v>101</v>
      </c>
      <c r="P3530">
        <f t="shared" si="213"/>
        <v>45.11</v>
      </c>
      <c r="Q3530" s="10" t="s">
        <v>8315</v>
      </c>
      <c r="R3530" t="s">
        <v>8316</v>
      </c>
      <c r="S3530" s="15">
        <f t="shared" si="214"/>
        <v>42733.50136574074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2"/>
        <v>132</v>
      </c>
      <c r="P3531">
        <f t="shared" si="213"/>
        <v>36.67</v>
      </c>
      <c r="Q3531" s="10" t="s">
        <v>8315</v>
      </c>
      <c r="R3531" t="s">
        <v>8316</v>
      </c>
      <c r="S3531" s="15">
        <f t="shared" si="214"/>
        <v>42177.761782407411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2"/>
        <v>100</v>
      </c>
      <c r="P3532">
        <f t="shared" si="213"/>
        <v>125</v>
      </c>
      <c r="Q3532" s="10" t="s">
        <v>8315</v>
      </c>
      <c r="R3532" t="s">
        <v>8316</v>
      </c>
      <c r="S3532" s="15">
        <f t="shared" si="214"/>
        <v>42442.623344907406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2"/>
        <v>128</v>
      </c>
      <c r="P3533">
        <f t="shared" si="213"/>
        <v>49.23</v>
      </c>
      <c r="Q3533" s="10" t="s">
        <v>8315</v>
      </c>
      <c r="R3533" t="s">
        <v>8316</v>
      </c>
      <c r="S3533" s="15">
        <f t="shared" si="214"/>
        <v>42521.654328703706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2"/>
        <v>119</v>
      </c>
      <c r="P3534">
        <f t="shared" si="213"/>
        <v>42.3</v>
      </c>
      <c r="Q3534" s="10" t="s">
        <v>8315</v>
      </c>
      <c r="R3534" t="s">
        <v>8316</v>
      </c>
      <c r="S3534" s="15">
        <f t="shared" si="214"/>
        <v>41884.599849537037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2"/>
        <v>126</v>
      </c>
      <c r="P3535">
        <f t="shared" si="213"/>
        <v>78.88</v>
      </c>
      <c r="Q3535" s="10" t="s">
        <v>8315</v>
      </c>
      <c r="R3535" t="s">
        <v>8316</v>
      </c>
      <c r="S3535" s="15">
        <f t="shared" si="214"/>
        <v>42289.761192129634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2"/>
        <v>156</v>
      </c>
      <c r="P3536">
        <f t="shared" si="213"/>
        <v>38.28</v>
      </c>
      <c r="Q3536" s="10" t="s">
        <v>8315</v>
      </c>
      <c r="R3536" t="s">
        <v>8316</v>
      </c>
      <c r="S3536" s="15">
        <f t="shared" si="214"/>
        <v>42243.6252662037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2"/>
        <v>103</v>
      </c>
      <c r="P3537">
        <f t="shared" si="213"/>
        <v>44.85</v>
      </c>
      <c r="Q3537" s="10" t="s">
        <v>8315</v>
      </c>
      <c r="R3537" t="s">
        <v>8316</v>
      </c>
      <c r="S3537" s="15">
        <f t="shared" si="214"/>
        <v>42248.640162037031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2"/>
        <v>153</v>
      </c>
      <c r="P3538">
        <f t="shared" si="213"/>
        <v>13.53</v>
      </c>
      <c r="Q3538" s="10" t="s">
        <v>8315</v>
      </c>
      <c r="R3538" t="s">
        <v>8316</v>
      </c>
      <c r="S3538" s="15">
        <f t="shared" si="214"/>
        <v>42328.727141203708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2"/>
        <v>180</v>
      </c>
      <c r="P3539">
        <f t="shared" si="213"/>
        <v>43.5</v>
      </c>
      <c r="Q3539" s="10" t="s">
        <v>8315</v>
      </c>
      <c r="R3539" t="s">
        <v>8316</v>
      </c>
      <c r="S3539" s="15">
        <f t="shared" si="214"/>
        <v>41923.354351851849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2"/>
        <v>128</v>
      </c>
      <c r="P3540">
        <f t="shared" si="213"/>
        <v>30.95</v>
      </c>
      <c r="Q3540" s="10" t="s">
        <v>8315</v>
      </c>
      <c r="R3540" t="s">
        <v>8316</v>
      </c>
      <c r="S3540" s="15">
        <f t="shared" si="214"/>
        <v>42571.420601851853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2"/>
        <v>120</v>
      </c>
      <c r="P3541">
        <f t="shared" si="213"/>
        <v>55.23</v>
      </c>
      <c r="Q3541" s="10" t="s">
        <v>8315</v>
      </c>
      <c r="R3541" t="s">
        <v>8316</v>
      </c>
      <c r="S3541" s="15">
        <f t="shared" si="214"/>
        <v>42600.756041666667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2"/>
        <v>123</v>
      </c>
      <c r="P3542">
        <f t="shared" si="213"/>
        <v>46.13</v>
      </c>
      <c r="Q3542" s="10" t="s">
        <v>8315</v>
      </c>
      <c r="R3542" t="s">
        <v>8316</v>
      </c>
      <c r="S3542" s="15">
        <f t="shared" si="214"/>
        <v>42517.003368055557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2"/>
        <v>105</v>
      </c>
      <c r="P3543">
        <f t="shared" si="213"/>
        <v>39.380000000000003</v>
      </c>
      <c r="Q3543" s="10" t="s">
        <v>8315</v>
      </c>
      <c r="R3543" t="s">
        <v>8316</v>
      </c>
      <c r="S3543" s="15">
        <f t="shared" si="214"/>
        <v>42222.730034722219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2"/>
        <v>102</v>
      </c>
      <c r="P3544">
        <f t="shared" si="213"/>
        <v>66.150000000000006</v>
      </c>
      <c r="Q3544" s="10" t="s">
        <v>8315</v>
      </c>
      <c r="R3544" t="s">
        <v>8316</v>
      </c>
      <c r="S3544" s="15">
        <f t="shared" si="214"/>
        <v>41829.599791666667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2"/>
        <v>105</v>
      </c>
      <c r="P3545">
        <f t="shared" si="213"/>
        <v>54.14</v>
      </c>
      <c r="Q3545" s="10" t="s">
        <v>8315</v>
      </c>
      <c r="R3545" t="s">
        <v>8316</v>
      </c>
      <c r="S3545" s="15">
        <f t="shared" si="214"/>
        <v>42150.755312499998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2"/>
        <v>100</v>
      </c>
      <c r="P3546">
        <f t="shared" si="213"/>
        <v>104.17</v>
      </c>
      <c r="Q3546" s="10" t="s">
        <v>8315</v>
      </c>
      <c r="R3546" t="s">
        <v>8316</v>
      </c>
      <c r="S3546" s="15">
        <f t="shared" si="214"/>
        <v>42040.831678240742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2"/>
        <v>100</v>
      </c>
      <c r="P3547">
        <f t="shared" si="213"/>
        <v>31.38</v>
      </c>
      <c r="Q3547" s="10" t="s">
        <v>8315</v>
      </c>
      <c r="R3547" t="s">
        <v>8316</v>
      </c>
      <c r="S3547" s="15">
        <f t="shared" si="214"/>
        <v>42075.807395833333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2"/>
        <v>102</v>
      </c>
      <c r="P3548">
        <f t="shared" si="213"/>
        <v>59.21</v>
      </c>
      <c r="Q3548" s="10" t="s">
        <v>8315</v>
      </c>
      <c r="R3548" t="s">
        <v>8316</v>
      </c>
      <c r="S3548" s="15">
        <f t="shared" si="214"/>
        <v>42073.660694444443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2"/>
        <v>114</v>
      </c>
      <c r="P3549">
        <f t="shared" si="213"/>
        <v>119.18</v>
      </c>
      <c r="Q3549" s="10" t="s">
        <v>8315</v>
      </c>
      <c r="R3549" t="s">
        <v>8316</v>
      </c>
      <c r="S3549" s="15">
        <f t="shared" si="214"/>
        <v>42480.078715277778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2"/>
        <v>102</v>
      </c>
      <c r="P3550">
        <f t="shared" si="213"/>
        <v>164.62</v>
      </c>
      <c r="Q3550" s="10" t="s">
        <v>8315</v>
      </c>
      <c r="R3550" t="s">
        <v>8316</v>
      </c>
      <c r="S3550" s="15">
        <f t="shared" si="214"/>
        <v>42411.942291666666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2"/>
        <v>102</v>
      </c>
      <c r="P3551">
        <f t="shared" si="213"/>
        <v>24.29</v>
      </c>
      <c r="Q3551" s="10" t="s">
        <v>8315</v>
      </c>
      <c r="R3551" t="s">
        <v>8316</v>
      </c>
      <c r="S3551" s="15">
        <f t="shared" si="214"/>
        <v>42223.394363425927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2"/>
        <v>105</v>
      </c>
      <c r="P3552">
        <f t="shared" si="213"/>
        <v>40.94</v>
      </c>
      <c r="Q3552" s="10" t="s">
        <v>8315</v>
      </c>
      <c r="R3552" t="s">
        <v>8316</v>
      </c>
      <c r="S3552" s="15">
        <f t="shared" si="214"/>
        <v>42462.893495370372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2"/>
        <v>102</v>
      </c>
      <c r="P3553">
        <f t="shared" si="213"/>
        <v>61.1</v>
      </c>
      <c r="Q3553" s="10" t="s">
        <v>8315</v>
      </c>
      <c r="R3553" t="s">
        <v>8316</v>
      </c>
      <c r="S3553" s="15">
        <f t="shared" si="214"/>
        <v>41753.515856481477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2"/>
        <v>100</v>
      </c>
      <c r="P3554">
        <f t="shared" si="213"/>
        <v>38.65</v>
      </c>
      <c r="Q3554" s="10" t="s">
        <v>8315</v>
      </c>
      <c r="R3554" t="s">
        <v>8316</v>
      </c>
      <c r="S3554" s="15">
        <f t="shared" si="214"/>
        <v>41788.587083333332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2"/>
        <v>106</v>
      </c>
      <c r="P3555">
        <f t="shared" si="213"/>
        <v>56.2</v>
      </c>
      <c r="Q3555" s="10" t="s">
        <v>8315</v>
      </c>
      <c r="R3555" t="s">
        <v>8316</v>
      </c>
      <c r="S3555" s="15">
        <f t="shared" si="214"/>
        <v>42196.028703703705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2"/>
        <v>113</v>
      </c>
      <c r="P3556">
        <f t="shared" si="213"/>
        <v>107</v>
      </c>
      <c r="Q3556" s="10" t="s">
        <v>8315</v>
      </c>
      <c r="R3556" t="s">
        <v>8316</v>
      </c>
      <c r="S3556" s="15">
        <f t="shared" si="214"/>
        <v>42016.050451388888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2"/>
        <v>100</v>
      </c>
      <c r="P3557">
        <f t="shared" si="213"/>
        <v>171.43</v>
      </c>
      <c r="Q3557" s="10" t="s">
        <v>8315</v>
      </c>
      <c r="R3557" t="s">
        <v>8316</v>
      </c>
      <c r="S3557" s="15">
        <f t="shared" si="214"/>
        <v>42661.442060185189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2"/>
        <v>100</v>
      </c>
      <c r="P3558">
        <f t="shared" si="213"/>
        <v>110.5</v>
      </c>
      <c r="Q3558" s="10" t="s">
        <v>8315</v>
      </c>
      <c r="R3558" t="s">
        <v>8316</v>
      </c>
      <c r="S3558" s="15">
        <f t="shared" si="214"/>
        <v>41808.649583333332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2"/>
        <v>100</v>
      </c>
      <c r="P3559">
        <f t="shared" si="213"/>
        <v>179.28</v>
      </c>
      <c r="Q3559" s="10" t="s">
        <v>8315</v>
      </c>
      <c r="R3559" t="s">
        <v>8316</v>
      </c>
      <c r="S3559" s="15">
        <f t="shared" si="214"/>
        <v>41730.276747685188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2"/>
        <v>144</v>
      </c>
      <c r="P3560">
        <f t="shared" si="213"/>
        <v>22.91</v>
      </c>
      <c r="Q3560" s="10" t="s">
        <v>8315</v>
      </c>
      <c r="R3560" t="s">
        <v>8316</v>
      </c>
      <c r="S3560" s="15">
        <f t="shared" si="214"/>
        <v>42139.816840277781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2"/>
        <v>104</v>
      </c>
      <c r="P3561">
        <f t="shared" si="213"/>
        <v>43.13</v>
      </c>
      <c r="Q3561" s="10" t="s">
        <v>8315</v>
      </c>
      <c r="R3561" t="s">
        <v>8316</v>
      </c>
      <c r="S3561" s="15">
        <f t="shared" si="214"/>
        <v>42194.096157407403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2"/>
        <v>108</v>
      </c>
      <c r="P3562">
        <f t="shared" si="213"/>
        <v>46.89</v>
      </c>
      <c r="Q3562" s="10" t="s">
        <v>8315</v>
      </c>
      <c r="R3562" t="s">
        <v>8316</v>
      </c>
      <c r="S3562" s="15">
        <f t="shared" si="214"/>
        <v>42115.889652777783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2"/>
        <v>102</v>
      </c>
      <c r="P3563">
        <f t="shared" si="213"/>
        <v>47.41</v>
      </c>
      <c r="Q3563" s="10" t="s">
        <v>8315</v>
      </c>
      <c r="R3563" t="s">
        <v>8316</v>
      </c>
      <c r="S3563" s="15">
        <f t="shared" si="214"/>
        <v>42203.680300925931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2"/>
        <v>149</v>
      </c>
      <c r="P3564">
        <f t="shared" si="213"/>
        <v>15.13</v>
      </c>
      <c r="Q3564" s="10" t="s">
        <v>8315</v>
      </c>
      <c r="R3564" t="s">
        <v>8316</v>
      </c>
      <c r="S3564" s="15">
        <f t="shared" si="214"/>
        <v>42433.761886574073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2"/>
        <v>105</v>
      </c>
      <c r="P3565">
        <f t="shared" si="213"/>
        <v>21.1</v>
      </c>
      <c r="Q3565" s="10" t="s">
        <v>8315</v>
      </c>
      <c r="R3565" t="s">
        <v>8316</v>
      </c>
      <c r="S3565" s="15">
        <f t="shared" si="214"/>
        <v>42555.671944444446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2"/>
        <v>101</v>
      </c>
      <c r="P3566">
        <f t="shared" si="213"/>
        <v>59.12</v>
      </c>
      <c r="Q3566" s="10" t="s">
        <v>8315</v>
      </c>
      <c r="R3566" t="s">
        <v>8316</v>
      </c>
      <c r="S3566" s="15">
        <f t="shared" si="214"/>
        <v>42236.623252314821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2"/>
        <v>131</v>
      </c>
      <c r="P3567">
        <f t="shared" si="213"/>
        <v>97.92</v>
      </c>
      <c r="Q3567" s="10" t="s">
        <v>8315</v>
      </c>
      <c r="R3567" t="s">
        <v>8316</v>
      </c>
      <c r="S3567" s="15">
        <f t="shared" si="214"/>
        <v>41974.743148148147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2"/>
        <v>105</v>
      </c>
      <c r="P3568">
        <f t="shared" si="213"/>
        <v>55.13</v>
      </c>
      <c r="Q3568" s="10" t="s">
        <v>8315</v>
      </c>
      <c r="R3568" t="s">
        <v>8316</v>
      </c>
      <c r="S3568" s="15">
        <f t="shared" si="214"/>
        <v>41997.507905092592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2"/>
        <v>109</v>
      </c>
      <c r="P3569">
        <f t="shared" si="213"/>
        <v>26.54</v>
      </c>
      <c r="Q3569" s="10" t="s">
        <v>8315</v>
      </c>
      <c r="R3569" t="s">
        <v>8316</v>
      </c>
      <c r="S3569" s="15">
        <f t="shared" si="214"/>
        <v>42135.810694444444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2"/>
        <v>111</v>
      </c>
      <c r="P3570">
        <f t="shared" si="213"/>
        <v>58.42</v>
      </c>
      <c r="Q3570" s="10" t="s">
        <v>8315</v>
      </c>
      <c r="R3570" t="s">
        <v>8316</v>
      </c>
      <c r="S3570" s="15">
        <f t="shared" si="214"/>
        <v>41869.740671296298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2"/>
        <v>100</v>
      </c>
      <c r="P3571">
        <f t="shared" si="213"/>
        <v>122.54</v>
      </c>
      <c r="Q3571" s="10" t="s">
        <v>8315</v>
      </c>
      <c r="R3571" t="s">
        <v>8316</v>
      </c>
      <c r="S3571" s="15">
        <f t="shared" si="214"/>
        <v>41982.688611111109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2"/>
        <v>114</v>
      </c>
      <c r="P3572">
        <f t="shared" si="213"/>
        <v>87.96</v>
      </c>
      <c r="Q3572" s="10" t="s">
        <v>8315</v>
      </c>
      <c r="R3572" t="s">
        <v>8316</v>
      </c>
      <c r="S3572" s="15">
        <f t="shared" si="214"/>
        <v>41976.331979166673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2"/>
        <v>122</v>
      </c>
      <c r="P3573">
        <f t="shared" si="213"/>
        <v>73.239999999999995</v>
      </c>
      <c r="Q3573" s="10" t="s">
        <v>8315</v>
      </c>
      <c r="R3573" t="s">
        <v>8316</v>
      </c>
      <c r="S3573" s="15">
        <f t="shared" si="214"/>
        <v>41912.858946759261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2"/>
        <v>100</v>
      </c>
      <c r="P3574">
        <f t="shared" si="213"/>
        <v>55.56</v>
      </c>
      <c r="Q3574" s="10" t="s">
        <v>8315</v>
      </c>
      <c r="R3574" t="s">
        <v>8316</v>
      </c>
      <c r="S3574" s="15">
        <f t="shared" si="214"/>
        <v>42146.570393518516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2"/>
        <v>103</v>
      </c>
      <c r="P3575">
        <f t="shared" si="213"/>
        <v>39.54</v>
      </c>
      <c r="Q3575" s="10" t="s">
        <v>8315</v>
      </c>
      <c r="R3575" t="s">
        <v>8316</v>
      </c>
      <c r="S3575" s="15">
        <f t="shared" si="214"/>
        <v>41921.375532407408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2"/>
        <v>106</v>
      </c>
      <c r="P3576">
        <f t="shared" si="213"/>
        <v>136.78</v>
      </c>
      <c r="Q3576" s="10" t="s">
        <v>8315</v>
      </c>
      <c r="R3576" t="s">
        <v>8316</v>
      </c>
      <c r="S3576" s="15">
        <f t="shared" si="214"/>
        <v>41926.942685185182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2"/>
        <v>101</v>
      </c>
      <c r="P3577">
        <f t="shared" si="213"/>
        <v>99.34</v>
      </c>
      <c r="Q3577" s="10" t="s">
        <v>8315</v>
      </c>
      <c r="R3577" t="s">
        <v>8316</v>
      </c>
      <c r="S3577" s="15">
        <f t="shared" si="214"/>
        <v>42561.783877314811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2"/>
        <v>100</v>
      </c>
      <c r="P3578">
        <f t="shared" si="213"/>
        <v>20</v>
      </c>
      <c r="Q3578" s="10" t="s">
        <v>8315</v>
      </c>
      <c r="R3578" t="s">
        <v>8316</v>
      </c>
      <c r="S3578" s="15">
        <f t="shared" si="214"/>
        <v>42649.54923611111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2"/>
        <v>130</v>
      </c>
      <c r="P3579">
        <f t="shared" si="213"/>
        <v>28.89</v>
      </c>
      <c r="Q3579" s="10" t="s">
        <v>8315</v>
      </c>
      <c r="R3579" t="s">
        <v>8316</v>
      </c>
      <c r="S3579" s="15">
        <f t="shared" si="214"/>
        <v>42093.786840277782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2"/>
        <v>100</v>
      </c>
      <c r="P3580">
        <f t="shared" si="213"/>
        <v>40.549999999999997</v>
      </c>
      <c r="Q3580" s="10" t="s">
        <v>8315</v>
      </c>
      <c r="R3580" t="s">
        <v>8316</v>
      </c>
      <c r="S3580" s="15">
        <f t="shared" si="214"/>
        <v>42460.733530092592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2"/>
        <v>100</v>
      </c>
      <c r="P3581">
        <f t="shared" si="213"/>
        <v>35.71</v>
      </c>
      <c r="Q3581" s="10" t="s">
        <v>8315</v>
      </c>
      <c r="R3581" t="s">
        <v>8316</v>
      </c>
      <c r="S3581" s="15">
        <f t="shared" si="214"/>
        <v>42430.762222222227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2"/>
        <v>114</v>
      </c>
      <c r="P3582">
        <f t="shared" si="213"/>
        <v>37.96</v>
      </c>
      <c r="Q3582" s="10" t="s">
        <v>8315</v>
      </c>
      <c r="R3582" t="s">
        <v>8316</v>
      </c>
      <c r="S3582" s="15">
        <f t="shared" si="214"/>
        <v>42026.176180555558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2"/>
        <v>100</v>
      </c>
      <c r="P3583">
        <f t="shared" si="213"/>
        <v>33.33</v>
      </c>
      <c r="Q3583" s="10" t="s">
        <v>8315</v>
      </c>
      <c r="R3583" t="s">
        <v>8316</v>
      </c>
      <c r="S3583" s="15">
        <f t="shared" si="214"/>
        <v>41836.471180555556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2"/>
        <v>287</v>
      </c>
      <c r="P3584">
        <f t="shared" si="213"/>
        <v>58.57</v>
      </c>
      <c r="Q3584" s="10" t="s">
        <v>8315</v>
      </c>
      <c r="R3584" t="s">
        <v>8316</v>
      </c>
      <c r="S3584" s="15">
        <f t="shared" si="214"/>
        <v>42451.095856481479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2"/>
        <v>109</v>
      </c>
      <c r="P3585">
        <f t="shared" si="213"/>
        <v>135.63</v>
      </c>
      <c r="Q3585" s="10" t="s">
        <v>8315</v>
      </c>
      <c r="R3585" t="s">
        <v>8316</v>
      </c>
      <c r="S3585" s="15">
        <f t="shared" si="214"/>
        <v>42418.425983796296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12"/>
        <v>116</v>
      </c>
      <c r="P3586">
        <f t="shared" si="213"/>
        <v>30.94</v>
      </c>
      <c r="Q3586" s="10" t="s">
        <v>8315</v>
      </c>
      <c r="R3586" t="s">
        <v>8316</v>
      </c>
      <c r="S3586" s="15">
        <f t="shared" si="214"/>
        <v>42168.316481481481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15">ROUND(E3587/D3587*100,0)</f>
        <v>119</v>
      </c>
      <c r="P3587">
        <f t="shared" ref="P3587:P3650" si="216">IFERROR(ROUND(E3587/L3587,2),0)</f>
        <v>176.09</v>
      </c>
      <c r="Q3587" s="10" t="s">
        <v>8315</v>
      </c>
      <c r="R3587" t="s">
        <v>8316</v>
      </c>
      <c r="S3587" s="15">
        <f t="shared" ref="S3587:S3650" si="217">(((J3587/60)/60)/24+DATE(1970,1,1))</f>
        <v>41964.716319444444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5"/>
        <v>109</v>
      </c>
      <c r="P3588">
        <f t="shared" si="216"/>
        <v>151.97999999999999</v>
      </c>
      <c r="Q3588" s="10" t="s">
        <v>8315</v>
      </c>
      <c r="R3588" t="s">
        <v>8316</v>
      </c>
      <c r="S3588" s="15">
        <f t="shared" si="217"/>
        <v>42576.697569444441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5"/>
        <v>127</v>
      </c>
      <c r="P3589">
        <f t="shared" si="216"/>
        <v>22.61</v>
      </c>
      <c r="Q3589" s="10" t="s">
        <v>8315</v>
      </c>
      <c r="R3589" t="s">
        <v>8316</v>
      </c>
      <c r="S3589" s="15">
        <f t="shared" si="217"/>
        <v>42503.539976851855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5"/>
        <v>101</v>
      </c>
      <c r="P3590">
        <f t="shared" si="216"/>
        <v>18.27</v>
      </c>
      <c r="Q3590" s="10" t="s">
        <v>8315</v>
      </c>
      <c r="R3590" t="s">
        <v>8316</v>
      </c>
      <c r="S3590" s="15">
        <f t="shared" si="217"/>
        <v>42101.828819444447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5"/>
        <v>128</v>
      </c>
      <c r="P3591">
        <f t="shared" si="216"/>
        <v>82.26</v>
      </c>
      <c r="Q3591" s="10" t="s">
        <v>8315</v>
      </c>
      <c r="R3591" t="s">
        <v>8316</v>
      </c>
      <c r="S3591" s="15">
        <f t="shared" si="217"/>
        <v>42125.647534722222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5"/>
        <v>100</v>
      </c>
      <c r="P3592">
        <f t="shared" si="216"/>
        <v>68.53</v>
      </c>
      <c r="Q3592" s="10" t="s">
        <v>8315</v>
      </c>
      <c r="R3592" t="s">
        <v>8316</v>
      </c>
      <c r="S3592" s="15">
        <f t="shared" si="217"/>
        <v>41902.333726851852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5"/>
        <v>175</v>
      </c>
      <c r="P3593">
        <f t="shared" si="216"/>
        <v>68.06</v>
      </c>
      <c r="Q3593" s="10" t="s">
        <v>8315</v>
      </c>
      <c r="R3593" t="s">
        <v>8316</v>
      </c>
      <c r="S3593" s="15">
        <f t="shared" si="217"/>
        <v>42003.948425925926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5"/>
        <v>127</v>
      </c>
      <c r="P3594">
        <f t="shared" si="216"/>
        <v>72.709999999999994</v>
      </c>
      <c r="Q3594" s="10" t="s">
        <v>8315</v>
      </c>
      <c r="R3594" t="s">
        <v>8316</v>
      </c>
      <c r="S3594" s="15">
        <f t="shared" si="217"/>
        <v>41988.829942129625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5"/>
        <v>111</v>
      </c>
      <c r="P3595">
        <f t="shared" si="216"/>
        <v>77.19</v>
      </c>
      <c r="Q3595" s="10" t="s">
        <v>8315</v>
      </c>
      <c r="R3595" t="s">
        <v>8316</v>
      </c>
      <c r="S3595" s="15">
        <f t="shared" si="217"/>
        <v>41974.898599537039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5"/>
        <v>126</v>
      </c>
      <c r="P3596">
        <f t="shared" si="216"/>
        <v>55.97</v>
      </c>
      <c r="Q3596" s="10" t="s">
        <v>8315</v>
      </c>
      <c r="R3596" t="s">
        <v>8316</v>
      </c>
      <c r="S3596" s="15">
        <f t="shared" si="217"/>
        <v>42592.066921296297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5"/>
        <v>119</v>
      </c>
      <c r="P3597">
        <f t="shared" si="216"/>
        <v>49.69</v>
      </c>
      <c r="Q3597" s="10" t="s">
        <v>8315</v>
      </c>
      <c r="R3597" t="s">
        <v>8316</v>
      </c>
      <c r="S3597" s="15">
        <f t="shared" si="217"/>
        <v>42050.008368055554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5"/>
        <v>108</v>
      </c>
      <c r="P3598">
        <f t="shared" si="216"/>
        <v>79</v>
      </c>
      <c r="Q3598" s="10" t="s">
        <v>8315</v>
      </c>
      <c r="R3598" t="s">
        <v>8316</v>
      </c>
      <c r="S3598" s="15">
        <f t="shared" si="217"/>
        <v>41856.715069444443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5"/>
        <v>103</v>
      </c>
      <c r="P3599">
        <f t="shared" si="216"/>
        <v>77.73</v>
      </c>
      <c r="Q3599" s="10" t="s">
        <v>8315</v>
      </c>
      <c r="R3599" t="s">
        <v>8316</v>
      </c>
      <c r="S3599" s="15">
        <f t="shared" si="217"/>
        <v>42417.585532407407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5"/>
        <v>110</v>
      </c>
      <c r="P3600">
        <f t="shared" si="216"/>
        <v>40.78</v>
      </c>
      <c r="Q3600" s="10" t="s">
        <v>8315</v>
      </c>
      <c r="R3600" t="s">
        <v>8316</v>
      </c>
      <c r="S3600" s="15">
        <f t="shared" si="217"/>
        <v>41866.79886574074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5"/>
        <v>202</v>
      </c>
      <c r="P3601">
        <f t="shared" si="216"/>
        <v>59.41</v>
      </c>
      <c r="Q3601" s="10" t="s">
        <v>8315</v>
      </c>
      <c r="R3601" t="s">
        <v>8316</v>
      </c>
      <c r="S3601" s="15">
        <f t="shared" si="217"/>
        <v>42220.79487268519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5"/>
        <v>130</v>
      </c>
      <c r="P3602">
        <f t="shared" si="216"/>
        <v>3.25</v>
      </c>
      <c r="Q3602" s="10" t="s">
        <v>8315</v>
      </c>
      <c r="R3602" t="s">
        <v>8316</v>
      </c>
      <c r="S3602" s="15">
        <f t="shared" si="217"/>
        <v>42628.849120370374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5"/>
        <v>104</v>
      </c>
      <c r="P3603">
        <f t="shared" si="216"/>
        <v>39.380000000000003</v>
      </c>
      <c r="Q3603" s="10" t="s">
        <v>8315</v>
      </c>
      <c r="R3603" t="s">
        <v>8316</v>
      </c>
      <c r="S3603" s="15">
        <f t="shared" si="217"/>
        <v>41990.99863425926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5"/>
        <v>100</v>
      </c>
      <c r="P3604">
        <f t="shared" si="216"/>
        <v>81.67</v>
      </c>
      <c r="Q3604" s="10" t="s">
        <v>8315</v>
      </c>
      <c r="R3604" t="s">
        <v>8316</v>
      </c>
      <c r="S3604" s="15">
        <f t="shared" si="217"/>
        <v>42447.894432870366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5"/>
        <v>171</v>
      </c>
      <c r="P3605">
        <f t="shared" si="216"/>
        <v>44.91</v>
      </c>
      <c r="Q3605" s="10" t="s">
        <v>8315</v>
      </c>
      <c r="R3605" t="s">
        <v>8316</v>
      </c>
      <c r="S3605" s="15">
        <f t="shared" si="217"/>
        <v>42283.864351851851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5"/>
        <v>113</v>
      </c>
      <c r="P3606">
        <f t="shared" si="216"/>
        <v>49.06</v>
      </c>
      <c r="Q3606" s="10" t="s">
        <v>8315</v>
      </c>
      <c r="R3606" t="s">
        <v>8316</v>
      </c>
      <c r="S3606" s="15">
        <f t="shared" si="217"/>
        <v>42483.015694444446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5"/>
        <v>184</v>
      </c>
      <c r="P3607">
        <f t="shared" si="216"/>
        <v>30.67</v>
      </c>
      <c r="Q3607" s="10" t="s">
        <v>8315</v>
      </c>
      <c r="R3607" t="s">
        <v>8316</v>
      </c>
      <c r="S3607" s="15">
        <f t="shared" si="217"/>
        <v>42383.793124999997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5"/>
        <v>130</v>
      </c>
      <c r="P3608">
        <f t="shared" si="216"/>
        <v>61.06</v>
      </c>
      <c r="Q3608" s="10" t="s">
        <v>8315</v>
      </c>
      <c r="R3608" t="s">
        <v>8316</v>
      </c>
      <c r="S3608" s="15">
        <f t="shared" si="217"/>
        <v>42566.604826388888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5"/>
        <v>105</v>
      </c>
      <c r="P3609">
        <f t="shared" si="216"/>
        <v>29</v>
      </c>
      <c r="Q3609" s="10" t="s">
        <v>8315</v>
      </c>
      <c r="R3609" t="s">
        <v>8316</v>
      </c>
      <c r="S3609" s="15">
        <f t="shared" si="217"/>
        <v>42338.963912037041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5"/>
        <v>100</v>
      </c>
      <c r="P3610">
        <f t="shared" si="216"/>
        <v>29.63</v>
      </c>
      <c r="Q3610" s="10" t="s">
        <v>8315</v>
      </c>
      <c r="R3610" t="s">
        <v>8316</v>
      </c>
      <c r="S3610" s="15">
        <f t="shared" si="217"/>
        <v>42506.709375000006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5"/>
        <v>153</v>
      </c>
      <c r="P3611">
        <f t="shared" si="216"/>
        <v>143.1</v>
      </c>
      <c r="Q3611" s="10" t="s">
        <v>8315</v>
      </c>
      <c r="R3611" t="s">
        <v>8316</v>
      </c>
      <c r="S3611" s="15">
        <f t="shared" si="217"/>
        <v>42429.991724537031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5"/>
        <v>162</v>
      </c>
      <c r="P3612">
        <f t="shared" si="216"/>
        <v>52.35</v>
      </c>
      <c r="Q3612" s="10" t="s">
        <v>8315</v>
      </c>
      <c r="R3612" t="s">
        <v>8316</v>
      </c>
      <c r="S3612" s="15">
        <f t="shared" si="217"/>
        <v>42203.432129629626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5"/>
        <v>136</v>
      </c>
      <c r="P3613">
        <f t="shared" si="216"/>
        <v>66.67</v>
      </c>
      <c r="Q3613" s="10" t="s">
        <v>8315</v>
      </c>
      <c r="R3613" t="s">
        <v>8316</v>
      </c>
      <c r="S3613" s="15">
        <f t="shared" si="217"/>
        <v>42072.370381944449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5"/>
        <v>144</v>
      </c>
      <c r="P3614">
        <f t="shared" si="216"/>
        <v>126.67</v>
      </c>
      <c r="Q3614" s="10" t="s">
        <v>8315</v>
      </c>
      <c r="R3614" t="s">
        <v>8316</v>
      </c>
      <c r="S3614" s="15">
        <f t="shared" si="217"/>
        <v>41789.726979166669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5"/>
        <v>100</v>
      </c>
      <c r="P3615">
        <f t="shared" si="216"/>
        <v>62.5</v>
      </c>
      <c r="Q3615" s="10" t="s">
        <v>8315</v>
      </c>
      <c r="R3615" t="s">
        <v>8316</v>
      </c>
      <c r="S3615" s="15">
        <f t="shared" si="217"/>
        <v>41788.58997685185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5"/>
        <v>101</v>
      </c>
      <c r="P3616">
        <f t="shared" si="216"/>
        <v>35.49</v>
      </c>
      <c r="Q3616" s="10" t="s">
        <v>8315</v>
      </c>
      <c r="R3616" t="s">
        <v>8316</v>
      </c>
      <c r="S3616" s="15">
        <f t="shared" si="21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5"/>
        <v>107</v>
      </c>
      <c r="P3617">
        <f t="shared" si="216"/>
        <v>37.08</v>
      </c>
      <c r="Q3617" s="10" t="s">
        <v>8315</v>
      </c>
      <c r="R3617" t="s">
        <v>8316</v>
      </c>
      <c r="S3617" s="15">
        <f t="shared" si="21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5"/>
        <v>125</v>
      </c>
      <c r="P3618">
        <f t="shared" si="216"/>
        <v>69.33</v>
      </c>
      <c r="Q3618" s="10" t="s">
        <v>8315</v>
      </c>
      <c r="R3618" t="s">
        <v>8316</v>
      </c>
      <c r="S3618" s="15">
        <f t="shared" si="21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5"/>
        <v>119</v>
      </c>
      <c r="P3619">
        <f t="shared" si="216"/>
        <v>17.25</v>
      </c>
      <c r="Q3619" s="10" t="s">
        <v>8315</v>
      </c>
      <c r="R3619" t="s">
        <v>8316</v>
      </c>
      <c r="S3619" s="15">
        <f t="shared" si="21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5"/>
        <v>101</v>
      </c>
      <c r="P3620">
        <f t="shared" si="216"/>
        <v>36.07</v>
      </c>
      <c r="Q3620" s="10" t="s">
        <v>8315</v>
      </c>
      <c r="R3620" t="s">
        <v>8316</v>
      </c>
      <c r="S3620" s="15">
        <f t="shared" si="21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5"/>
        <v>113</v>
      </c>
      <c r="P3621">
        <f t="shared" si="216"/>
        <v>66.47</v>
      </c>
      <c r="Q3621" s="10" t="s">
        <v>8315</v>
      </c>
      <c r="R3621" t="s">
        <v>8316</v>
      </c>
      <c r="S3621" s="15">
        <f t="shared" si="21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5"/>
        <v>105</v>
      </c>
      <c r="P3622">
        <f t="shared" si="216"/>
        <v>56.07</v>
      </c>
      <c r="Q3622" s="10" t="s">
        <v>8315</v>
      </c>
      <c r="R3622" t="s">
        <v>8316</v>
      </c>
      <c r="S3622" s="15">
        <f t="shared" si="21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5"/>
        <v>110</v>
      </c>
      <c r="P3623">
        <f t="shared" si="216"/>
        <v>47.03</v>
      </c>
      <c r="Q3623" s="10" t="s">
        <v>8315</v>
      </c>
      <c r="R3623" t="s">
        <v>8316</v>
      </c>
      <c r="S3623" s="15">
        <f t="shared" si="21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5"/>
        <v>100</v>
      </c>
      <c r="P3624">
        <f t="shared" si="216"/>
        <v>47.67</v>
      </c>
      <c r="Q3624" s="10" t="s">
        <v>8315</v>
      </c>
      <c r="R3624" t="s">
        <v>8316</v>
      </c>
      <c r="S3624" s="15">
        <f t="shared" si="21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5"/>
        <v>120</v>
      </c>
      <c r="P3625">
        <f t="shared" si="216"/>
        <v>88.24</v>
      </c>
      <c r="Q3625" s="10" t="s">
        <v>8315</v>
      </c>
      <c r="R3625" t="s">
        <v>8316</v>
      </c>
      <c r="S3625" s="15">
        <f t="shared" si="21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5"/>
        <v>105</v>
      </c>
      <c r="P3626">
        <f t="shared" si="216"/>
        <v>80.72</v>
      </c>
      <c r="Q3626" s="10" t="s">
        <v>8315</v>
      </c>
      <c r="R3626" t="s">
        <v>8316</v>
      </c>
      <c r="S3626" s="15">
        <f t="shared" si="21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5"/>
        <v>103</v>
      </c>
      <c r="P3627">
        <f t="shared" si="216"/>
        <v>39.49</v>
      </c>
      <c r="Q3627" s="10" t="s">
        <v>8315</v>
      </c>
      <c r="R3627" t="s">
        <v>8316</v>
      </c>
      <c r="S3627" s="15">
        <f t="shared" si="21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5"/>
        <v>102</v>
      </c>
      <c r="P3628">
        <f t="shared" si="216"/>
        <v>84.85</v>
      </c>
      <c r="Q3628" s="10" t="s">
        <v>8315</v>
      </c>
      <c r="R3628" t="s">
        <v>8316</v>
      </c>
      <c r="S3628" s="15">
        <f t="shared" si="21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5"/>
        <v>100</v>
      </c>
      <c r="P3629">
        <f t="shared" si="216"/>
        <v>68.97</v>
      </c>
      <c r="Q3629" s="10" t="s">
        <v>8315</v>
      </c>
      <c r="R3629" t="s">
        <v>8316</v>
      </c>
      <c r="S3629" s="15">
        <f t="shared" si="21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5"/>
        <v>0</v>
      </c>
      <c r="P3630">
        <f t="shared" si="216"/>
        <v>0</v>
      </c>
      <c r="Q3630" s="10" t="s">
        <v>8315</v>
      </c>
      <c r="R3630" t="s">
        <v>8357</v>
      </c>
      <c r="S3630" s="15">
        <f t="shared" si="21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5"/>
        <v>0</v>
      </c>
      <c r="P3631">
        <f t="shared" si="216"/>
        <v>1</v>
      </c>
      <c r="Q3631" s="10" t="s">
        <v>8315</v>
      </c>
      <c r="R3631" t="s">
        <v>8357</v>
      </c>
      <c r="S3631" s="15">
        <f t="shared" si="21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5"/>
        <v>0</v>
      </c>
      <c r="P3632">
        <f t="shared" si="216"/>
        <v>1</v>
      </c>
      <c r="Q3632" s="10" t="s">
        <v>8315</v>
      </c>
      <c r="R3632" t="s">
        <v>8357</v>
      </c>
      <c r="S3632" s="15">
        <f t="shared" si="217"/>
        <v>41942.84710648148</v>
      </c>
      <c r="T3632">
        <f>YEAR(S3632)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5"/>
        <v>51</v>
      </c>
      <c r="P3633">
        <f t="shared" si="216"/>
        <v>147.88</v>
      </c>
      <c r="Q3633" s="10" t="s">
        <v>8315</v>
      </c>
      <c r="R3633" t="s">
        <v>8357</v>
      </c>
      <c r="S3633" s="15">
        <f t="shared" si="21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5"/>
        <v>20</v>
      </c>
      <c r="P3634">
        <f t="shared" si="216"/>
        <v>100</v>
      </c>
      <c r="Q3634" s="10" t="s">
        <v>8315</v>
      </c>
      <c r="R3634" t="s">
        <v>8357</v>
      </c>
      <c r="S3634" s="15">
        <f t="shared" si="217"/>
        <v>41946.936909722222</v>
      </c>
      <c r="T3634">
        <f>YEAR(S3634)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5"/>
        <v>35</v>
      </c>
      <c r="P3635">
        <f t="shared" si="216"/>
        <v>56.84</v>
      </c>
      <c r="Q3635" s="10" t="s">
        <v>8315</v>
      </c>
      <c r="R3635" t="s">
        <v>8357</v>
      </c>
      <c r="S3635" s="15">
        <f t="shared" si="21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5"/>
        <v>4</v>
      </c>
      <c r="P3636">
        <f t="shared" si="216"/>
        <v>176.94</v>
      </c>
      <c r="Q3636" s="10" t="s">
        <v>8315</v>
      </c>
      <c r="R3636" t="s">
        <v>8357</v>
      </c>
      <c r="S3636" s="15">
        <f t="shared" si="21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5"/>
        <v>36</v>
      </c>
      <c r="P3637">
        <f t="shared" si="216"/>
        <v>127.6</v>
      </c>
      <c r="Q3637" s="10" t="s">
        <v>8315</v>
      </c>
      <c r="R3637" t="s">
        <v>8357</v>
      </c>
      <c r="S3637" s="15">
        <f t="shared" si="21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5"/>
        <v>0</v>
      </c>
      <c r="P3638">
        <f t="shared" si="216"/>
        <v>0</v>
      </c>
      <c r="Q3638" s="10" t="s">
        <v>8315</v>
      </c>
      <c r="R3638" t="s">
        <v>8357</v>
      </c>
      <c r="S3638" s="15">
        <f t="shared" si="21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5"/>
        <v>31</v>
      </c>
      <c r="P3639">
        <f t="shared" si="216"/>
        <v>66.14</v>
      </c>
      <c r="Q3639" s="10" t="s">
        <v>8315</v>
      </c>
      <c r="R3639" t="s">
        <v>8357</v>
      </c>
      <c r="S3639" s="15">
        <f t="shared" si="21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5"/>
        <v>7</v>
      </c>
      <c r="P3640">
        <f t="shared" si="216"/>
        <v>108</v>
      </c>
      <c r="Q3640" s="10" t="s">
        <v>8315</v>
      </c>
      <c r="R3640" t="s">
        <v>8357</v>
      </c>
      <c r="S3640" s="15">
        <f t="shared" si="21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5"/>
        <v>0</v>
      </c>
      <c r="P3641">
        <f t="shared" si="216"/>
        <v>1</v>
      </c>
      <c r="Q3641" s="10" t="s">
        <v>8315</v>
      </c>
      <c r="R3641" t="s">
        <v>8357</v>
      </c>
      <c r="S3641" s="15">
        <f t="shared" si="21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5"/>
        <v>6</v>
      </c>
      <c r="P3642">
        <f t="shared" si="216"/>
        <v>18.329999999999998</v>
      </c>
      <c r="Q3642" s="10" t="s">
        <v>8315</v>
      </c>
      <c r="R3642" t="s">
        <v>8357</v>
      </c>
      <c r="S3642" s="15">
        <f t="shared" si="21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5"/>
        <v>0</v>
      </c>
      <c r="P3643">
        <f t="shared" si="216"/>
        <v>0</v>
      </c>
      <c r="Q3643" s="10" t="s">
        <v>8315</v>
      </c>
      <c r="R3643" t="s">
        <v>8357</v>
      </c>
      <c r="S3643" s="15">
        <f t="shared" si="21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5"/>
        <v>2</v>
      </c>
      <c r="P3644">
        <f t="shared" si="216"/>
        <v>7.5</v>
      </c>
      <c r="Q3644" s="10" t="s">
        <v>8315</v>
      </c>
      <c r="R3644" t="s">
        <v>8357</v>
      </c>
      <c r="S3644" s="15">
        <f t="shared" si="21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5"/>
        <v>0</v>
      </c>
      <c r="P3645">
        <f t="shared" si="216"/>
        <v>0</v>
      </c>
      <c r="Q3645" s="10" t="s">
        <v>8315</v>
      </c>
      <c r="R3645" t="s">
        <v>8357</v>
      </c>
      <c r="S3645" s="15">
        <f t="shared" si="21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5"/>
        <v>16</v>
      </c>
      <c r="P3646">
        <f t="shared" si="216"/>
        <v>68.42</v>
      </c>
      <c r="Q3646" s="10" t="s">
        <v>8315</v>
      </c>
      <c r="R3646" t="s">
        <v>8357</v>
      </c>
      <c r="S3646" s="15">
        <f t="shared" si="21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5"/>
        <v>0</v>
      </c>
      <c r="P3647">
        <f t="shared" si="216"/>
        <v>1</v>
      </c>
      <c r="Q3647" s="10" t="s">
        <v>8315</v>
      </c>
      <c r="R3647" t="s">
        <v>8357</v>
      </c>
      <c r="S3647" s="15">
        <f t="shared" si="21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5"/>
        <v>5</v>
      </c>
      <c r="P3648">
        <f t="shared" si="216"/>
        <v>60.13</v>
      </c>
      <c r="Q3648" s="10" t="s">
        <v>8315</v>
      </c>
      <c r="R3648" t="s">
        <v>8357</v>
      </c>
      <c r="S3648" s="15">
        <f t="shared" si="21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5"/>
        <v>6</v>
      </c>
      <c r="P3649">
        <f t="shared" si="216"/>
        <v>15</v>
      </c>
      <c r="Q3649" s="10" t="s">
        <v>8315</v>
      </c>
      <c r="R3649" t="s">
        <v>8357</v>
      </c>
      <c r="S3649" s="15">
        <f t="shared" si="217"/>
        <v>42598.749155092592</v>
      </c>
      <c r="T3649">
        <f>YEAR(S3649)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15"/>
        <v>100</v>
      </c>
      <c r="P3650">
        <f t="shared" si="216"/>
        <v>550.04</v>
      </c>
      <c r="Q3650" s="10" t="s">
        <v>8315</v>
      </c>
      <c r="R3650" t="s">
        <v>8316</v>
      </c>
      <c r="S3650" s="15">
        <f t="shared" si="21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18">ROUND(E3651/D3651*100,0)</f>
        <v>104</v>
      </c>
      <c r="P3651">
        <f t="shared" ref="P3651:P3714" si="219">IFERROR(ROUND(E3651/L3651,2),0)</f>
        <v>97.5</v>
      </c>
      <c r="Q3651" s="10" t="s">
        <v>8315</v>
      </c>
      <c r="R3651" t="s">
        <v>8316</v>
      </c>
      <c r="S3651" s="15">
        <f t="shared" ref="S3651:S3714" si="220">(((J3651/60)/60)/24+DATE(1970,1,1))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18"/>
        <v>100</v>
      </c>
      <c r="P3652">
        <f t="shared" si="219"/>
        <v>29.41</v>
      </c>
      <c r="Q3652" s="10" t="s">
        <v>8315</v>
      </c>
      <c r="R3652" t="s">
        <v>8316</v>
      </c>
      <c r="S3652" s="15">
        <f t="shared" si="220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18"/>
        <v>104</v>
      </c>
      <c r="P3653">
        <f t="shared" si="219"/>
        <v>57.78</v>
      </c>
      <c r="Q3653" s="10" t="s">
        <v>8315</v>
      </c>
      <c r="R3653" t="s">
        <v>8316</v>
      </c>
      <c r="S3653" s="15">
        <f t="shared" si="220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18"/>
        <v>251</v>
      </c>
      <c r="P3654">
        <f t="shared" si="219"/>
        <v>44.24</v>
      </c>
      <c r="Q3654" s="10" t="s">
        <v>8315</v>
      </c>
      <c r="R3654" t="s">
        <v>8316</v>
      </c>
      <c r="S3654" s="15">
        <f t="shared" si="220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18"/>
        <v>101</v>
      </c>
      <c r="P3655">
        <f t="shared" si="219"/>
        <v>60.91</v>
      </c>
      <c r="Q3655" s="10" t="s">
        <v>8315</v>
      </c>
      <c r="R3655" t="s">
        <v>8316</v>
      </c>
      <c r="S3655" s="15">
        <f t="shared" si="220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18"/>
        <v>174</v>
      </c>
      <c r="P3656">
        <f t="shared" si="219"/>
        <v>68.84</v>
      </c>
      <c r="Q3656" s="10" t="s">
        <v>8315</v>
      </c>
      <c r="R3656" t="s">
        <v>8316</v>
      </c>
      <c r="S3656" s="15">
        <f t="shared" si="220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18"/>
        <v>116</v>
      </c>
      <c r="P3657">
        <f t="shared" si="219"/>
        <v>73.58</v>
      </c>
      <c r="Q3657" s="10" t="s">
        <v>8315</v>
      </c>
      <c r="R3657" t="s">
        <v>8316</v>
      </c>
      <c r="S3657" s="15">
        <f t="shared" si="220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18"/>
        <v>106</v>
      </c>
      <c r="P3658">
        <f t="shared" si="219"/>
        <v>115.02</v>
      </c>
      <c r="Q3658" s="10" t="s">
        <v>8315</v>
      </c>
      <c r="R3658" t="s">
        <v>8316</v>
      </c>
      <c r="S3658" s="15">
        <f t="shared" si="220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18"/>
        <v>111</v>
      </c>
      <c r="P3659">
        <f t="shared" si="219"/>
        <v>110.75</v>
      </c>
      <c r="Q3659" s="10" t="s">
        <v>8315</v>
      </c>
      <c r="R3659" t="s">
        <v>8316</v>
      </c>
      <c r="S3659" s="15">
        <f t="shared" si="220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18"/>
        <v>101</v>
      </c>
      <c r="P3660">
        <f t="shared" si="219"/>
        <v>75.5</v>
      </c>
      <c r="Q3660" s="10" t="s">
        <v>8315</v>
      </c>
      <c r="R3660" t="s">
        <v>8316</v>
      </c>
      <c r="S3660" s="15">
        <f t="shared" si="220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18"/>
        <v>102</v>
      </c>
      <c r="P3661">
        <f t="shared" si="219"/>
        <v>235.46</v>
      </c>
      <c r="Q3661" s="10" t="s">
        <v>8315</v>
      </c>
      <c r="R3661" t="s">
        <v>8316</v>
      </c>
      <c r="S3661" s="15">
        <f t="shared" si="220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18"/>
        <v>100</v>
      </c>
      <c r="P3662">
        <f t="shared" si="219"/>
        <v>11.36</v>
      </c>
      <c r="Q3662" s="10" t="s">
        <v>8315</v>
      </c>
      <c r="R3662" t="s">
        <v>8316</v>
      </c>
      <c r="S3662" s="15">
        <f t="shared" si="220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18"/>
        <v>111</v>
      </c>
      <c r="P3663">
        <f t="shared" si="219"/>
        <v>92.5</v>
      </c>
      <c r="Q3663" s="10" t="s">
        <v>8315</v>
      </c>
      <c r="R3663" t="s">
        <v>8316</v>
      </c>
      <c r="S3663" s="15">
        <f t="shared" si="220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18"/>
        <v>101</v>
      </c>
      <c r="P3664">
        <f t="shared" si="219"/>
        <v>202.85</v>
      </c>
      <c r="Q3664" s="10" t="s">
        <v>8315</v>
      </c>
      <c r="R3664" t="s">
        <v>8316</v>
      </c>
      <c r="S3664" s="15">
        <f t="shared" si="220"/>
        <v>42064.220069444447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18"/>
        <v>104</v>
      </c>
      <c r="P3665">
        <f t="shared" si="219"/>
        <v>26</v>
      </c>
      <c r="Q3665" s="10" t="s">
        <v>8315</v>
      </c>
      <c r="R3665" t="s">
        <v>8316</v>
      </c>
      <c r="S3665" s="15">
        <f t="shared" si="220"/>
        <v>42665.451736111107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18"/>
        <v>109</v>
      </c>
      <c r="P3666">
        <f t="shared" si="219"/>
        <v>46.05</v>
      </c>
      <c r="Q3666" s="10" t="s">
        <v>8315</v>
      </c>
      <c r="R3666" t="s">
        <v>8316</v>
      </c>
      <c r="S3666" s="15">
        <f t="shared" si="220"/>
        <v>42523.248715277776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18"/>
        <v>115</v>
      </c>
      <c r="P3667">
        <f t="shared" si="219"/>
        <v>51</v>
      </c>
      <c r="Q3667" s="10" t="s">
        <v>8315</v>
      </c>
      <c r="R3667" t="s">
        <v>8316</v>
      </c>
      <c r="S3667" s="15">
        <f t="shared" si="220"/>
        <v>42294.808124999996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18"/>
        <v>100</v>
      </c>
      <c r="P3668">
        <f t="shared" si="219"/>
        <v>31.58</v>
      </c>
      <c r="Q3668" s="10" t="s">
        <v>8315</v>
      </c>
      <c r="R3668" t="s">
        <v>8316</v>
      </c>
      <c r="S3668" s="15">
        <f t="shared" si="220"/>
        <v>41822.90488425926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18"/>
        <v>103</v>
      </c>
      <c r="P3669">
        <f t="shared" si="219"/>
        <v>53.36</v>
      </c>
      <c r="Q3669" s="10" t="s">
        <v>8315</v>
      </c>
      <c r="R3669" t="s">
        <v>8316</v>
      </c>
      <c r="S3669" s="15">
        <f t="shared" si="220"/>
        <v>42173.970127314817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18"/>
        <v>104</v>
      </c>
      <c r="P3670">
        <f t="shared" si="219"/>
        <v>36.96</v>
      </c>
      <c r="Q3670" s="10" t="s">
        <v>8315</v>
      </c>
      <c r="R3670" t="s">
        <v>8316</v>
      </c>
      <c r="S3670" s="15">
        <f t="shared" si="220"/>
        <v>42185.556157407409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18"/>
        <v>138</v>
      </c>
      <c r="P3671">
        <f t="shared" si="219"/>
        <v>81.290000000000006</v>
      </c>
      <c r="Q3671" s="10" t="s">
        <v>8315</v>
      </c>
      <c r="R3671" t="s">
        <v>8316</v>
      </c>
      <c r="S3671" s="15">
        <f t="shared" si="220"/>
        <v>42136.675196759257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18"/>
        <v>110</v>
      </c>
      <c r="P3672">
        <f t="shared" si="219"/>
        <v>20.079999999999998</v>
      </c>
      <c r="Q3672" s="10" t="s">
        <v>8315</v>
      </c>
      <c r="R3672" t="s">
        <v>8316</v>
      </c>
      <c r="S3672" s="15">
        <f t="shared" si="220"/>
        <v>42142.514016203699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18"/>
        <v>101</v>
      </c>
      <c r="P3673">
        <f t="shared" si="219"/>
        <v>88.25</v>
      </c>
      <c r="Q3673" s="10" t="s">
        <v>8315</v>
      </c>
      <c r="R3673" t="s">
        <v>8316</v>
      </c>
      <c r="S3673" s="15">
        <f t="shared" si="220"/>
        <v>41820.62809027778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18"/>
        <v>102</v>
      </c>
      <c r="P3674">
        <f t="shared" si="219"/>
        <v>53.44</v>
      </c>
      <c r="Q3674" s="10" t="s">
        <v>8315</v>
      </c>
      <c r="R3674" t="s">
        <v>8316</v>
      </c>
      <c r="S3674" s="15">
        <f t="shared" si="220"/>
        <v>41878.946574074071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18"/>
        <v>114</v>
      </c>
      <c r="P3675">
        <f t="shared" si="219"/>
        <v>39.869999999999997</v>
      </c>
      <c r="Q3675" s="10" t="s">
        <v>8315</v>
      </c>
      <c r="R3675" t="s">
        <v>8316</v>
      </c>
      <c r="S3675" s="15">
        <f t="shared" si="220"/>
        <v>41914.295104166667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18"/>
        <v>100</v>
      </c>
      <c r="P3676">
        <f t="shared" si="219"/>
        <v>145.16</v>
      </c>
      <c r="Q3676" s="10" t="s">
        <v>8315</v>
      </c>
      <c r="R3676" t="s">
        <v>8316</v>
      </c>
      <c r="S3676" s="15">
        <f t="shared" si="220"/>
        <v>42556.873020833329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18"/>
        <v>140</v>
      </c>
      <c r="P3677">
        <f t="shared" si="219"/>
        <v>23.33</v>
      </c>
      <c r="Q3677" s="10" t="s">
        <v>8315</v>
      </c>
      <c r="R3677" t="s">
        <v>8316</v>
      </c>
      <c r="S3677" s="15">
        <f t="shared" si="220"/>
        <v>42493.597013888888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18"/>
        <v>129</v>
      </c>
      <c r="P3678">
        <f t="shared" si="219"/>
        <v>64.38</v>
      </c>
      <c r="Q3678" s="10" t="s">
        <v>8315</v>
      </c>
      <c r="R3678" t="s">
        <v>8316</v>
      </c>
      <c r="S3678" s="15">
        <f t="shared" si="220"/>
        <v>41876.815787037034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18"/>
        <v>103</v>
      </c>
      <c r="P3679">
        <f t="shared" si="219"/>
        <v>62.05</v>
      </c>
      <c r="Q3679" s="10" t="s">
        <v>8315</v>
      </c>
      <c r="R3679" t="s">
        <v>8316</v>
      </c>
      <c r="S3679" s="15">
        <f t="shared" si="220"/>
        <v>41802.574282407404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18"/>
        <v>103</v>
      </c>
      <c r="P3680">
        <f t="shared" si="219"/>
        <v>66.13</v>
      </c>
      <c r="Q3680" s="10" t="s">
        <v>8315</v>
      </c>
      <c r="R3680" t="s">
        <v>8316</v>
      </c>
      <c r="S3680" s="15">
        <f t="shared" si="220"/>
        <v>42120.531226851846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18"/>
        <v>110</v>
      </c>
      <c r="P3681">
        <f t="shared" si="219"/>
        <v>73.400000000000006</v>
      </c>
      <c r="Q3681" s="10" t="s">
        <v>8315</v>
      </c>
      <c r="R3681" t="s">
        <v>8316</v>
      </c>
      <c r="S3681" s="15">
        <f t="shared" si="220"/>
        <v>41786.761354166665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18"/>
        <v>113</v>
      </c>
      <c r="P3682">
        <f t="shared" si="219"/>
        <v>99.5</v>
      </c>
      <c r="Q3682" s="10" t="s">
        <v>8315</v>
      </c>
      <c r="R3682" t="s">
        <v>8316</v>
      </c>
      <c r="S3682" s="15">
        <f t="shared" si="220"/>
        <v>42627.454097222217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18"/>
        <v>112</v>
      </c>
      <c r="P3683">
        <f t="shared" si="219"/>
        <v>62.17</v>
      </c>
      <c r="Q3683" s="10" t="s">
        <v>8315</v>
      </c>
      <c r="R3683" t="s">
        <v>8316</v>
      </c>
      <c r="S3683" s="15">
        <f t="shared" si="220"/>
        <v>42374.651504629626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18"/>
        <v>139</v>
      </c>
      <c r="P3684">
        <f t="shared" si="219"/>
        <v>62.33</v>
      </c>
      <c r="Q3684" s="10" t="s">
        <v>8315</v>
      </c>
      <c r="R3684" t="s">
        <v>8316</v>
      </c>
      <c r="S3684" s="15">
        <f t="shared" si="220"/>
        <v>41772.685393518521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18"/>
        <v>111</v>
      </c>
      <c r="P3685">
        <f t="shared" si="219"/>
        <v>58.79</v>
      </c>
      <c r="Q3685" s="10" t="s">
        <v>8315</v>
      </c>
      <c r="R3685" t="s">
        <v>8316</v>
      </c>
      <c r="S3685" s="15">
        <f t="shared" si="220"/>
        <v>42633.116851851853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18"/>
        <v>139</v>
      </c>
      <c r="P3686">
        <f t="shared" si="219"/>
        <v>45.35</v>
      </c>
      <c r="Q3686" s="10" t="s">
        <v>8315</v>
      </c>
      <c r="R3686" t="s">
        <v>8316</v>
      </c>
      <c r="S3686" s="15">
        <f t="shared" si="220"/>
        <v>42219.180393518516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18"/>
        <v>106</v>
      </c>
      <c r="P3687">
        <f t="shared" si="219"/>
        <v>41.94</v>
      </c>
      <c r="Q3687" s="10" t="s">
        <v>8315</v>
      </c>
      <c r="R3687" t="s">
        <v>8316</v>
      </c>
      <c r="S3687" s="15">
        <f t="shared" si="220"/>
        <v>41753.593275462961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18"/>
        <v>101</v>
      </c>
      <c r="P3688">
        <f t="shared" si="219"/>
        <v>59.17</v>
      </c>
      <c r="Q3688" s="10" t="s">
        <v>8315</v>
      </c>
      <c r="R3688" t="s">
        <v>8316</v>
      </c>
      <c r="S3688" s="15">
        <f t="shared" si="220"/>
        <v>42230.662731481483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18"/>
        <v>100</v>
      </c>
      <c r="P3689">
        <f t="shared" si="219"/>
        <v>200.49</v>
      </c>
      <c r="Q3689" s="10" t="s">
        <v>8315</v>
      </c>
      <c r="R3689" t="s">
        <v>8316</v>
      </c>
      <c r="S3689" s="15">
        <f t="shared" si="220"/>
        <v>41787.218229166669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18"/>
        <v>109</v>
      </c>
      <c r="P3690">
        <f t="shared" si="219"/>
        <v>83.97</v>
      </c>
      <c r="Q3690" s="10" t="s">
        <v>8315</v>
      </c>
      <c r="R3690" t="s">
        <v>8316</v>
      </c>
      <c r="S3690" s="15">
        <f t="shared" si="220"/>
        <v>41829.787083333329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18"/>
        <v>118</v>
      </c>
      <c r="P3691">
        <f t="shared" si="219"/>
        <v>57.26</v>
      </c>
      <c r="Q3691" s="10" t="s">
        <v>8315</v>
      </c>
      <c r="R3691" t="s">
        <v>8316</v>
      </c>
      <c r="S3691" s="15">
        <f t="shared" si="220"/>
        <v>42147.826840277776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18"/>
        <v>120</v>
      </c>
      <c r="P3692">
        <f t="shared" si="219"/>
        <v>58.06</v>
      </c>
      <c r="Q3692" s="10" t="s">
        <v>8315</v>
      </c>
      <c r="R3692" t="s">
        <v>8316</v>
      </c>
      <c r="S3692" s="15">
        <f t="shared" si="220"/>
        <v>41940.598182870373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18"/>
        <v>128</v>
      </c>
      <c r="P3693">
        <f t="shared" si="219"/>
        <v>186.8</v>
      </c>
      <c r="Q3693" s="10" t="s">
        <v>8315</v>
      </c>
      <c r="R3693" t="s">
        <v>8316</v>
      </c>
      <c r="S3693" s="15">
        <f t="shared" si="220"/>
        <v>42020.700567129628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18"/>
        <v>126</v>
      </c>
      <c r="P3694">
        <f t="shared" si="219"/>
        <v>74.12</v>
      </c>
      <c r="Q3694" s="10" t="s">
        <v>8315</v>
      </c>
      <c r="R3694" t="s">
        <v>8316</v>
      </c>
      <c r="S3694" s="15">
        <f t="shared" si="220"/>
        <v>41891.96503472222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18"/>
        <v>129</v>
      </c>
      <c r="P3695">
        <f t="shared" si="219"/>
        <v>30.71</v>
      </c>
      <c r="Q3695" s="10" t="s">
        <v>8315</v>
      </c>
      <c r="R3695" t="s">
        <v>8316</v>
      </c>
      <c r="S3695" s="15">
        <f t="shared" si="220"/>
        <v>42309.191307870366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18"/>
        <v>107</v>
      </c>
      <c r="P3696">
        <f t="shared" si="219"/>
        <v>62.67</v>
      </c>
      <c r="Q3696" s="10" t="s">
        <v>8315</v>
      </c>
      <c r="R3696" t="s">
        <v>8316</v>
      </c>
      <c r="S3696" s="15">
        <f t="shared" si="220"/>
        <v>42490.133877314816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18"/>
        <v>100</v>
      </c>
      <c r="P3697">
        <f t="shared" si="219"/>
        <v>121.36</v>
      </c>
      <c r="Q3697" s="10" t="s">
        <v>8315</v>
      </c>
      <c r="R3697" t="s">
        <v>8316</v>
      </c>
      <c r="S3697" s="15">
        <f t="shared" si="220"/>
        <v>41995.870486111111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18"/>
        <v>155</v>
      </c>
      <c r="P3698">
        <f t="shared" si="219"/>
        <v>39.74</v>
      </c>
      <c r="Q3698" s="10" t="s">
        <v>8315</v>
      </c>
      <c r="R3698" t="s">
        <v>8316</v>
      </c>
      <c r="S3698" s="15">
        <f t="shared" si="220"/>
        <v>41988.617083333331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18"/>
        <v>108</v>
      </c>
      <c r="P3699">
        <f t="shared" si="219"/>
        <v>72</v>
      </c>
      <c r="Q3699" s="10" t="s">
        <v>8315</v>
      </c>
      <c r="R3699" t="s">
        <v>8316</v>
      </c>
      <c r="S3699" s="15">
        <f t="shared" si="220"/>
        <v>42479.465833333335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18"/>
        <v>111</v>
      </c>
      <c r="P3700">
        <f t="shared" si="219"/>
        <v>40.630000000000003</v>
      </c>
      <c r="Q3700" s="10" t="s">
        <v>8315</v>
      </c>
      <c r="R3700" t="s">
        <v>8316</v>
      </c>
      <c r="S3700" s="15">
        <f t="shared" si="220"/>
        <v>42401.806562500002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18"/>
        <v>101</v>
      </c>
      <c r="P3701">
        <f t="shared" si="219"/>
        <v>63</v>
      </c>
      <c r="Q3701" s="10" t="s">
        <v>8315</v>
      </c>
      <c r="R3701" t="s">
        <v>8316</v>
      </c>
      <c r="S3701" s="15">
        <f t="shared" si="220"/>
        <v>41897.602037037039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18"/>
        <v>121</v>
      </c>
      <c r="P3702">
        <f t="shared" si="219"/>
        <v>33.67</v>
      </c>
      <c r="Q3702" s="10" t="s">
        <v>8315</v>
      </c>
      <c r="R3702" t="s">
        <v>8316</v>
      </c>
      <c r="S3702" s="15">
        <f t="shared" si="220"/>
        <v>41882.585648148146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18"/>
        <v>100</v>
      </c>
      <c r="P3703">
        <f t="shared" si="219"/>
        <v>38.590000000000003</v>
      </c>
      <c r="Q3703" s="10" t="s">
        <v>8315</v>
      </c>
      <c r="R3703" t="s">
        <v>8316</v>
      </c>
      <c r="S3703" s="15">
        <f t="shared" si="220"/>
        <v>42129.541585648149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18"/>
        <v>109</v>
      </c>
      <c r="P3704">
        <f t="shared" si="219"/>
        <v>155.94999999999999</v>
      </c>
      <c r="Q3704" s="10" t="s">
        <v>8315</v>
      </c>
      <c r="R3704" t="s">
        <v>8316</v>
      </c>
      <c r="S3704" s="15">
        <f t="shared" si="220"/>
        <v>42524.53800925926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18"/>
        <v>123</v>
      </c>
      <c r="P3705">
        <f t="shared" si="219"/>
        <v>43.2</v>
      </c>
      <c r="Q3705" s="10" t="s">
        <v>8315</v>
      </c>
      <c r="R3705" t="s">
        <v>8316</v>
      </c>
      <c r="S3705" s="15">
        <f t="shared" si="220"/>
        <v>42556.504490740743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18"/>
        <v>136</v>
      </c>
      <c r="P3706">
        <f t="shared" si="219"/>
        <v>15.15</v>
      </c>
      <c r="Q3706" s="10" t="s">
        <v>8315</v>
      </c>
      <c r="R3706" t="s">
        <v>8316</v>
      </c>
      <c r="S3706" s="15">
        <f t="shared" si="220"/>
        <v>42461.689745370371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18"/>
        <v>103</v>
      </c>
      <c r="P3707">
        <f t="shared" si="219"/>
        <v>83.57</v>
      </c>
      <c r="Q3707" s="10" t="s">
        <v>8315</v>
      </c>
      <c r="R3707" t="s">
        <v>8316</v>
      </c>
      <c r="S3707" s="15">
        <f t="shared" si="220"/>
        <v>41792.542986111112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18"/>
        <v>121</v>
      </c>
      <c r="P3708">
        <f t="shared" si="219"/>
        <v>140</v>
      </c>
      <c r="Q3708" s="10" t="s">
        <v>8315</v>
      </c>
      <c r="R3708" t="s">
        <v>8316</v>
      </c>
      <c r="S3708" s="15">
        <f t="shared" si="220"/>
        <v>41879.913761574076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18"/>
        <v>186</v>
      </c>
      <c r="P3709">
        <f t="shared" si="219"/>
        <v>80.87</v>
      </c>
      <c r="Q3709" s="10" t="s">
        <v>8315</v>
      </c>
      <c r="R3709" t="s">
        <v>8316</v>
      </c>
      <c r="S3709" s="15">
        <f t="shared" si="220"/>
        <v>42552.048356481479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18"/>
        <v>300</v>
      </c>
      <c r="P3710">
        <f t="shared" si="219"/>
        <v>53.85</v>
      </c>
      <c r="Q3710" s="10" t="s">
        <v>8315</v>
      </c>
      <c r="R3710" t="s">
        <v>8316</v>
      </c>
      <c r="S3710" s="15">
        <f t="shared" si="220"/>
        <v>41810.142199074071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18"/>
        <v>108</v>
      </c>
      <c r="P3711">
        <f t="shared" si="219"/>
        <v>30.93</v>
      </c>
      <c r="Q3711" s="10" t="s">
        <v>8315</v>
      </c>
      <c r="R3711" t="s">
        <v>8316</v>
      </c>
      <c r="S3711" s="15">
        <f t="shared" si="220"/>
        <v>41785.707708333335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18"/>
        <v>141</v>
      </c>
      <c r="P3712">
        <f t="shared" si="219"/>
        <v>67.959999999999994</v>
      </c>
      <c r="Q3712" s="10" t="s">
        <v>8315</v>
      </c>
      <c r="R3712" t="s">
        <v>8316</v>
      </c>
      <c r="S3712" s="15">
        <f t="shared" si="220"/>
        <v>42072.576249999998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18"/>
        <v>114</v>
      </c>
      <c r="P3713">
        <f t="shared" si="219"/>
        <v>27.14</v>
      </c>
      <c r="Q3713" s="10" t="s">
        <v>8315</v>
      </c>
      <c r="R3713" t="s">
        <v>8316</v>
      </c>
      <c r="S3713" s="15">
        <f t="shared" si="220"/>
        <v>41779.724224537036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18"/>
        <v>154</v>
      </c>
      <c r="P3714">
        <f t="shared" si="219"/>
        <v>110.87</v>
      </c>
      <c r="Q3714" s="10" t="s">
        <v>8315</v>
      </c>
      <c r="R3714" t="s">
        <v>8316</v>
      </c>
      <c r="S3714" s="15">
        <f t="shared" si="220"/>
        <v>42134.172071759262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21">ROUND(E3715/D3715*100,0)</f>
        <v>102</v>
      </c>
      <c r="P3715">
        <f t="shared" ref="P3715:P3778" si="222">IFERROR(ROUND(E3715/L3715,2),0)</f>
        <v>106.84</v>
      </c>
      <c r="Q3715" s="10" t="s">
        <v>8315</v>
      </c>
      <c r="R3715" t="s">
        <v>8316</v>
      </c>
      <c r="S3715" s="15">
        <f t="shared" ref="S3715:S3778" si="223">(((J3715/60)/60)/24+DATE(1970,1,1))</f>
        <v>42505.738032407404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1"/>
        <v>102</v>
      </c>
      <c r="P3716">
        <f t="shared" si="222"/>
        <v>105.52</v>
      </c>
      <c r="Q3716" s="10" t="s">
        <v>8315</v>
      </c>
      <c r="R3716" t="s">
        <v>8316</v>
      </c>
      <c r="S3716" s="15">
        <f t="shared" si="223"/>
        <v>42118.556331018524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1"/>
        <v>103</v>
      </c>
      <c r="P3717">
        <f t="shared" si="222"/>
        <v>132.96</v>
      </c>
      <c r="Q3717" s="10" t="s">
        <v>8315</v>
      </c>
      <c r="R3717" t="s">
        <v>8316</v>
      </c>
      <c r="S3717" s="15">
        <f t="shared" si="223"/>
        <v>42036.995590277773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1"/>
        <v>156</v>
      </c>
      <c r="P3718">
        <f t="shared" si="222"/>
        <v>51.92</v>
      </c>
      <c r="Q3718" s="10" t="s">
        <v>8315</v>
      </c>
      <c r="R3718" t="s">
        <v>8316</v>
      </c>
      <c r="S3718" s="15">
        <f t="shared" si="223"/>
        <v>42360.887835648144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1"/>
        <v>101</v>
      </c>
      <c r="P3719">
        <f t="shared" si="222"/>
        <v>310</v>
      </c>
      <c r="Q3719" s="10" t="s">
        <v>8315</v>
      </c>
      <c r="R3719" t="s">
        <v>8316</v>
      </c>
      <c r="S3719" s="15">
        <f t="shared" si="223"/>
        <v>42102.866307870368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1"/>
        <v>239</v>
      </c>
      <c r="P3720">
        <f t="shared" si="222"/>
        <v>26.02</v>
      </c>
      <c r="Q3720" s="10" t="s">
        <v>8315</v>
      </c>
      <c r="R3720" t="s">
        <v>8316</v>
      </c>
      <c r="S3720" s="15">
        <f t="shared" si="223"/>
        <v>42032.716145833328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1"/>
        <v>210</v>
      </c>
      <c r="P3721">
        <f t="shared" si="222"/>
        <v>105</v>
      </c>
      <c r="Q3721" s="10" t="s">
        <v>8315</v>
      </c>
      <c r="R3721" t="s">
        <v>8316</v>
      </c>
      <c r="S3721" s="15">
        <f t="shared" si="223"/>
        <v>42147.729930555557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1"/>
        <v>105</v>
      </c>
      <c r="P3722">
        <f t="shared" si="222"/>
        <v>86.23</v>
      </c>
      <c r="Q3722" s="10" t="s">
        <v>8315</v>
      </c>
      <c r="R3722" t="s">
        <v>8316</v>
      </c>
      <c r="S3722" s="15">
        <f t="shared" si="223"/>
        <v>42165.993125000001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1"/>
        <v>101</v>
      </c>
      <c r="P3723">
        <f t="shared" si="222"/>
        <v>114.55</v>
      </c>
      <c r="Q3723" s="10" t="s">
        <v>8315</v>
      </c>
      <c r="R3723" t="s">
        <v>8316</v>
      </c>
      <c r="S3723" s="15">
        <f t="shared" si="223"/>
        <v>41927.936157407406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1"/>
        <v>111</v>
      </c>
      <c r="P3724">
        <f t="shared" si="222"/>
        <v>47.66</v>
      </c>
      <c r="Q3724" s="10" t="s">
        <v>8315</v>
      </c>
      <c r="R3724" t="s">
        <v>8316</v>
      </c>
      <c r="S3724" s="15">
        <f t="shared" si="223"/>
        <v>42381.671840277777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1"/>
        <v>102</v>
      </c>
      <c r="P3725">
        <f t="shared" si="222"/>
        <v>72.89</v>
      </c>
      <c r="Q3725" s="10" t="s">
        <v>8315</v>
      </c>
      <c r="R3725" t="s">
        <v>8316</v>
      </c>
      <c r="S3725" s="15">
        <f t="shared" si="223"/>
        <v>41943.753032407411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1"/>
        <v>103</v>
      </c>
      <c r="P3726">
        <f t="shared" si="222"/>
        <v>49.55</v>
      </c>
      <c r="Q3726" s="10" t="s">
        <v>8315</v>
      </c>
      <c r="R3726" t="s">
        <v>8316</v>
      </c>
      <c r="S3726" s="15">
        <f t="shared" si="223"/>
        <v>42465.491435185191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1"/>
        <v>127</v>
      </c>
      <c r="P3727">
        <f t="shared" si="222"/>
        <v>25.4</v>
      </c>
      <c r="Q3727" s="10" t="s">
        <v>8315</v>
      </c>
      <c r="R3727" t="s">
        <v>8316</v>
      </c>
      <c r="S3727" s="15">
        <f t="shared" si="223"/>
        <v>42401.945219907408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1"/>
        <v>339</v>
      </c>
      <c r="P3728">
        <f t="shared" si="222"/>
        <v>62.59</v>
      </c>
      <c r="Q3728" s="10" t="s">
        <v>8315</v>
      </c>
      <c r="R3728" t="s">
        <v>8316</v>
      </c>
      <c r="S3728" s="15">
        <f t="shared" si="223"/>
        <v>42462.140868055561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1"/>
        <v>101</v>
      </c>
      <c r="P3729">
        <f t="shared" si="222"/>
        <v>61.06</v>
      </c>
      <c r="Q3729" s="10" t="s">
        <v>8315</v>
      </c>
      <c r="R3729" t="s">
        <v>8316</v>
      </c>
      <c r="S3729" s="15">
        <f t="shared" si="223"/>
        <v>42632.348310185189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1"/>
        <v>9</v>
      </c>
      <c r="P3730">
        <f t="shared" si="222"/>
        <v>60.06</v>
      </c>
      <c r="Q3730" s="10" t="s">
        <v>8315</v>
      </c>
      <c r="R3730" t="s">
        <v>8316</v>
      </c>
      <c r="S3730" s="15">
        <f t="shared" si="223"/>
        <v>42205.171018518522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1"/>
        <v>7</v>
      </c>
      <c r="P3731">
        <f t="shared" si="222"/>
        <v>72.400000000000006</v>
      </c>
      <c r="Q3731" s="10" t="s">
        <v>8315</v>
      </c>
      <c r="R3731" t="s">
        <v>8316</v>
      </c>
      <c r="S3731" s="15">
        <f t="shared" si="223"/>
        <v>42041.205000000002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1"/>
        <v>10</v>
      </c>
      <c r="P3732">
        <f t="shared" si="222"/>
        <v>100</v>
      </c>
      <c r="Q3732" s="10" t="s">
        <v>8315</v>
      </c>
      <c r="R3732" t="s">
        <v>8316</v>
      </c>
      <c r="S3732" s="15">
        <f t="shared" si="223"/>
        <v>42203.677766203706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1"/>
        <v>11</v>
      </c>
      <c r="P3733">
        <f t="shared" si="222"/>
        <v>51.67</v>
      </c>
      <c r="Q3733" s="10" t="s">
        <v>8315</v>
      </c>
      <c r="R3733" t="s">
        <v>8316</v>
      </c>
      <c r="S3733" s="15">
        <f t="shared" si="223"/>
        <v>41983.752847222218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1"/>
        <v>15</v>
      </c>
      <c r="P3734">
        <f t="shared" si="222"/>
        <v>32.75</v>
      </c>
      <c r="Q3734" s="10" t="s">
        <v>8315</v>
      </c>
      <c r="R3734" t="s">
        <v>8316</v>
      </c>
      <c r="S3734" s="15">
        <f t="shared" si="223"/>
        <v>41968.677465277782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1"/>
        <v>0</v>
      </c>
      <c r="P3735">
        <f t="shared" si="222"/>
        <v>0</v>
      </c>
      <c r="Q3735" s="10" t="s">
        <v>8315</v>
      </c>
      <c r="R3735" t="s">
        <v>8316</v>
      </c>
      <c r="S3735" s="15">
        <f t="shared" si="223"/>
        <v>42103.024398148147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1"/>
        <v>28</v>
      </c>
      <c r="P3736">
        <f t="shared" si="222"/>
        <v>61</v>
      </c>
      <c r="Q3736" s="10" t="s">
        <v>8315</v>
      </c>
      <c r="R3736" t="s">
        <v>8316</v>
      </c>
      <c r="S3736" s="15">
        <f t="shared" si="223"/>
        <v>42089.901574074072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1"/>
        <v>13</v>
      </c>
      <c r="P3737">
        <f t="shared" si="222"/>
        <v>10</v>
      </c>
      <c r="Q3737" s="10" t="s">
        <v>8315</v>
      </c>
      <c r="R3737" t="s">
        <v>8316</v>
      </c>
      <c r="S3737" s="15">
        <f t="shared" si="223"/>
        <v>42122.693159722221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1"/>
        <v>1</v>
      </c>
      <c r="P3738">
        <f t="shared" si="222"/>
        <v>10</v>
      </c>
      <c r="Q3738" s="10" t="s">
        <v>8315</v>
      </c>
      <c r="R3738" t="s">
        <v>8316</v>
      </c>
      <c r="S3738" s="15">
        <f t="shared" si="223"/>
        <v>42048.711724537032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1"/>
        <v>21</v>
      </c>
      <c r="P3739">
        <f t="shared" si="222"/>
        <v>37.5</v>
      </c>
      <c r="Q3739" s="10" t="s">
        <v>8315</v>
      </c>
      <c r="R3739" t="s">
        <v>8316</v>
      </c>
      <c r="S3739" s="15">
        <f t="shared" si="223"/>
        <v>42297.691006944442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1"/>
        <v>18</v>
      </c>
      <c r="P3740">
        <f t="shared" si="222"/>
        <v>45</v>
      </c>
      <c r="Q3740" s="10" t="s">
        <v>8315</v>
      </c>
      <c r="R3740" t="s">
        <v>8316</v>
      </c>
      <c r="S3740" s="15">
        <f t="shared" si="223"/>
        <v>41813.938715277778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1"/>
        <v>20</v>
      </c>
      <c r="P3741">
        <f t="shared" si="222"/>
        <v>100.63</v>
      </c>
      <c r="Q3741" s="10" t="s">
        <v>8315</v>
      </c>
      <c r="R3741" t="s">
        <v>8316</v>
      </c>
      <c r="S3741" s="15">
        <f t="shared" si="223"/>
        <v>42548.449861111112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1"/>
        <v>18</v>
      </c>
      <c r="P3742">
        <f t="shared" si="222"/>
        <v>25.57</v>
      </c>
      <c r="Q3742" s="10" t="s">
        <v>8315</v>
      </c>
      <c r="R3742" t="s">
        <v>8316</v>
      </c>
      <c r="S3742" s="15">
        <f t="shared" si="223"/>
        <v>41833.089756944442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1"/>
        <v>0</v>
      </c>
      <c r="P3743">
        <f t="shared" si="222"/>
        <v>0</v>
      </c>
      <c r="Q3743" s="10" t="s">
        <v>8315</v>
      </c>
      <c r="R3743" t="s">
        <v>8316</v>
      </c>
      <c r="S3743" s="15">
        <f t="shared" si="223"/>
        <v>42325.920717592591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1"/>
        <v>2</v>
      </c>
      <c r="P3744">
        <f t="shared" si="222"/>
        <v>25</v>
      </c>
      <c r="Q3744" s="10" t="s">
        <v>8315</v>
      </c>
      <c r="R3744" t="s">
        <v>8316</v>
      </c>
      <c r="S3744" s="15">
        <f t="shared" si="223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1"/>
        <v>0</v>
      </c>
      <c r="P3745">
        <f t="shared" si="222"/>
        <v>0</v>
      </c>
      <c r="Q3745" s="10" t="s">
        <v>8315</v>
      </c>
      <c r="R3745" t="s">
        <v>8316</v>
      </c>
      <c r="S3745" s="15">
        <f t="shared" si="223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1"/>
        <v>0</v>
      </c>
      <c r="P3746">
        <f t="shared" si="222"/>
        <v>0</v>
      </c>
      <c r="Q3746" s="10" t="s">
        <v>8315</v>
      </c>
      <c r="R3746" t="s">
        <v>8316</v>
      </c>
      <c r="S3746" s="15">
        <f t="shared" si="223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1"/>
        <v>10</v>
      </c>
      <c r="P3747">
        <f t="shared" si="222"/>
        <v>10</v>
      </c>
      <c r="Q3747" s="10" t="s">
        <v>8315</v>
      </c>
      <c r="R3747" t="s">
        <v>8316</v>
      </c>
      <c r="S3747" s="15">
        <f t="shared" si="223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1"/>
        <v>2</v>
      </c>
      <c r="P3748">
        <f t="shared" si="222"/>
        <v>202</v>
      </c>
      <c r="Q3748" s="10" t="s">
        <v>8315</v>
      </c>
      <c r="R3748" t="s">
        <v>8316</v>
      </c>
      <c r="S3748" s="15">
        <f t="shared" si="223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1"/>
        <v>1</v>
      </c>
      <c r="P3749">
        <f t="shared" si="222"/>
        <v>25</v>
      </c>
      <c r="Q3749" s="10" t="s">
        <v>8315</v>
      </c>
      <c r="R3749" t="s">
        <v>8316</v>
      </c>
      <c r="S3749" s="15">
        <f t="shared" si="223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1"/>
        <v>104</v>
      </c>
      <c r="P3750">
        <f t="shared" si="222"/>
        <v>99.54</v>
      </c>
      <c r="Q3750" s="10" t="s">
        <v>8315</v>
      </c>
      <c r="R3750" t="s">
        <v>8357</v>
      </c>
      <c r="S3750" s="15">
        <f t="shared" si="223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1"/>
        <v>105</v>
      </c>
      <c r="P3751">
        <f t="shared" si="222"/>
        <v>75</v>
      </c>
      <c r="Q3751" s="10" t="s">
        <v>8315</v>
      </c>
      <c r="R3751" t="s">
        <v>8357</v>
      </c>
      <c r="S3751" s="15">
        <f t="shared" si="223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1"/>
        <v>100</v>
      </c>
      <c r="P3752">
        <f t="shared" si="222"/>
        <v>215.25</v>
      </c>
      <c r="Q3752" s="10" t="s">
        <v>8315</v>
      </c>
      <c r="R3752" t="s">
        <v>8357</v>
      </c>
      <c r="S3752" s="15">
        <f t="shared" si="223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1"/>
        <v>133</v>
      </c>
      <c r="P3753">
        <f t="shared" si="222"/>
        <v>120.55</v>
      </c>
      <c r="Q3753" s="10" t="s">
        <v>8315</v>
      </c>
      <c r="R3753" t="s">
        <v>8357</v>
      </c>
      <c r="S3753" s="15">
        <f t="shared" si="223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1"/>
        <v>113</v>
      </c>
      <c r="P3754">
        <f t="shared" si="222"/>
        <v>37.67</v>
      </c>
      <c r="Q3754" s="10" t="s">
        <v>8315</v>
      </c>
      <c r="R3754" t="s">
        <v>8357</v>
      </c>
      <c r="S3754" s="15">
        <f t="shared" si="223"/>
        <v>42619.802488425921</v>
      </c>
      <c r="T3754">
        <f>YEAR(S3754)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1"/>
        <v>103</v>
      </c>
      <c r="P3755">
        <f t="shared" si="222"/>
        <v>172.23</v>
      </c>
      <c r="Q3755" s="10" t="s">
        <v>8315</v>
      </c>
      <c r="R3755" t="s">
        <v>8357</v>
      </c>
      <c r="S3755" s="15">
        <f t="shared" si="223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1"/>
        <v>120</v>
      </c>
      <c r="P3756">
        <f t="shared" si="222"/>
        <v>111.11</v>
      </c>
      <c r="Q3756" s="10" t="s">
        <v>8315</v>
      </c>
      <c r="R3756" t="s">
        <v>8357</v>
      </c>
      <c r="S3756" s="15">
        <f t="shared" si="223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1"/>
        <v>130</v>
      </c>
      <c r="P3757">
        <f t="shared" si="222"/>
        <v>25.46</v>
      </c>
      <c r="Q3757" s="10" t="s">
        <v>8315</v>
      </c>
      <c r="R3757" t="s">
        <v>8357</v>
      </c>
      <c r="S3757" s="15">
        <f t="shared" si="223"/>
        <v>42445.866979166662</v>
      </c>
      <c r="T3757">
        <f>YEAR(S3757)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1"/>
        <v>101</v>
      </c>
      <c r="P3758">
        <f t="shared" si="222"/>
        <v>267.64999999999998</v>
      </c>
      <c r="Q3758" s="10" t="s">
        <v>8315</v>
      </c>
      <c r="R3758" t="s">
        <v>8357</v>
      </c>
      <c r="S3758" s="15">
        <f t="shared" si="223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1"/>
        <v>109</v>
      </c>
      <c r="P3759">
        <f t="shared" si="222"/>
        <v>75.959999999999994</v>
      </c>
      <c r="Q3759" s="10" t="s">
        <v>8315</v>
      </c>
      <c r="R3759" t="s">
        <v>8357</v>
      </c>
      <c r="S3759" s="15">
        <f t="shared" si="223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1"/>
        <v>102</v>
      </c>
      <c r="P3760">
        <f t="shared" si="222"/>
        <v>59.04</v>
      </c>
      <c r="Q3760" s="10" t="s">
        <v>8315</v>
      </c>
      <c r="R3760" t="s">
        <v>8357</v>
      </c>
      <c r="S3760" s="15">
        <f t="shared" si="223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1"/>
        <v>110</v>
      </c>
      <c r="P3761">
        <f t="shared" si="222"/>
        <v>50.11</v>
      </c>
      <c r="Q3761" s="10" t="s">
        <v>8315</v>
      </c>
      <c r="R3761" t="s">
        <v>8357</v>
      </c>
      <c r="S3761" s="15">
        <f t="shared" si="223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1"/>
        <v>101</v>
      </c>
      <c r="P3762">
        <f t="shared" si="222"/>
        <v>55.5</v>
      </c>
      <c r="Q3762" s="10" t="s">
        <v>8315</v>
      </c>
      <c r="R3762" t="s">
        <v>8357</v>
      </c>
      <c r="S3762" s="15">
        <f t="shared" si="223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1"/>
        <v>100</v>
      </c>
      <c r="P3763">
        <f t="shared" si="222"/>
        <v>166.67</v>
      </c>
      <c r="Q3763" s="10" t="s">
        <v>8315</v>
      </c>
      <c r="R3763" t="s">
        <v>8357</v>
      </c>
      <c r="S3763" s="15">
        <f t="shared" si="223"/>
        <v>42173.466863425929</v>
      </c>
      <c r="T3763">
        <f t="shared" ref="T3763:T3764" si="224">YEAR(S3763)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1"/>
        <v>106</v>
      </c>
      <c r="P3764">
        <f t="shared" si="222"/>
        <v>47.43</v>
      </c>
      <c r="Q3764" s="10" t="s">
        <v>8315</v>
      </c>
      <c r="R3764" t="s">
        <v>8357</v>
      </c>
      <c r="S3764" s="15">
        <f t="shared" si="223"/>
        <v>42193.813530092593</v>
      </c>
      <c r="T3764">
        <f t="shared" si="22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1"/>
        <v>100</v>
      </c>
      <c r="P3765">
        <f t="shared" si="222"/>
        <v>64.94</v>
      </c>
      <c r="Q3765" s="10" t="s">
        <v>8315</v>
      </c>
      <c r="R3765" t="s">
        <v>8357</v>
      </c>
      <c r="S3765" s="15">
        <f t="shared" si="223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1"/>
        <v>100</v>
      </c>
      <c r="P3766">
        <f t="shared" si="222"/>
        <v>55.56</v>
      </c>
      <c r="Q3766" s="10" t="s">
        <v>8315</v>
      </c>
      <c r="R3766" t="s">
        <v>8357</v>
      </c>
      <c r="S3766" s="15">
        <f t="shared" si="223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1"/>
        <v>113</v>
      </c>
      <c r="P3767">
        <f t="shared" si="222"/>
        <v>74.22</v>
      </c>
      <c r="Q3767" s="10" t="s">
        <v>8315</v>
      </c>
      <c r="R3767" t="s">
        <v>8357</v>
      </c>
      <c r="S3767" s="15">
        <f t="shared" si="223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1"/>
        <v>103</v>
      </c>
      <c r="P3768">
        <f t="shared" si="222"/>
        <v>106.93</v>
      </c>
      <c r="Q3768" s="10" t="s">
        <v>8315</v>
      </c>
      <c r="R3768" t="s">
        <v>8357</v>
      </c>
      <c r="S3768" s="15">
        <f t="shared" si="223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1"/>
        <v>117</v>
      </c>
      <c r="P3769">
        <f t="shared" si="222"/>
        <v>41.7</v>
      </c>
      <c r="Q3769" s="10" t="s">
        <v>8315</v>
      </c>
      <c r="R3769" t="s">
        <v>8357</v>
      </c>
      <c r="S3769" s="15">
        <f t="shared" si="223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1"/>
        <v>108</v>
      </c>
      <c r="P3770">
        <f t="shared" si="222"/>
        <v>74.239999999999995</v>
      </c>
      <c r="Q3770" s="10" t="s">
        <v>8315</v>
      </c>
      <c r="R3770" t="s">
        <v>8357</v>
      </c>
      <c r="S3770" s="15">
        <f t="shared" si="223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1"/>
        <v>100</v>
      </c>
      <c r="P3771">
        <f t="shared" si="222"/>
        <v>73.33</v>
      </c>
      <c r="Q3771" s="10" t="s">
        <v>8315</v>
      </c>
      <c r="R3771" t="s">
        <v>8357</v>
      </c>
      <c r="S3771" s="15">
        <f t="shared" si="223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1"/>
        <v>100</v>
      </c>
      <c r="P3772">
        <f t="shared" si="222"/>
        <v>100</v>
      </c>
      <c r="Q3772" s="10" t="s">
        <v>8315</v>
      </c>
      <c r="R3772" t="s">
        <v>8357</v>
      </c>
      <c r="S3772" s="15">
        <f t="shared" si="223"/>
        <v>42138.930671296301</v>
      </c>
      <c r="T3772">
        <f>YEAR(S3772)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1"/>
        <v>146</v>
      </c>
      <c r="P3773">
        <f t="shared" si="222"/>
        <v>38.42</v>
      </c>
      <c r="Q3773" s="10" t="s">
        <v>8315</v>
      </c>
      <c r="R3773" t="s">
        <v>8357</v>
      </c>
      <c r="S3773" s="15">
        <f t="shared" si="223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1"/>
        <v>110</v>
      </c>
      <c r="P3774">
        <f t="shared" si="222"/>
        <v>166.97</v>
      </c>
      <c r="Q3774" s="10" t="s">
        <v>8315</v>
      </c>
      <c r="R3774" t="s">
        <v>8357</v>
      </c>
      <c r="S3774" s="15">
        <f t="shared" si="223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1"/>
        <v>108</v>
      </c>
      <c r="P3775">
        <f t="shared" si="222"/>
        <v>94.91</v>
      </c>
      <c r="Q3775" s="10" t="s">
        <v>8315</v>
      </c>
      <c r="R3775" t="s">
        <v>8357</v>
      </c>
      <c r="S3775" s="15">
        <f t="shared" si="223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1"/>
        <v>100</v>
      </c>
      <c r="P3776">
        <f t="shared" si="222"/>
        <v>100</v>
      </c>
      <c r="Q3776" s="10" t="s">
        <v>8315</v>
      </c>
      <c r="R3776" t="s">
        <v>8357</v>
      </c>
      <c r="S3776" s="15">
        <f t="shared" si="223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1"/>
        <v>100</v>
      </c>
      <c r="P3777">
        <f t="shared" si="222"/>
        <v>143.21</v>
      </c>
      <c r="Q3777" s="10" t="s">
        <v>8315</v>
      </c>
      <c r="R3777" t="s">
        <v>8357</v>
      </c>
      <c r="S3777" s="15">
        <f t="shared" si="223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21"/>
        <v>107</v>
      </c>
      <c r="P3778">
        <f t="shared" si="222"/>
        <v>90.82</v>
      </c>
      <c r="Q3778" s="10" t="s">
        <v>8315</v>
      </c>
      <c r="R3778" t="s">
        <v>8357</v>
      </c>
      <c r="S3778" s="15">
        <f t="shared" si="223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25">ROUND(E3779/D3779*100,0)</f>
        <v>143</v>
      </c>
      <c r="P3779">
        <f t="shared" ref="P3779:P3842" si="226">IFERROR(ROUND(E3779/L3779,2),0)</f>
        <v>48.54</v>
      </c>
      <c r="Q3779" s="10" t="s">
        <v>8315</v>
      </c>
      <c r="R3779" t="s">
        <v>8357</v>
      </c>
      <c r="S3779" s="15">
        <f t="shared" ref="S3779:S3842" si="227">(((J3779/60)/60)/24+DATE(1970,1,1))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25"/>
        <v>105</v>
      </c>
      <c r="P3780">
        <f t="shared" si="226"/>
        <v>70.03</v>
      </c>
      <c r="Q3780" s="10" t="s">
        <v>8315</v>
      </c>
      <c r="R3780" t="s">
        <v>8357</v>
      </c>
      <c r="S3780" s="15">
        <f t="shared" si="227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25"/>
        <v>104</v>
      </c>
      <c r="P3781">
        <f t="shared" si="226"/>
        <v>135.63</v>
      </c>
      <c r="Q3781" s="10" t="s">
        <v>8315</v>
      </c>
      <c r="R3781" t="s">
        <v>8357</v>
      </c>
      <c r="S3781" s="15">
        <f t="shared" si="227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25"/>
        <v>120</v>
      </c>
      <c r="P3782">
        <f t="shared" si="226"/>
        <v>100</v>
      </c>
      <c r="Q3782" s="10" t="s">
        <v>8315</v>
      </c>
      <c r="R3782" t="s">
        <v>8357</v>
      </c>
      <c r="S3782" s="15">
        <f t="shared" si="227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25"/>
        <v>110</v>
      </c>
      <c r="P3783">
        <f t="shared" si="226"/>
        <v>94.9</v>
      </c>
      <c r="Q3783" s="10" t="s">
        <v>8315</v>
      </c>
      <c r="R3783" t="s">
        <v>8357</v>
      </c>
      <c r="S3783" s="15">
        <f t="shared" si="227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25"/>
        <v>102</v>
      </c>
      <c r="P3784">
        <f t="shared" si="226"/>
        <v>75.37</v>
      </c>
      <c r="Q3784" s="10" t="s">
        <v>8315</v>
      </c>
      <c r="R3784" t="s">
        <v>8357</v>
      </c>
      <c r="S3784" s="15">
        <f t="shared" si="227"/>
        <v>42546.862233796302</v>
      </c>
      <c r="T3784">
        <f>YEAR(S3784)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25"/>
        <v>129</v>
      </c>
      <c r="P3785">
        <f t="shared" si="226"/>
        <v>64.459999999999994</v>
      </c>
      <c r="Q3785" s="10" t="s">
        <v>8315</v>
      </c>
      <c r="R3785" t="s">
        <v>8357</v>
      </c>
      <c r="S3785" s="15">
        <f t="shared" si="227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25"/>
        <v>115</v>
      </c>
      <c r="P3786">
        <f t="shared" si="226"/>
        <v>115</v>
      </c>
      <c r="Q3786" s="10" t="s">
        <v>8315</v>
      </c>
      <c r="R3786" t="s">
        <v>8357</v>
      </c>
      <c r="S3786" s="15">
        <f t="shared" si="227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25"/>
        <v>151</v>
      </c>
      <c r="P3787">
        <f t="shared" si="226"/>
        <v>100.5</v>
      </c>
      <c r="Q3787" s="10" t="s">
        <v>8315</v>
      </c>
      <c r="R3787" t="s">
        <v>8357</v>
      </c>
      <c r="S3787" s="15">
        <f t="shared" si="227"/>
        <v>42548.63853009259</v>
      </c>
      <c r="T3787">
        <f>YEAR(S3787)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25"/>
        <v>111</v>
      </c>
      <c r="P3788">
        <f t="shared" si="226"/>
        <v>93.77</v>
      </c>
      <c r="Q3788" s="10" t="s">
        <v>8315</v>
      </c>
      <c r="R3788" t="s">
        <v>8357</v>
      </c>
      <c r="S3788" s="15">
        <f t="shared" si="227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25"/>
        <v>100</v>
      </c>
      <c r="P3789">
        <f t="shared" si="226"/>
        <v>35.1</v>
      </c>
      <c r="Q3789" s="10" t="s">
        <v>8315</v>
      </c>
      <c r="R3789" t="s">
        <v>8357</v>
      </c>
      <c r="S3789" s="15">
        <f t="shared" si="227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25"/>
        <v>1</v>
      </c>
      <c r="P3790">
        <f t="shared" si="226"/>
        <v>500</v>
      </c>
      <c r="Q3790" s="10" t="s">
        <v>8315</v>
      </c>
      <c r="R3790" t="s">
        <v>8357</v>
      </c>
      <c r="S3790" s="15">
        <f t="shared" si="227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25"/>
        <v>3</v>
      </c>
      <c r="P3791">
        <f t="shared" si="226"/>
        <v>29</v>
      </c>
      <c r="Q3791" s="10" t="s">
        <v>8315</v>
      </c>
      <c r="R3791" t="s">
        <v>8357</v>
      </c>
      <c r="S3791" s="15">
        <f t="shared" si="227"/>
        <v>42138.798819444448</v>
      </c>
      <c r="T3791">
        <f>YEAR(S3791)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25"/>
        <v>0</v>
      </c>
      <c r="P3792">
        <f t="shared" si="226"/>
        <v>0</v>
      </c>
      <c r="Q3792" s="10" t="s">
        <v>8315</v>
      </c>
      <c r="R3792" t="s">
        <v>8357</v>
      </c>
      <c r="S3792" s="15">
        <f t="shared" si="227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25"/>
        <v>0</v>
      </c>
      <c r="P3793">
        <f t="shared" si="226"/>
        <v>0</v>
      </c>
      <c r="Q3793" s="10" t="s">
        <v>8315</v>
      </c>
      <c r="R3793" t="s">
        <v>8357</v>
      </c>
      <c r="S3793" s="15">
        <f t="shared" si="227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25"/>
        <v>0</v>
      </c>
      <c r="P3794">
        <f t="shared" si="226"/>
        <v>17.5</v>
      </c>
      <c r="Q3794" s="10" t="s">
        <v>8315</v>
      </c>
      <c r="R3794" t="s">
        <v>8357</v>
      </c>
      <c r="S3794" s="15">
        <f t="shared" si="227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25"/>
        <v>60</v>
      </c>
      <c r="P3795">
        <f t="shared" si="226"/>
        <v>174</v>
      </c>
      <c r="Q3795" s="10" t="s">
        <v>8315</v>
      </c>
      <c r="R3795" t="s">
        <v>8357</v>
      </c>
      <c r="S3795" s="15">
        <f t="shared" si="227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25"/>
        <v>1</v>
      </c>
      <c r="P3796">
        <f t="shared" si="226"/>
        <v>50</v>
      </c>
      <c r="Q3796" s="10" t="s">
        <v>8315</v>
      </c>
      <c r="R3796" t="s">
        <v>8357</v>
      </c>
      <c r="S3796" s="15">
        <f t="shared" si="227"/>
        <v>42132.58048611111</v>
      </c>
      <c r="T3796">
        <f t="shared" ref="T3796:T3797" si="228">YEAR(S3796)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25"/>
        <v>2</v>
      </c>
      <c r="P3797">
        <f t="shared" si="226"/>
        <v>5</v>
      </c>
      <c r="Q3797" s="10" t="s">
        <v>8315</v>
      </c>
      <c r="R3797" t="s">
        <v>8357</v>
      </c>
      <c r="S3797" s="15">
        <f t="shared" si="227"/>
        <v>42201.436226851853</v>
      </c>
      <c r="T3797">
        <f t="shared" si="228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25"/>
        <v>0</v>
      </c>
      <c r="P3798">
        <f t="shared" si="226"/>
        <v>1</v>
      </c>
      <c r="Q3798" s="10" t="s">
        <v>8315</v>
      </c>
      <c r="R3798" t="s">
        <v>8357</v>
      </c>
      <c r="S3798" s="15">
        <f t="shared" si="227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25"/>
        <v>90</v>
      </c>
      <c r="P3799">
        <f t="shared" si="226"/>
        <v>145.41</v>
      </c>
      <c r="Q3799" s="10" t="s">
        <v>8315</v>
      </c>
      <c r="R3799" t="s">
        <v>8357</v>
      </c>
      <c r="S3799" s="15">
        <f t="shared" si="227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25"/>
        <v>1</v>
      </c>
      <c r="P3800">
        <f t="shared" si="226"/>
        <v>205</v>
      </c>
      <c r="Q3800" s="10" t="s">
        <v>8315</v>
      </c>
      <c r="R3800" t="s">
        <v>8357</v>
      </c>
      <c r="S3800" s="15">
        <f t="shared" si="227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25"/>
        <v>4</v>
      </c>
      <c r="P3801">
        <f t="shared" si="226"/>
        <v>100.5</v>
      </c>
      <c r="Q3801" s="10" t="s">
        <v>8315</v>
      </c>
      <c r="R3801" t="s">
        <v>8357</v>
      </c>
      <c r="S3801" s="15">
        <f t="shared" si="227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25"/>
        <v>4</v>
      </c>
      <c r="P3802">
        <f t="shared" si="226"/>
        <v>55.06</v>
      </c>
      <c r="Q3802" s="10" t="s">
        <v>8315</v>
      </c>
      <c r="R3802" t="s">
        <v>8357</v>
      </c>
      <c r="S3802" s="15">
        <f t="shared" si="227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25"/>
        <v>9</v>
      </c>
      <c r="P3803">
        <f t="shared" si="226"/>
        <v>47.33</v>
      </c>
      <c r="Q3803" s="10" t="s">
        <v>8315</v>
      </c>
      <c r="R3803" t="s">
        <v>8357</v>
      </c>
      <c r="S3803" s="15">
        <f t="shared" si="227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25"/>
        <v>0</v>
      </c>
      <c r="P3804">
        <f t="shared" si="226"/>
        <v>0</v>
      </c>
      <c r="Q3804" s="10" t="s">
        <v>8315</v>
      </c>
      <c r="R3804" t="s">
        <v>8357</v>
      </c>
      <c r="S3804" s="15">
        <f t="shared" si="227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25"/>
        <v>20</v>
      </c>
      <c r="P3805">
        <f t="shared" si="226"/>
        <v>58.95</v>
      </c>
      <c r="Q3805" s="10" t="s">
        <v>8315</v>
      </c>
      <c r="R3805" t="s">
        <v>8357</v>
      </c>
      <c r="S3805" s="15">
        <f t="shared" si="227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25"/>
        <v>0</v>
      </c>
      <c r="P3806">
        <f t="shared" si="226"/>
        <v>0</v>
      </c>
      <c r="Q3806" s="10" t="s">
        <v>8315</v>
      </c>
      <c r="R3806" t="s">
        <v>8357</v>
      </c>
      <c r="S3806" s="15">
        <f t="shared" si="227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25"/>
        <v>0</v>
      </c>
      <c r="P3807">
        <f t="shared" si="226"/>
        <v>1.5</v>
      </c>
      <c r="Q3807" s="10" t="s">
        <v>8315</v>
      </c>
      <c r="R3807" t="s">
        <v>8357</v>
      </c>
      <c r="S3807" s="15">
        <f t="shared" si="227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25"/>
        <v>0</v>
      </c>
      <c r="P3808">
        <f t="shared" si="226"/>
        <v>5</v>
      </c>
      <c r="Q3808" s="10" t="s">
        <v>8315</v>
      </c>
      <c r="R3808" t="s">
        <v>8357</v>
      </c>
      <c r="S3808" s="15">
        <f t="shared" si="227"/>
        <v>41799.259039351848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25"/>
        <v>30</v>
      </c>
      <c r="P3809">
        <f t="shared" si="226"/>
        <v>50.56</v>
      </c>
      <c r="Q3809" s="10" t="s">
        <v>8315</v>
      </c>
      <c r="R3809" t="s">
        <v>8357</v>
      </c>
      <c r="S3809" s="15">
        <f t="shared" si="227"/>
        <v>42090.909016203703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25"/>
        <v>100</v>
      </c>
      <c r="P3810">
        <f t="shared" si="226"/>
        <v>41.67</v>
      </c>
      <c r="Q3810" s="10" t="s">
        <v>8315</v>
      </c>
      <c r="R3810" t="s">
        <v>8316</v>
      </c>
      <c r="S3810" s="15">
        <f t="shared" si="227"/>
        <v>42059.453923611116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25"/>
        <v>101</v>
      </c>
      <c r="P3811">
        <f t="shared" si="226"/>
        <v>53.29</v>
      </c>
      <c r="Q3811" s="10" t="s">
        <v>8315</v>
      </c>
      <c r="R3811" t="s">
        <v>8316</v>
      </c>
      <c r="S3811" s="15">
        <f t="shared" si="227"/>
        <v>41800.526701388888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25"/>
        <v>122</v>
      </c>
      <c r="P3812">
        <f t="shared" si="226"/>
        <v>70.23</v>
      </c>
      <c r="Q3812" s="10" t="s">
        <v>8315</v>
      </c>
      <c r="R3812" t="s">
        <v>8316</v>
      </c>
      <c r="S3812" s="15">
        <f t="shared" si="227"/>
        <v>42054.849050925928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25"/>
        <v>330</v>
      </c>
      <c r="P3813">
        <f t="shared" si="226"/>
        <v>43.42</v>
      </c>
      <c r="Q3813" s="10" t="s">
        <v>8315</v>
      </c>
      <c r="R3813" t="s">
        <v>8316</v>
      </c>
      <c r="S3813" s="15">
        <f t="shared" si="227"/>
        <v>42487.62700231481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25"/>
        <v>110</v>
      </c>
      <c r="P3814">
        <f t="shared" si="226"/>
        <v>199.18</v>
      </c>
      <c r="Q3814" s="10" t="s">
        <v>8315</v>
      </c>
      <c r="R3814" t="s">
        <v>8316</v>
      </c>
      <c r="S3814" s="15">
        <f t="shared" si="227"/>
        <v>42109.751250000001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25"/>
        <v>101</v>
      </c>
      <c r="P3815">
        <f t="shared" si="226"/>
        <v>78.52</v>
      </c>
      <c r="Q3815" s="10" t="s">
        <v>8315</v>
      </c>
      <c r="R3815" t="s">
        <v>8316</v>
      </c>
      <c r="S3815" s="15">
        <f t="shared" si="227"/>
        <v>42497.275706018518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25"/>
        <v>140</v>
      </c>
      <c r="P3816">
        <f t="shared" si="226"/>
        <v>61.82</v>
      </c>
      <c r="Q3816" s="10" t="s">
        <v>8315</v>
      </c>
      <c r="R3816" t="s">
        <v>8316</v>
      </c>
      <c r="S3816" s="15">
        <f t="shared" si="227"/>
        <v>42058.904074074075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25"/>
        <v>100</v>
      </c>
      <c r="P3817">
        <f t="shared" si="226"/>
        <v>50</v>
      </c>
      <c r="Q3817" s="10" t="s">
        <v>8315</v>
      </c>
      <c r="R3817" t="s">
        <v>8316</v>
      </c>
      <c r="S3817" s="15">
        <f t="shared" si="227"/>
        <v>42207.259918981479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25"/>
        <v>119</v>
      </c>
      <c r="P3818">
        <f t="shared" si="226"/>
        <v>48.34</v>
      </c>
      <c r="Q3818" s="10" t="s">
        <v>8315</v>
      </c>
      <c r="R3818" t="s">
        <v>8316</v>
      </c>
      <c r="S3818" s="15">
        <f t="shared" si="227"/>
        <v>41807.690081018518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25"/>
        <v>107</v>
      </c>
      <c r="P3819">
        <f t="shared" si="226"/>
        <v>107.25</v>
      </c>
      <c r="Q3819" s="10" t="s">
        <v>8315</v>
      </c>
      <c r="R3819" t="s">
        <v>8316</v>
      </c>
      <c r="S3819" s="15">
        <f t="shared" si="227"/>
        <v>42284.69694444444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25"/>
        <v>228</v>
      </c>
      <c r="P3820">
        <f t="shared" si="226"/>
        <v>57</v>
      </c>
      <c r="Q3820" s="10" t="s">
        <v>8315</v>
      </c>
      <c r="R3820" t="s">
        <v>8316</v>
      </c>
      <c r="S3820" s="15">
        <f t="shared" si="227"/>
        <v>42045.84238425926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25"/>
        <v>106</v>
      </c>
      <c r="P3821">
        <f t="shared" si="226"/>
        <v>40.92</v>
      </c>
      <c r="Q3821" s="10" t="s">
        <v>8315</v>
      </c>
      <c r="R3821" t="s">
        <v>8316</v>
      </c>
      <c r="S3821" s="15">
        <f t="shared" si="227"/>
        <v>42184.209537037037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25"/>
        <v>143</v>
      </c>
      <c r="P3822">
        <f t="shared" si="226"/>
        <v>21.5</v>
      </c>
      <c r="Q3822" s="10" t="s">
        <v>8315</v>
      </c>
      <c r="R3822" t="s">
        <v>8316</v>
      </c>
      <c r="S3822" s="15">
        <f t="shared" si="227"/>
        <v>42160.651817129634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25"/>
        <v>105</v>
      </c>
      <c r="P3823">
        <f t="shared" si="226"/>
        <v>79.540000000000006</v>
      </c>
      <c r="Q3823" s="10" t="s">
        <v>8315</v>
      </c>
      <c r="R3823" t="s">
        <v>8316</v>
      </c>
      <c r="S3823" s="15">
        <f t="shared" si="227"/>
        <v>42341.180636574078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25"/>
        <v>110</v>
      </c>
      <c r="P3824">
        <f t="shared" si="226"/>
        <v>72.38</v>
      </c>
      <c r="Q3824" s="10" t="s">
        <v>8315</v>
      </c>
      <c r="R3824" t="s">
        <v>8316</v>
      </c>
      <c r="S3824" s="15">
        <f t="shared" si="227"/>
        <v>42329.838159722218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25"/>
        <v>106</v>
      </c>
      <c r="P3825">
        <f t="shared" si="226"/>
        <v>64.63</v>
      </c>
      <c r="Q3825" s="10" t="s">
        <v>8315</v>
      </c>
      <c r="R3825" t="s">
        <v>8316</v>
      </c>
      <c r="S3825" s="15">
        <f t="shared" si="227"/>
        <v>42170.910231481481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25"/>
        <v>108</v>
      </c>
      <c r="P3826">
        <f t="shared" si="226"/>
        <v>38.57</v>
      </c>
      <c r="Q3826" s="10" t="s">
        <v>8315</v>
      </c>
      <c r="R3826" t="s">
        <v>8316</v>
      </c>
      <c r="S3826" s="15">
        <f t="shared" si="227"/>
        <v>42571.626192129625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25"/>
        <v>105</v>
      </c>
      <c r="P3827">
        <f t="shared" si="226"/>
        <v>107.57</v>
      </c>
      <c r="Q3827" s="10" t="s">
        <v>8315</v>
      </c>
      <c r="R3827" t="s">
        <v>8316</v>
      </c>
      <c r="S3827" s="15">
        <f t="shared" si="227"/>
        <v>42151.069606481484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25"/>
        <v>119</v>
      </c>
      <c r="P3828">
        <f t="shared" si="226"/>
        <v>27.5</v>
      </c>
      <c r="Q3828" s="10" t="s">
        <v>8315</v>
      </c>
      <c r="R3828" t="s">
        <v>8316</v>
      </c>
      <c r="S3828" s="15">
        <f t="shared" si="227"/>
        <v>42101.423541666663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25"/>
        <v>153</v>
      </c>
      <c r="P3829">
        <f t="shared" si="226"/>
        <v>70.459999999999994</v>
      </c>
      <c r="Q3829" s="10" t="s">
        <v>8315</v>
      </c>
      <c r="R3829" t="s">
        <v>8316</v>
      </c>
      <c r="S3829" s="15">
        <f t="shared" si="227"/>
        <v>42034.928252314814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25"/>
        <v>100</v>
      </c>
      <c r="P3830">
        <f t="shared" si="226"/>
        <v>178.57</v>
      </c>
      <c r="Q3830" s="10" t="s">
        <v>8315</v>
      </c>
      <c r="R3830" t="s">
        <v>8316</v>
      </c>
      <c r="S3830" s="15">
        <f t="shared" si="227"/>
        <v>41944.527627314819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25"/>
        <v>100</v>
      </c>
      <c r="P3831">
        <f t="shared" si="226"/>
        <v>62.63</v>
      </c>
      <c r="Q3831" s="10" t="s">
        <v>8315</v>
      </c>
      <c r="R3831" t="s">
        <v>8316</v>
      </c>
      <c r="S3831" s="15">
        <f t="shared" si="227"/>
        <v>42593.865405092598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25"/>
        <v>225</v>
      </c>
      <c r="P3832">
        <f t="shared" si="226"/>
        <v>75</v>
      </c>
      <c r="Q3832" s="10" t="s">
        <v>8315</v>
      </c>
      <c r="R3832" t="s">
        <v>8316</v>
      </c>
      <c r="S3832" s="15">
        <f t="shared" si="227"/>
        <v>42503.740868055553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25"/>
        <v>106</v>
      </c>
      <c r="P3833">
        <f t="shared" si="226"/>
        <v>58.9</v>
      </c>
      <c r="Q3833" s="10" t="s">
        <v>8315</v>
      </c>
      <c r="R3833" t="s">
        <v>8316</v>
      </c>
      <c r="S3833" s="15">
        <f t="shared" si="227"/>
        <v>41927.848900462966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25"/>
        <v>105</v>
      </c>
      <c r="P3834">
        <f t="shared" si="226"/>
        <v>139.56</v>
      </c>
      <c r="Q3834" s="10" t="s">
        <v>8315</v>
      </c>
      <c r="R3834" t="s">
        <v>8316</v>
      </c>
      <c r="S3834" s="15">
        <f t="shared" si="227"/>
        <v>42375.114988425921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25"/>
        <v>117</v>
      </c>
      <c r="P3835">
        <f t="shared" si="226"/>
        <v>70</v>
      </c>
      <c r="Q3835" s="10" t="s">
        <v>8315</v>
      </c>
      <c r="R3835" t="s">
        <v>8316</v>
      </c>
      <c r="S3835" s="15">
        <f t="shared" si="227"/>
        <v>41963.872361111105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25"/>
        <v>109</v>
      </c>
      <c r="P3836">
        <f t="shared" si="226"/>
        <v>57.39</v>
      </c>
      <c r="Q3836" s="10" t="s">
        <v>8315</v>
      </c>
      <c r="R3836" t="s">
        <v>8316</v>
      </c>
      <c r="S3836" s="15">
        <f t="shared" si="227"/>
        <v>42143.445219907408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25"/>
        <v>160</v>
      </c>
      <c r="P3837">
        <f t="shared" si="226"/>
        <v>40</v>
      </c>
      <c r="Q3837" s="10" t="s">
        <v>8315</v>
      </c>
      <c r="R3837" t="s">
        <v>8316</v>
      </c>
      <c r="S3837" s="15">
        <f t="shared" si="227"/>
        <v>42460.94222222222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25"/>
        <v>113</v>
      </c>
      <c r="P3838">
        <f t="shared" si="226"/>
        <v>64.290000000000006</v>
      </c>
      <c r="Q3838" s="10" t="s">
        <v>8315</v>
      </c>
      <c r="R3838" t="s">
        <v>8316</v>
      </c>
      <c r="S3838" s="15">
        <f t="shared" si="227"/>
        <v>42553.926527777774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25"/>
        <v>102</v>
      </c>
      <c r="P3839">
        <f t="shared" si="226"/>
        <v>120.12</v>
      </c>
      <c r="Q3839" s="10" t="s">
        <v>8315</v>
      </c>
      <c r="R3839" t="s">
        <v>8316</v>
      </c>
      <c r="S3839" s="15">
        <f t="shared" si="227"/>
        <v>42152.765717592592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25"/>
        <v>101</v>
      </c>
      <c r="P3840">
        <f t="shared" si="226"/>
        <v>1008.24</v>
      </c>
      <c r="Q3840" s="10" t="s">
        <v>8315</v>
      </c>
      <c r="R3840" t="s">
        <v>8316</v>
      </c>
      <c r="S3840" s="15">
        <f t="shared" si="227"/>
        <v>42116.710752314815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25"/>
        <v>101</v>
      </c>
      <c r="P3841">
        <f t="shared" si="226"/>
        <v>63.28</v>
      </c>
      <c r="Q3841" s="10" t="s">
        <v>8315</v>
      </c>
      <c r="R3841" t="s">
        <v>8316</v>
      </c>
      <c r="S3841" s="15">
        <f t="shared" si="227"/>
        <v>42155.142638888887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25"/>
        <v>6500</v>
      </c>
      <c r="P3842">
        <f t="shared" si="226"/>
        <v>21.67</v>
      </c>
      <c r="Q3842" s="10" t="s">
        <v>8315</v>
      </c>
      <c r="R3842" t="s">
        <v>8316</v>
      </c>
      <c r="S3842" s="15">
        <f t="shared" si="227"/>
        <v>42432.701724537037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29">ROUND(E3843/D3843*100,0)</f>
        <v>9</v>
      </c>
      <c r="P3843">
        <f t="shared" ref="P3843:P3906" si="230">IFERROR(ROUND(E3843/L3843,2),0)</f>
        <v>25.65</v>
      </c>
      <c r="Q3843" s="10" t="s">
        <v>8315</v>
      </c>
      <c r="R3843" t="s">
        <v>8316</v>
      </c>
      <c r="S3843" s="15">
        <f t="shared" ref="S3843:S3906" si="231">(((J3843/60)/60)/24+DATE(1970,1,1))</f>
        <v>41780.785729166666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29"/>
        <v>22</v>
      </c>
      <c r="P3844">
        <f t="shared" si="230"/>
        <v>47.7</v>
      </c>
      <c r="Q3844" s="10" t="s">
        <v>8315</v>
      </c>
      <c r="R3844" t="s">
        <v>8316</v>
      </c>
      <c r="S3844" s="15">
        <f t="shared" si="231"/>
        <v>41740.493657407409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29"/>
        <v>21</v>
      </c>
      <c r="P3845">
        <f t="shared" si="230"/>
        <v>56.05</v>
      </c>
      <c r="Q3845" s="10" t="s">
        <v>8315</v>
      </c>
      <c r="R3845" t="s">
        <v>8316</v>
      </c>
      <c r="S3845" s="15">
        <f t="shared" si="231"/>
        <v>41766.072500000002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29"/>
        <v>41</v>
      </c>
      <c r="P3846">
        <f t="shared" si="230"/>
        <v>81.319999999999993</v>
      </c>
      <c r="Q3846" s="10" t="s">
        <v>8315</v>
      </c>
      <c r="R3846" t="s">
        <v>8316</v>
      </c>
      <c r="S3846" s="15">
        <f t="shared" si="231"/>
        <v>41766.617291666669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29"/>
        <v>2</v>
      </c>
      <c r="P3847">
        <f t="shared" si="230"/>
        <v>70.17</v>
      </c>
      <c r="Q3847" s="10" t="s">
        <v>8315</v>
      </c>
      <c r="R3847" t="s">
        <v>8316</v>
      </c>
      <c r="S3847" s="15">
        <f t="shared" si="231"/>
        <v>42248.627013888887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29"/>
        <v>3</v>
      </c>
      <c r="P3848">
        <f t="shared" si="230"/>
        <v>23.63</v>
      </c>
      <c r="Q3848" s="10" t="s">
        <v>8315</v>
      </c>
      <c r="R3848" t="s">
        <v>8316</v>
      </c>
      <c r="S3848" s="15">
        <f t="shared" si="231"/>
        <v>41885.221550925926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29"/>
        <v>16</v>
      </c>
      <c r="P3849">
        <f t="shared" si="230"/>
        <v>188.56</v>
      </c>
      <c r="Q3849" s="10" t="s">
        <v>8315</v>
      </c>
      <c r="R3849" t="s">
        <v>8316</v>
      </c>
      <c r="S3849" s="15">
        <f t="shared" si="231"/>
        <v>42159.224432870367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29"/>
        <v>16</v>
      </c>
      <c r="P3850">
        <f t="shared" si="230"/>
        <v>49.51</v>
      </c>
      <c r="Q3850" s="10" t="s">
        <v>8315</v>
      </c>
      <c r="R3850" t="s">
        <v>8316</v>
      </c>
      <c r="S3850" s="15">
        <f t="shared" si="231"/>
        <v>42265.817002314812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29"/>
        <v>7</v>
      </c>
      <c r="P3851">
        <f t="shared" si="230"/>
        <v>75.459999999999994</v>
      </c>
      <c r="Q3851" s="10" t="s">
        <v>8315</v>
      </c>
      <c r="R3851" t="s">
        <v>8316</v>
      </c>
      <c r="S3851" s="15">
        <f t="shared" si="231"/>
        <v>42136.767175925925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29"/>
        <v>4</v>
      </c>
      <c r="P3852">
        <f t="shared" si="230"/>
        <v>9.5</v>
      </c>
      <c r="Q3852" s="10" t="s">
        <v>8315</v>
      </c>
      <c r="R3852" t="s">
        <v>8316</v>
      </c>
      <c r="S3852" s="15">
        <f t="shared" si="231"/>
        <v>41975.124340277776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29"/>
        <v>34</v>
      </c>
      <c r="P3853">
        <f t="shared" si="230"/>
        <v>35.5</v>
      </c>
      <c r="Q3853" s="10" t="s">
        <v>8315</v>
      </c>
      <c r="R3853" t="s">
        <v>8316</v>
      </c>
      <c r="S3853" s="15">
        <f t="shared" si="231"/>
        <v>42172.439571759256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29"/>
        <v>0</v>
      </c>
      <c r="P3854">
        <f t="shared" si="230"/>
        <v>10</v>
      </c>
      <c r="Q3854" s="10" t="s">
        <v>8315</v>
      </c>
      <c r="R3854" t="s">
        <v>8316</v>
      </c>
      <c r="S3854" s="15">
        <f t="shared" si="231"/>
        <v>42065.190694444449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29"/>
        <v>0</v>
      </c>
      <c r="P3855">
        <f t="shared" si="230"/>
        <v>13</v>
      </c>
      <c r="Q3855" s="10" t="s">
        <v>8315</v>
      </c>
      <c r="R3855" t="s">
        <v>8316</v>
      </c>
      <c r="S3855" s="15">
        <f t="shared" si="231"/>
        <v>41848.84002314815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29"/>
        <v>16</v>
      </c>
      <c r="P3856">
        <f t="shared" si="230"/>
        <v>89.4</v>
      </c>
      <c r="Q3856" s="10" t="s">
        <v>8315</v>
      </c>
      <c r="R3856" t="s">
        <v>8316</v>
      </c>
      <c r="S3856" s="15">
        <f t="shared" si="231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29"/>
        <v>3</v>
      </c>
      <c r="P3857">
        <f t="shared" si="230"/>
        <v>25</v>
      </c>
      <c r="Q3857" s="10" t="s">
        <v>8315</v>
      </c>
      <c r="R3857" t="s">
        <v>8316</v>
      </c>
      <c r="S3857" s="15">
        <f t="shared" si="231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29"/>
        <v>0</v>
      </c>
      <c r="P3858">
        <f t="shared" si="230"/>
        <v>1</v>
      </c>
      <c r="Q3858" s="10" t="s">
        <v>8315</v>
      </c>
      <c r="R3858" t="s">
        <v>8316</v>
      </c>
      <c r="S3858" s="15">
        <f t="shared" si="231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29"/>
        <v>5</v>
      </c>
      <c r="P3859">
        <f t="shared" si="230"/>
        <v>65</v>
      </c>
      <c r="Q3859" s="10" t="s">
        <v>8315</v>
      </c>
      <c r="R3859" t="s">
        <v>8316</v>
      </c>
      <c r="S3859" s="15">
        <f t="shared" si="231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29"/>
        <v>2</v>
      </c>
      <c r="P3860">
        <f t="shared" si="230"/>
        <v>10</v>
      </c>
      <c r="Q3860" s="10" t="s">
        <v>8315</v>
      </c>
      <c r="R3860" t="s">
        <v>8316</v>
      </c>
      <c r="S3860" s="15">
        <f t="shared" si="231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29"/>
        <v>0</v>
      </c>
      <c r="P3861">
        <f t="shared" si="230"/>
        <v>1</v>
      </c>
      <c r="Q3861" s="10" t="s">
        <v>8315</v>
      </c>
      <c r="R3861" t="s">
        <v>8316</v>
      </c>
      <c r="S3861" s="15">
        <f t="shared" si="231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29"/>
        <v>18</v>
      </c>
      <c r="P3862">
        <f t="shared" si="230"/>
        <v>81.540000000000006</v>
      </c>
      <c r="Q3862" s="10" t="s">
        <v>8315</v>
      </c>
      <c r="R3862" t="s">
        <v>8316</v>
      </c>
      <c r="S3862" s="15">
        <f t="shared" si="231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29"/>
        <v>5</v>
      </c>
      <c r="P3863">
        <f t="shared" si="230"/>
        <v>100</v>
      </c>
      <c r="Q3863" s="10" t="s">
        <v>8315</v>
      </c>
      <c r="R3863" t="s">
        <v>8316</v>
      </c>
      <c r="S3863" s="15">
        <f t="shared" si="231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29"/>
        <v>0</v>
      </c>
      <c r="P3864">
        <f t="shared" si="230"/>
        <v>1</v>
      </c>
      <c r="Q3864" s="10" t="s">
        <v>8315</v>
      </c>
      <c r="R3864" t="s">
        <v>8316</v>
      </c>
      <c r="S3864" s="15">
        <f t="shared" si="231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29"/>
        <v>0</v>
      </c>
      <c r="P3865">
        <f t="shared" si="230"/>
        <v>0</v>
      </c>
      <c r="Q3865" s="10" t="s">
        <v>8315</v>
      </c>
      <c r="R3865" t="s">
        <v>8316</v>
      </c>
      <c r="S3865" s="15">
        <f t="shared" si="231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29"/>
        <v>1</v>
      </c>
      <c r="P3866">
        <f t="shared" si="230"/>
        <v>20</v>
      </c>
      <c r="Q3866" s="10" t="s">
        <v>8315</v>
      </c>
      <c r="R3866" t="s">
        <v>8316</v>
      </c>
      <c r="S3866" s="15">
        <f t="shared" si="231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29"/>
        <v>27</v>
      </c>
      <c r="P3867">
        <f t="shared" si="230"/>
        <v>46.43</v>
      </c>
      <c r="Q3867" s="10" t="s">
        <v>8315</v>
      </c>
      <c r="R3867" t="s">
        <v>8316</v>
      </c>
      <c r="S3867" s="15">
        <f t="shared" si="231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29"/>
        <v>1</v>
      </c>
      <c r="P3868">
        <f t="shared" si="230"/>
        <v>5.5</v>
      </c>
      <c r="Q3868" s="10" t="s">
        <v>8315</v>
      </c>
      <c r="R3868" t="s">
        <v>8316</v>
      </c>
      <c r="S3868" s="15">
        <f t="shared" si="231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29"/>
        <v>13</v>
      </c>
      <c r="P3869">
        <f t="shared" si="230"/>
        <v>50.2</v>
      </c>
      <c r="Q3869" s="10" t="s">
        <v>8315</v>
      </c>
      <c r="R3869" t="s">
        <v>8316</v>
      </c>
      <c r="S3869" s="15">
        <f t="shared" si="231"/>
        <v>42509.814108796301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29"/>
        <v>0</v>
      </c>
      <c r="P3870">
        <f t="shared" si="230"/>
        <v>10</v>
      </c>
      <c r="Q3870" s="10" t="s">
        <v>8315</v>
      </c>
      <c r="R3870" t="s">
        <v>8357</v>
      </c>
      <c r="S3870" s="15">
        <f t="shared" si="231"/>
        <v>41865.659780092588</v>
      </c>
      <c r="T3870">
        <f>YEAR(S3870)</f>
        <v>2014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29"/>
        <v>3</v>
      </c>
      <c r="P3871">
        <f t="shared" si="230"/>
        <v>30.13</v>
      </c>
      <c r="Q3871" s="10" t="s">
        <v>8315</v>
      </c>
      <c r="R3871" t="s">
        <v>8357</v>
      </c>
      <c r="S3871" s="15">
        <f t="shared" si="231"/>
        <v>42047.724444444444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29"/>
        <v>15</v>
      </c>
      <c r="P3872">
        <f t="shared" si="230"/>
        <v>150</v>
      </c>
      <c r="Q3872" s="10" t="s">
        <v>8315</v>
      </c>
      <c r="R3872" t="s">
        <v>8357</v>
      </c>
      <c r="S3872" s="15">
        <f t="shared" si="231"/>
        <v>41793.17219907407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29"/>
        <v>3</v>
      </c>
      <c r="P3873">
        <f t="shared" si="230"/>
        <v>13.33</v>
      </c>
      <c r="Q3873" s="10" t="s">
        <v>8315</v>
      </c>
      <c r="R3873" t="s">
        <v>8357</v>
      </c>
      <c r="S3873" s="15">
        <f t="shared" si="231"/>
        <v>42763.780671296292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29"/>
        <v>0</v>
      </c>
      <c r="P3874">
        <f t="shared" si="230"/>
        <v>0</v>
      </c>
      <c r="Q3874" s="10" t="s">
        <v>8315</v>
      </c>
      <c r="R3874" t="s">
        <v>8357</v>
      </c>
      <c r="S3874" s="15">
        <f t="shared" si="231"/>
        <v>42180.145787037036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29"/>
        <v>0</v>
      </c>
      <c r="P3875">
        <f t="shared" si="230"/>
        <v>0</v>
      </c>
      <c r="Q3875" s="10" t="s">
        <v>8315</v>
      </c>
      <c r="R3875" t="s">
        <v>8357</v>
      </c>
      <c r="S3875" s="15">
        <f t="shared" si="231"/>
        <v>42255.696006944447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29"/>
        <v>0</v>
      </c>
      <c r="P3876">
        <f t="shared" si="230"/>
        <v>0</v>
      </c>
      <c r="Q3876" s="10" t="s">
        <v>8315</v>
      </c>
      <c r="R3876" t="s">
        <v>8357</v>
      </c>
      <c r="S3876" s="15">
        <f t="shared" si="231"/>
        <v>42007.016458333332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29"/>
        <v>0</v>
      </c>
      <c r="P3877">
        <f t="shared" si="230"/>
        <v>0</v>
      </c>
      <c r="Q3877" s="10" t="s">
        <v>8315</v>
      </c>
      <c r="R3877" t="s">
        <v>8357</v>
      </c>
      <c r="S3877" s="15">
        <f t="shared" si="231"/>
        <v>42615.346817129626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29"/>
        <v>53</v>
      </c>
      <c r="P3878">
        <f t="shared" si="230"/>
        <v>44.76</v>
      </c>
      <c r="Q3878" s="10" t="s">
        <v>8315</v>
      </c>
      <c r="R3878" t="s">
        <v>8357</v>
      </c>
      <c r="S3878" s="15">
        <f t="shared" si="231"/>
        <v>42372.624166666668</v>
      </c>
      <c r="T3878">
        <f>YEAR(S3878)</f>
        <v>2016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29"/>
        <v>5</v>
      </c>
      <c r="P3879">
        <f t="shared" si="230"/>
        <v>88.64</v>
      </c>
      <c r="Q3879" s="10" t="s">
        <v>8315</v>
      </c>
      <c r="R3879" t="s">
        <v>8357</v>
      </c>
      <c r="S3879" s="15">
        <f t="shared" si="231"/>
        <v>42682.67768518519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29"/>
        <v>0</v>
      </c>
      <c r="P3880">
        <f t="shared" si="230"/>
        <v>10</v>
      </c>
      <c r="Q3880" s="10" t="s">
        <v>8315</v>
      </c>
      <c r="R3880" t="s">
        <v>8357</v>
      </c>
      <c r="S3880" s="15">
        <f t="shared" si="231"/>
        <v>42154.818819444445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29"/>
        <v>0</v>
      </c>
      <c r="P3881">
        <f t="shared" si="230"/>
        <v>0</v>
      </c>
      <c r="Q3881" s="10" t="s">
        <v>8315</v>
      </c>
      <c r="R3881" t="s">
        <v>8357</v>
      </c>
      <c r="S3881" s="15">
        <f t="shared" si="231"/>
        <v>41999.861064814817</v>
      </c>
      <c r="T3881">
        <f t="shared" ref="T3881:T3882" si="232">YEAR(S3881)</f>
        <v>2014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29"/>
        <v>13</v>
      </c>
      <c r="P3882">
        <f t="shared" si="230"/>
        <v>57.65</v>
      </c>
      <c r="Q3882" s="10" t="s">
        <v>8315</v>
      </c>
      <c r="R3882" t="s">
        <v>8357</v>
      </c>
      <c r="S3882" s="15">
        <f t="shared" si="231"/>
        <v>41815.815046296295</v>
      </c>
      <c r="T3882">
        <f t="shared" si="232"/>
        <v>2014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29"/>
        <v>5</v>
      </c>
      <c r="P3883">
        <f t="shared" si="230"/>
        <v>25</v>
      </c>
      <c r="Q3883" s="10" t="s">
        <v>8315</v>
      </c>
      <c r="R3883" t="s">
        <v>8357</v>
      </c>
      <c r="S3883" s="15">
        <f t="shared" si="231"/>
        <v>42756.018506944441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29"/>
        <v>0</v>
      </c>
      <c r="P3884">
        <f t="shared" si="230"/>
        <v>0</v>
      </c>
      <c r="Q3884" s="10" t="s">
        <v>8315</v>
      </c>
      <c r="R3884" t="s">
        <v>8357</v>
      </c>
      <c r="S3884" s="15">
        <f t="shared" si="231"/>
        <v>42373.983449074076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29"/>
        <v>0</v>
      </c>
      <c r="P3885">
        <f t="shared" si="230"/>
        <v>0</v>
      </c>
      <c r="Q3885" s="10" t="s">
        <v>8315</v>
      </c>
      <c r="R3885" t="s">
        <v>8357</v>
      </c>
      <c r="S3885" s="15">
        <f t="shared" si="231"/>
        <v>41854.602650462963</v>
      </c>
      <c r="T3885">
        <f>YEAR(S3885)</f>
        <v>2014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29"/>
        <v>0</v>
      </c>
      <c r="P3886">
        <f t="shared" si="230"/>
        <v>0</v>
      </c>
      <c r="Q3886" s="10" t="s">
        <v>8315</v>
      </c>
      <c r="R3886" t="s">
        <v>8357</v>
      </c>
      <c r="S3886" s="15">
        <f t="shared" si="231"/>
        <v>42065.791574074072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29"/>
        <v>0</v>
      </c>
      <c r="P3887">
        <f t="shared" si="230"/>
        <v>0</v>
      </c>
      <c r="Q3887" s="10" t="s">
        <v>8315</v>
      </c>
      <c r="R3887" t="s">
        <v>8357</v>
      </c>
      <c r="S3887" s="15">
        <f t="shared" si="231"/>
        <v>42469.951284722221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29"/>
        <v>0</v>
      </c>
      <c r="P3888">
        <f t="shared" si="230"/>
        <v>0</v>
      </c>
      <c r="Q3888" s="10" t="s">
        <v>8315</v>
      </c>
      <c r="R3888" t="s">
        <v>8357</v>
      </c>
      <c r="S3888" s="15">
        <f t="shared" si="231"/>
        <v>41954.228032407409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29"/>
        <v>2</v>
      </c>
      <c r="P3889">
        <f t="shared" si="230"/>
        <v>17.5</v>
      </c>
      <c r="Q3889" s="10" t="s">
        <v>8315</v>
      </c>
      <c r="R3889" t="s">
        <v>8357</v>
      </c>
      <c r="S3889" s="15">
        <f t="shared" si="231"/>
        <v>42079.857974537037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29"/>
        <v>27</v>
      </c>
      <c r="P3890">
        <f t="shared" si="230"/>
        <v>38.71</v>
      </c>
      <c r="Q3890" s="10" t="s">
        <v>8315</v>
      </c>
      <c r="R3890" t="s">
        <v>8316</v>
      </c>
      <c r="S3890" s="15">
        <f t="shared" si="231"/>
        <v>42762.545810185184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29"/>
        <v>1</v>
      </c>
      <c r="P3891">
        <f t="shared" si="230"/>
        <v>13.11</v>
      </c>
      <c r="Q3891" s="10" t="s">
        <v>8315</v>
      </c>
      <c r="R3891" t="s">
        <v>8316</v>
      </c>
      <c r="S3891" s="15">
        <f t="shared" si="231"/>
        <v>41977.004976851851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29"/>
        <v>17</v>
      </c>
      <c r="P3892">
        <f t="shared" si="230"/>
        <v>315.5</v>
      </c>
      <c r="Q3892" s="10" t="s">
        <v>8315</v>
      </c>
      <c r="R3892" t="s">
        <v>8316</v>
      </c>
      <c r="S3892" s="15">
        <f t="shared" si="231"/>
        <v>42171.758611111116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29"/>
        <v>33</v>
      </c>
      <c r="P3893">
        <f t="shared" si="230"/>
        <v>37.14</v>
      </c>
      <c r="Q3893" s="10" t="s">
        <v>8315</v>
      </c>
      <c r="R3893" t="s">
        <v>8316</v>
      </c>
      <c r="S3893" s="15">
        <f t="shared" si="231"/>
        <v>42056.1324537037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29"/>
        <v>0</v>
      </c>
      <c r="P3894">
        <f t="shared" si="230"/>
        <v>0</v>
      </c>
      <c r="Q3894" s="10" t="s">
        <v>8315</v>
      </c>
      <c r="R3894" t="s">
        <v>8316</v>
      </c>
      <c r="S3894" s="15">
        <f t="shared" si="231"/>
        <v>41867.652280092596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29"/>
        <v>22</v>
      </c>
      <c r="P3895">
        <f t="shared" si="230"/>
        <v>128.27000000000001</v>
      </c>
      <c r="Q3895" s="10" t="s">
        <v>8315</v>
      </c>
      <c r="R3895" t="s">
        <v>8316</v>
      </c>
      <c r="S3895" s="15">
        <f t="shared" si="231"/>
        <v>41779.657870370371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29"/>
        <v>3</v>
      </c>
      <c r="P3896">
        <f t="shared" si="230"/>
        <v>47.27</v>
      </c>
      <c r="Q3896" s="10" t="s">
        <v>8315</v>
      </c>
      <c r="R3896" t="s">
        <v>8316</v>
      </c>
      <c r="S3896" s="15">
        <f t="shared" si="231"/>
        <v>42679.958472222221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29"/>
        <v>5</v>
      </c>
      <c r="P3897">
        <f t="shared" si="230"/>
        <v>50</v>
      </c>
      <c r="Q3897" s="10" t="s">
        <v>8315</v>
      </c>
      <c r="R3897" t="s">
        <v>8316</v>
      </c>
      <c r="S3897" s="15">
        <f t="shared" si="231"/>
        <v>42032.250208333338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29"/>
        <v>11</v>
      </c>
      <c r="P3898">
        <f t="shared" si="230"/>
        <v>42.5</v>
      </c>
      <c r="Q3898" s="10" t="s">
        <v>8315</v>
      </c>
      <c r="R3898" t="s">
        <v>8316</v>
      </c>
      <c r="S3898" s="15">
        <f t="shared" si="231"/>
        <v>41793.191875000004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29"/>
        <v>18</v>
      </c>
      <c r="P3899">
        <f t="shared" si="230"/>
        <v>44</v>
      </c>
      <c r="Q3899" s="10" t="s">
        <v>8315</v>
      </c>
      <c r="R3899" t="s">
        <v>8316</v>
      </c>
      <c r="S3899" s="15">
        <f t="shared" si="231"/>
        <v>41982.87364583333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29"/>
        <v>33</v>
      </c>
      <c r="P3900">
        <f t="shared" si="230"/>
        <v>50.88</v>
      </c>
      <c r="Q3900" s="10" t="s">
        <v>8315</v>
      </c>
      <c r="R3900" t="s">
        <v>8316</v>
      </c>
      <c r="S3900" s="15">
        <f t="shared" si="231"/>
        <v>42193.482291666667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29"/>
        <v>1</v>
      </c>
      <c r="P3901">
        <f t="shared" si="230"/>
        <v>62.5</v>
      </c>
      <c r="Q3901" s="10" t="s">
        <v>8315</v>
      </c>
      <c r="R3901" t="s">
        <v>8316</v>
      </c>
      <c r="S3901" s="15">
        <f t="shared" si="231"/>
        <v>41843.775011574071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29"/>
        <v>5</v>
      </c>
      <c r="P3902">
        <f t="shared" si="230"/>
        <v>27</v>
      </c>
      <c r="Q3902" s="10" t="s">
        <v>8315</v>
      </c>
      <c r="R3902" t="s">
        <v>8316</v>
      </c>
      <c r="S3902" s="15">
        <f t="shared" si="231"/>
        <v>42136.092488425929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29"/>
        <v>1</v>
      </c>
      <c r="P3903">
        <f t="shared" si="230"/>
        <v>25</v>
      </c>
      <c r="Q3903" s="10" t="s">
        <v>8315</v>
      </c>
      <c r="R3903" t="s">
        <v>8316</v>
      </c>
      <c r="S3903" s="15">
        <f t="shared" si="231"/>
        <v>42317.826377314821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29"/>
        <v>49</v>
      </c>
      <c r="P3904">
        <f t="shared" si="230"/>
        <v>47.26</v>
      </c>
      <c r="Q3904" s="10" t="s">
        <v>8315</v>
      </c>
      <c r="R3904" t="s">
        <v>8316</v>
      </c>
      <c r="S3904" s="15">
        <f t="shared" si="231"/>
        <v>42663.468078703707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29"/>
        <v>0</v>
      </c>
      <c r="P3905">
        <f t="shared" si="230"/>
        <v>0</v>
      </c>
      <c r="Q3905" s="10" t="s">
        <v>8315</v>
      </c>
      <c r="R3905" t="s">
        <v>8316</v>
      </c>
      <c r="S3905" s="15">
        <f t="shared" si="231"/>
        <v>42186.01116898148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29"/>
        <v>0</v>
      </c>
      <c r="P3906">
        <f t="shared" si="230"/>
        <v>1.5</v>
      </c>
      <c r="Q3906" s="10" t="s">
        <v>8315</v>
      </c>
      <c r="R3906" t="s">
        <v>8316</v>
      </c>
      <c r="S3906" s="15">
        <f t="shared" si="231"/>
        <v>42095.229166666672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33">ROUND(E3907/D3907*100,0)</f>
        <v>12</v>
      </c>
      <c r="P3907">
        <f t="shared" ref="P3907:P3970" si="234">IFERROR(ROUND(E3907/L3907,2),0)</f>
        <v>24.71</v>
      </c>
      <c r="Q3907" s="10" t="s">
        <v>8315</v>
      </c>
      <c r="R3907" t="s">
        <v>8316</v>
      </c>
      <c r="S3907" s="15">
        <f t="shared" ref="S3907:S3970" si="235">(((J3907/60)/60)/24+DATE(1970,1,1))</f>
        <v>42124.623877314814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33"/>
        <v>67</v>
      </c>
      <c r="P3908">
        <f t="shared" si="234"/>
        <v>63.13</v>
      </c>
      <c r="Q3908" s="10" t="s">
        <v>8315</v>
      </c>
      <c r="R3908" t="s">
        <v>8316</v>
      </c>
      <c r="S3908" s="15">
        <f t="shared" si="235"/>
        <v>42143.917743055557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33"/>
        <v>15</v>
      </c>
      <c r="P3909">
        <f t="shared" si="234"/>
        <v>38.25</v>
      </c>
      <c r="Q3909" s="10" t="s">
        <v>8315</v>
      </c>
      <c r="R3909" t="s">
        <v>8316</v>
      </c>
      <c r="S3909" s="15">
        <f t="shared" si="235"/>
        <v>41906.819513888891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33"/>
        <v>9</v>
      </c>
      <c r="P3910">
        <f t="shared" si="234"/>
        <v>16.25</v>
      </c>
      <c r="Q3910" s="10" t="s">
        <v>8315</v>
      </c>
      <c r="R3910" t="s">
        <v>8316</v>
      </c>
      <c r="S3910" s="15">
        <f t="shared" si="235"/>
        <v>41834.135370370372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33"/>
        <v>0</v>
      </c>
      <c r="P3911">
        <f t="shared" si="234"/>
        <v>33.75</v>
      </c>
      <c r="Q3911" s="10" t="s">
        <v>8315</v>
      </c>
      <c r="R3911" t="s">
        <v>8316</v>
      </c>
      <c r="S3911" s="15">
        <f t="shared" si="235"/>
        <v>41863.359282407408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33"/>
        <v>3</v>
      </c>
      <c r="P3912">
        <f t="shared" si="234"/>
        <v>61.67</v>
      </c>
      <c r="Q3912" s="10" t="s">
        <v>8315</v>
      </c>
      <c r="R3912" t="s">
        <v>8316</v>
      </c>
      <c r="S3912" s="15">
        <f t="shared" si="235"/>
        <v>42224.756909722222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33"/>
        <v>37</v>
      </c>
      <c r="P3913">
        <f t="shared" si="234"/>
        <v>83.14</v>
      </c>
      <c r="Q3913" s="10" t="s">
        <v>8315</v>
      </c>
      <c r="R3913" t="s">
        <v>8316</v>
      </c>
      <c r="S3913" s="15">
        <f t="shared" si="235"/>
        <v>41939.8122337963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33"/>
        <v>0</v>
      </c>
      <c r="P3914">
        <f t="shared" si="234"/>
        <v>1</v>
      </c>
      <c r="Q3914" s="10" t="s">
        <v>8315</v>
      </c>
      <c r="R3914" t="s">
        <v>8316</v>
      </c>
      <c r="S3914" s="15">
        <f t="shared" si="235"/>
        <v>42059.270023148143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33"/>
        <v>10</v>
      </c>
      <c r="P3915">
        <f t="shared" si="234"/>
        <v>142.86000000000001</v>
      </c>
      <c r="Q3915" s="10" t="s">
        <v>8315</v>
      </c>
      <c r="R3915" t="s">
        <v>8316</v>
      </c>
      <c r="S3915" s="15">
        <f t="shared" si="235"/>
        <v>42308.211215277777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33"/>
        <v>36</v>
      </c>
      <c r="P3916">
        <f t="shared" si="234"/>
        <v>33.67</v>
      </c>
      <c r="Q3916" s="10" t="s">
        <v>8315</v>
      </c>
      <c r="R3916" t="s">
        <v>8316</v>
      </c>
      <c r="S3916" s="15">
        <f t="shared" si="235"/>
        <v>42114.818935185183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33"/>
        <v>0</v>
      </c>
      <c r="P3917">
        <f t="shared" si="234"/>
        <v>5</v>
      </c>
      <c r="Q3917" s="10" t="s">
        <v>8315</v>
      </c>
      <c r="R3917" t="s">
        <v>8316</v>
      </c>
      <c r="S3917" s="15">
        <f t="shared" si="235"/>
        <v>42492.98505787037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33"/>
        <v>0</v>
      </c>
      <c r="P3918">
        <f t="shared" si="234"/>
        <v>0</v>
      </c>
      <c r="Q3918" s="10" t="s">
        <v>8315</v>
      </c>
      <c r="R3918" t="s">
        <v>8316</v>
      </c>
      <c r="S3918" s="15">
        <f t="shared" si="235"/>
        <v>42494.471666666665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33"/>
        <v>0</v>
      </c>
      <c r="P3919">
        <f t="shared" si="234"/>
        <v>10</v>
      </c>
      <c r="Q3919" s="10" t="s">
        <v>8315</v>
      </c>
      <c r="R3919" t="s">
        <v>8316</v>
      </c>
      <c r="S3919" s="15">
        <f t="shared" si="235"/>
        <v>41863.527326388888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33"/>
        <v>0</v>
      </c>
      <c r="P3920">
        <f t="shared" si="234"/>
        <v>40</v>
      </c>
      <c r="Q3920" s="10" t="s">
        <v>8315</v>
      </c>
      <c r="R3920" t="s">
        <v>8316</v>
      </c>
      <c r="S3920" s="15">
        <f t="shared" si="235"/>
        <v>41843.664618055554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33"/>
        <v>2</v>
      </c>
      <c r="P3921">
        <f t="shared" si="234"/>
        <v>30</v>
      </c>
      <c r="Q3921" s="10" t="s">
        <v>8315</v>
      </c>
      <c r="R3921" t="s">
        <v>8316</v>
      </c>
      <c r="S3921" s="15">
        <f t="shared" si="235"/>
        <v>42358.684872685189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33"/>
        <v>5</v>
      </c>
      <c r="P3922">
        <f t="shared" si="234"/>
        <v>45</v>
      </c>
      <c r="Q3922" s="10" t="s">
        <v>8315</v>
      </c>
      <c r="R3922" t="s">
        <v>8316</v>
      </c>
      <c r="S3922" s="15">
        <f t="shared" si="235"/>
        <v>42657.38726851852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33"/>
        <v>0</v>
      </c>
      <c r="P3923">
        <f t="shared" si="234"/>
        <v>0</v>
      </c>
      <c r="Q3923" s="10" t="s">
        <v>8315</v>
      </c>
      <c r="R3923" t="s">
        <v>8316</v>
      </c>
      <c r="S3923" s="15">
        <f t="shared" si="235"/>
        <v>41926.542303240742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33"/>
        <v>8</v>
      </c>
      <c r="P3924">
        <f t="shared" si="234"/>
        <v>10.17</v>
      </c>
      <c r="Q3924" s="10" t="s">
        <v>8315</v>
      </c>
      <c r="R3924" t="s">
        <v>8316</v>
      </c>
      <c r="S3924" s="15">
        <f t="shared" si="235"/>
        <v>42020.768634259264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33"/>
        <v>12</v>
      </c>
      <c r="P3925">
        <f t="shared" si="234"/>
        <v>81.41</v>
      </c>
      <c r="Q3925" s="10" t="s">
        <v>8315</v>
      </c>
      <c r="R3925" t="s">
        <v>8316</v>
      </c>
      <c r="S3925" s="15">
        <f t="shared" si="235"/>
        <v>42075.979988425926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33"/>
        <v>15</v>
      </c>
      <c r="P3926">
        <f t="shared" si="234"/>
        <v>57.25</v>
      </c>
      <c r="Q3926" s="10" t="s">
        <v>8315</v>
      </c>
      <c r="R3926" t="s">
        <v>8316</v>
      </c>
      <c r="S3926" s="15">
        <f t="shared" si="235"/>
        <v>41786.959745370368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33"/>
        <v>10</v>
      </c>
      <c r="P3927">
        <f t="shared" si="234"/>
        <v>5</v>
      </c>
      <c r="Q3927" s="10" t="s">
        <v>8315</v>
      </c>
      <c r="R3927" t="s">
        <v>8316</v>
      </c>
      <c r="S3927" s="15">
        <f t="shared" si="235"/>
        <v>41820.870821759258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33"/>
        <v>0</v>
      </c>
      <c r="P3928">
        <f t="shared" si="234"/>
        <v>15</v>
      </c>
      <c r="Q3928" s="10" t="s">
        <v>8315</v>
      </c>
      <c r="R3928" t="s">
        <v>8316</v>
      </c>
      <c r="S3928" s="15">
        <f t="shared" si="235"/>
        <v>41970.085046296299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33"/>
        <v>1</v>
      </c>
      <c r="P3929">
        <f t="shared" si="234"/>
        <v>12.5</v>
      </c>
      <c r="Q3929" s="10" t="s">
        <v>8315</v>
      </c>
      <c r="R3929" t="s">
        <v>8316</v>
      </c>
      <c r="S3929" s="15">
        <f t="shared" si="235"/>
        <v>41830.267407407409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33"/>
        <v>13</v>
      </c>
      <c r="P3930">
        <f t="shared" si="234"/>
        <v>93</v>
      </c>
      <c r="Q3930" s="10" t="s">
        <v>8315</v>
      </c>
      <c r="R3930" t="s">
        <v>8316</v>
      </c>
      <c r="S3930" s="15">
        <f t="shared" si="235"/>
        <v>42265.683182870373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33"/>
        <v>2</v>
      </c>
      <c r="P3931">
        <f t="shared" si="234"/>
        <v>32.36</v>
      </c>
      <c r="Q3931" s="10" t="s">
        <v>8315</v>
      </c>
      <c r="R3931" t="s">
        <v>8316</v>
      </c>
      <c r="S3931" s="15">
        <f t="shared" si="235"/>
        <v>42601.827141203699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33"/>
        <v>0</v>
      </c>
      <c r="P3932">
        <f t="shared" si="234"/>
        <v>0</v>
      </c>
      <c r="Q3932" s="10" t="s">
        <v>8315</v>
      </c>
      <c r="R3932" t="s">
        <v>8316</v>
      </c>
      <c r="S3932" s="15">
        <f t="shared" si="235"/>
        <v>42433.338749999995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33"/>
        <v>0</v>
      </c>
      <c r="P3933">
        <f t="shared" si="234"/>
        <v>0</v>
      </c>
      <c r="Q3933" s="10" t="s">
        <v>8315</v>
      </c>
      <c r="R3933" t="s">
        <v>8316</v>
      </c>
      <c r="S3933" s="15">
        <f t="shared" si="235"/>
        <v>42228.151701388888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33"/>
        <v>0</v>
      </c>
      <c r="P3934">
        <f t="shared" si="234"/>
        <v>1</v>
      </c>
      <c r="Q3934" s="10" t="s">
        <v>8315</v>
      </c>
      <c r="R3934" t="s">
        <v>8316</v>
      </c>
      <c r="S3934" s="15">
        <f t="shared" si="235"/>
        <v>42415.168564814812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33"/>
        <v>16</v>
      </c>
      <c r="P3935">
        <f t="shared" si="234"/>
        <v>91.83</v>
      </c>
      <c r="Q3935" s="10" t="s">
        <v>8315</v>
      </c>
      <c r="R3935" t="s">
        <v>8316</v>
      </c>
      <c r="S3935" s="15">
        <f t="shared" si="235"/>
        <v>42538.968310185184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33"/>
        <v>11</v>
      </c>
      <c r="P3936">
        <f t="shared" si="234"/>
        <v>45.83</v>
      </c>
      <c r="Q3936" s="10" t="s">
        <v>8315</v>
      </c>
      <c r="R3936" t="s">
        <v>8316</v>
      </c>
      <c r="S3936" s="15">
        <f t="shared" si="235"/>
        <v>42233.671747685185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33"/>
        <v>44</v>
      </c>
      <c r="P3937">
        <f t="shared" si="234"/>
        <v>57.17</v>
      </c>
      <c r="Q3937" s="10" t="s">
        <v>8315</v>
      </c>
      <c r="R3937" t="s">
        <v>8316</v>
      </c>
      <c r="S3937" s="15">
        <f t="shared" si="235"/>
        <v>42221.656782407401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33"/>
        <v>0</v>
      </c>
      <c r="P3938">
        <f t="shared" si="234"/>
        <v>0</v>
      </c>
      <c r="Q3938" s="10" t="s">
        <v>8315</v>
      </c>
      <c r="R3938" t="s">
        <v>8316</v>
      </c>
      <c r="S3938" s="15">
        <f t="shared" si="235"/>
        <v>42675.262962962966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33"/>
        <v>86</v>
      </c>
      <c r="P3939">
        <f t="shared" si="234"/>
        <v>248.5</v>
      </c>
      <c r="Q3939" s="10" t="s">
        <v>8315</v>
      </c>
      <c r="R3939" t="s">
        <v>8316</v>
      </c>
      <c r="S3939" s="15">
        <f t="shared" si="235"/>
        <v>42534.631481481483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33"/>
        <v>12</v>
      </c>
      <c r="P3940">
        <f t="shared" si="234"/>
        <v>79.400000000000006</v>
      </c>
      <c r="Q3940" s="10" t="s">
        <v>8315</v>
      </c>
      <c r="R3940" t="s">
        <v>8316</v>
      </c>
      <c r="S3940" s="15">
        <f t="shared" si="235"/>
        <v>42151.905717592599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33"/>
        <v>0</v>
      </c>
      <c r="P3941">
        <f t="shared" si="234"/>
        <v>5</v>
      </c>
      <c r="Q3941" s="10" t="s">
        <v>8315</v>
      </c>
      <c r="R3941" t="s">
        <v>8316</v>
      </c>
      <c r="S3941" s="15">
        <f t="shared" si="235"/>
        <v>41915.400219907409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33"/>
        <v>0</v>
      </c>
      <c r="P3942">
        <f t="shared" si="234"/>
        <v>5.5</v>
      </c>
      <c r="Q3942" s="10" t="s">
        <v>8315</v>
      </c>
      <c r="R3942" t="s">
        <v>8316</v>
      </c>
      <c r="S3942" s="15">
        <f t="shared" si="235"/>
        <v>41961.492488425924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33"/>
        <v>1</v>
      </c>
      <c r="P3943">
        <f t="shared" si="234"/>
        <v>25</v>
      </c>
      <c r="Q3943" s="10" t="s">
        <v>8315</v>
      </c>
      <c r="R3943" t="s">
        <v>8316</v>
      </c>
      <c r="S3943" s="15">
        <f t="shared" si="235"/>
        <v>41940.587233796294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33"/>
        <v>0</v>
      </c>
      <c r="P3944">
        <f t="shared" si="234"/>
        <v>0</v>
      </c>
      <c r="Q3944" s="10" t="s">
        <v>8315</v>
      </c>
      <c r="R3944" t="s">
        <v>8316</v>
      </c>
      <c r="S3944" s="15">
        <f t="shared" si="235"/>
        <v>42111.904097222221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33"/>
        <v>36</v>
      </c>
      <c r="P3945">
        <f t="shared" si="234"/>
        <v>137.08000000000001</v>
      </c>
      <c r="Q3945" s="10" t="s">
        <v>8315</v>
      </c>
      <c r="R3945" t="s">
        <v>8316</v>
      </c>
      <c r="S3945" s="15">
        <f t="shared" si="235"/>
        <v>42279.778564814813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33"/>
        <v>0</v>
      </c>
      <c r="P3946">
        <f t="shared" si="234"/>
        <v>0</v>
      </c>
      <c r="Q3946" s="10" t="s">
        <v>8315</v>
      </c>
      <c r="R3946" t="s">
        <v>8316</v>
      </c>
      <c r="S3946" s="15">
        <f t="shared" si="235"/>
        <v>42213.662905092591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33"/>
        <v>0</v>
      </c>
      <c r="P3947">
        <f t="shared" si="234"/>
        <v>5</v>
      </c>
      <c r="Q3947" s="10" t="s">
        <v>8315</v>
      </c>
      <c r="R3947" t="s">
        <v>8316</v>
      </c>
      <c r="S3947" s="15">
        <f t="shared" si="235"/>
        <v>42109.801712962959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33"/>
        <v>3</v>
      </c>
      <c r="P3948">
        <f t="shared" si="234"/>
        <v>39</v>
      </c>
      <c r="Q3948" s="10" t="s">
        <v>8315</v>
      </c>
      <c r="R3948" t="s">
        <v>8316</v>
      </c>
      <c r="S3948" s="15">
        <f t="shared" si="235"/>
        <v>42031.833587962959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33"/>
        <v>3</v>
      </c>
      <c r="P3949">
        <f t="shared" si="234"/>
        <v>50.5</v>
      </c>
      <c r="Q3949" s="10" t="s">
        <v>8315</v>
      </c>
      <c r="R3949" t="s">
        <v>8316</v>
      </c>
      <c r="S3949" s="15">
        <f t="shared" si="235"/>
        <v>42615.142870370371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33"/>
        <v>0</v>
      </c>
      <c r="P3950">
        <f t="shared" si="234"/>
        <v>0</v>
      </c>
      <c r="Q3950" s="10" t="s">
        <v>8315</v>
      </c>
      <c r="R3950" t="s">
        <v>8316</v>
      </c>
      <c r="S3950" s="15">
        <f t="shared" si="235"/>
        <v>41829.325497685182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33"/>
        <v>16</v>
      </c>
      <c r="P3951">
        <f t="shared" si="234"/>
        <v>49.28</v>
      </c>
      <c r="Q3951" s="10" t="s">
        <v>8315</v>
      </c>
      <c r="R3951" t="s">
        <v>8316</v>
      </c>
      <c r="S3951" s="15">
        <f t="shared" si="235"/>
        <v>42016.120613425926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33"/>
        <v>1</v>
      </c>
      <c r="P3952">
        <f t="shared" si="234"/>
        <v>25</v>
      </c>
      <c r="Q3952" s="10" t="s">
        <v>8315</v>
      </c>
      <c r="R3952" t="s">
        <v>8316</v>
      </c>
      <c r="S3952" s="15">
        <f t="shared" si="235"/>
        <v>42439.702314814815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33"/>
        <v>0</v>
      </c>
      <c r="P3953">
        <f t="shared" si="234"/>
        <v>1</v>
      </c>
      <c r="Q3953" s="10" t="s">
        <v>8315</v>
      </c>
      <c r="R3953" t="s">
        <v>8316</v>
      </c>
      <c r="S3953" s="15">
        <f t="shared" si="235"/>
        <v>42433.825717592597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33"/>
        <v>0</v>
      </c>
      <c r="P3954">
        <f t="shared" si="234"/>
        <v>25</v>
      </c>
      <c r="Q3954" s="10" t="s">
        <v>8315</v>
      </c>
      <c r="R3954" t="s">
        <v>8316</v>
      </c>
      <c r="S3954" s="15">
        <f t="shared" si="235"/>
        <v>42243.790393518517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33"/>
        <v>0</v>
      </c>
      <c r="P3955">
        <f t="shared" si="234"/>
        <v>0</v>
      </c>
      <c r="Q3955" s="10" t="s">
        <v>8315</v>
      </c>
      <c r="R3955" t="s">
        <v>8316</v>
      </c>
      <c r="S3955" s="15">
        <f t="shared" si="235"/>
        <v>42550.048449074078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33"/>
        <v>0</v>
      </c>
      <c r="P3956">
        <f t="shared" si="234"/>
        <v>0</v>
      </c>
      <c r="Q3956" s="10" t="s">
        <v>8315</v>
      </c>
      <c r="R3956" t="s">
        <v>8316</v>
      </c>
      <c r="S3956" s="15">
        <f t="shared" si="235"/>
        <v>41774.651203703703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33"/>
        <v>24</v>
      </c>
      <c r="P3957">
        <f t="shared" si="234"/>
        <v>53.13</v>
      </c>
      <c r="Q3957" s="10" t="s">
        <v>8315</v>
      </c>
      <c r="R3957" t="s">
        <v>8316</v>
      </c>
      <c r="S3957" s="15">
        <f t="shared" si="235"/>
        <v>42306.848854166667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33"/>
        <v>0</v>
      </c>
      <c r="P3958">
        <f t="shared" si="234"/>
        <v>0</v>
      </c>
      <c r="Q3958" s="10" t="s">
        <v>8315</v>
      </c>
      <c r="R3958" t="s">
        <v>8316</v>
      </c>
      <c r="S3958" s="15">
        <f t="shared" si="235"/>
        <v>42457.932025462964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33"/>
        <v>0</v>
      </c>
      <c r="P3959">
        <f t="shared" si="234"/>
        <v>7</v>
      </c>
      <c r="Q3959" s="10" t="s">
        <v>8315</v>
      </c>
      <c r="R3959" t="s">
        <v>8316</v>
      </c>
      <c r="S3959" s="15">
        <f t="shared" si="235"/>
        <v>42513.976319444439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33"/>
        <v>32</v>
      </c>
      <c r="P3960">
        <f t="shared" si="234"/>
        <v>40.06</v>
      </c>
      <c r="Q3960" s="10" t="s">
        <v>8315</v>
      </c>
      <c r="R3960" t="s">
        <v>8316</v>
      </c>
      <c r="S3960" s="15">
        <f t="shared" si="235"/>
        <v>41816.950370370374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33"/>
        <v>24</v>
      </c>
      <c r="P3961">
        <f t="shared" si="234"/>
        <v>24.33</v>
      </c>
      <c r="Q3961" s="10" t="s">
        <v>8315</v>
      </c>
      <c r="R3961" t="s">
        <v>8316</v>
      </c>
      <c r="S3961" s="15">
        <f t="shared" si="235"/>
        <v>41880.788842592592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33"/>
        <v>2</v>
      </c>
      <c r="P3962">
        <f t="shared" si="234"/>
        <v>11.25</v>
      </c>
      <c r="Q3962" s="10" t="s">
        <v>8315</v>
      </c>
      <c r="R3962" t="s">
        <v>8316</v>
      </c>
      <c r="S3962" s="15">
        <f t="shared" si="235"/>
        <v>42342.845555555556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33"/>
        <v>0</v>
      </c>
      <c r="P3963">
        <f t="shared" si="234"/>
        <v>10.5</v>
      </c>
      <c r="Q3963" s="10" t="s">
        <v>8315</v>
      </c>
      <c r="R3963" t="s">
        <v>8316</v>
      </c>
      <c r="S3963" s="15">
        <f t="shared" si="235"/>
        <v>41745.891319444447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33"/>
        <v>3</v>
      </c>
      <c r="P3964">
        <f t="shared" si="234"/>
        <v>15</v>
      </c>
      <c r="Q3964" s="10" t="s">
        <v>8315</v>
      </c>
      <c r="R3964" t="s">
        <v>8316</v>
      </c>
      <c r="S3964" s="15">
        <f t="shared" si="235"/>
        <v>42311.621458333335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33"/>
        <v>0</v>
      </c>
      <c r="P3965">
        <f t="shared" si="234"/>
        <v>0</v>
      </c>
      <c r="Q3965" s="10" t="s">
        <v>8315</v>
      </c>
      <c r="R3965" t="s">
        <v>8316</v>
      </c>
      <c r="S3965" s="15">
        <f t="shared" si="235"/>
        <v>42296.154131944444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33"/>
        <v>6</v>
      </c>
      <c r="P3966">
        <f t="shared" si="234"/>
        <v>42</v>
      </c>
      <c r="Q3966" s="10" t="s">
        <v>8315</v>
      </c>
      <c r="R3966" t="s">
        <v>8316</v>
      </c>
      <c r="S3966" s="15">
        <f t="shared" si="235"/>
        <v>42053.722060185188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33"/>
        <v>14</v>
      </c>
      <c r="P3967">
        <f t="shared" si="234"/>
        <v>71.25</v>
      </c>
      <c r="Q3967" s="10" t="s">
        <v>8315</v>
      </c>
      <c r="R3967" t="s">
        <v>8316</v>
      </c>
      <c r="S3967" s="15">
        <f t="shared" si="235"/>
        <v>42414.235879629632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33"/>
        <v>1</v>
      </c>
      <c r="P3968">
        <f t="shared" si="234"/>
        <v>22.5</v>
      </c>
      <c r="Q3968" s="10" t="s">
        <v>8315</v>
      </c>
      <c r="R3968" t="s">
        <v>8316</v>
      </c>
      <c r="S3968" s="15">
        <f t="shared" si="235"/>
        <v>41801.711550925924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33"/>
        <v>24</v>
      </c>
      <c r="P3969">
        <f t="shared" si="234"/>
        <v>41</v>
      </c>
      <c r="Q3969" s="10" t="s">
        <v>8315</v>
      </c>
      <c r="R3969" t="s">
        <v>8316</v>
      </c>
      <c r="S3969" s="15">
        <f t="shared" si="235"/>
        <v>42770.290590277778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33"/>
        <v>11</v>
      </c>
      <c r="P3970">
        <f t="shared" si="234"/>
        <v>47.91</v>
      </c>
      <c r="Q3970" s="10" t="s">
        <v>8315</v>
      </c>
      <c r="R3970" t="s">
        <v>8316</v>
      </c>
      <c r="S3970" s="15">
        <f t="shared" si="235"/>
        <v>42452.815659722226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36">ROUND(E3971/D3971*100,0)</f>
        <v>7</v>
      </c>
      <c r="P3971">
        <f t="shared" ref="P3971:P4034" si="237">IFERROR(ROUND(E3971/L3971,2),0)</f>
        <v>35.17</v>
      </c>
      <c r="Q3971" s="10" t="s">
        <v>8315</v>
      </c>
      <c r="R3971" t="s">
        <v>8316</v>
      </c>
      <c r="S3971" s="15">
        <f t="shared" ref="S3971:S4034" si="238">(((J3971/60)/60)/24+DATE(1970,1,1))</f>
        <v>42601.854699074072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36"/>
        <v>0</v>
      </c>
      <c r="P3972">
        <f t="shared" si="237"/>
        <v>5.5</v>
      </c>
      <c r="Q3972" s="10" t="s">
        <v>8315</v>
      </c>
      <c r="R3972" t="s">
        <v>8316</v>
      </c>
      <c r="S3972" s="15">
        <f t="shared" si="238"/>
        <v>42447.863553240735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36"/>
        <v>1</v>
      </c>
      <c r="P3973">
        <f t="shared" si="237"/>
        <v>22.67</v>
      </c>
      <c r="Q3973" s="10" t="s">
        <v>8315</v>
      </c>
      <c r="R3973" t="s">
        <v>8316</v>
      </c>
      <c r="S3973" s="15">
        <f t="shared" si="238"/>
        <v>41811.536180555559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36"/>
        <v>21</v>
      </c>
      <c r="P3974">
        <f t="shared" si="237"/>
        <v>26.38</v>
      </c>
      <c r="Q3974" s="10" t="s">
        <v>8315</v>
      </c>
      <c r="R3974" t="s">
        <v>8316</v>
      </c>
      <c r="S3974" s="15">
        <f t="shared" si="238"/>
        <v>41981.067523148144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36"/>
        <v>78</v>
      </c>
      <c r="P3975">
        <f t="shared" si="237"/>
        <v>105.54</v>
      </c>
      <c r="Q3975" s="10" t="s">
        <v>8315</v>
      </c>
      <c r="R3975" t="s">
        <v>8316</v>
      </c>
      <c r="S3975" s="15">
        <f t="shared" si="238"/>
        <v>42469.68414351852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36"/>
        <v>32</v>
      </c>
      <c r="P3976">
        <f t="shared" si="237"/>
        <v>29.09</v>
      </c>
      <c r="Q3976" s="10" t="s">
        <v>8315</v>
      </c>
      <c r="R3976" t="s">
        <v>8316</v>
      </c>
      <c r="S3976" s="15">
        <f t="shared" si="238"/>
        <v>42493.546851851846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36"/>
        <v>0</v>
      </c>
      <c r="P3977">
        <f t="shared" si="237"/>
        <v>0</v>
      </c>
      <c r="Q3977" s="10" t="s">
        <v>8315</v>
      </c>
      <c r="R3977" t="s">
        <v>8316</v>
      </c>
      <c r="S3977" s="15">
        <f t="shared" si="238"/>
        <v>42534.866875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36"/>
        <v>48</v>
      </c>
      <c r="P3978">
        <f t="shared" si="237"/>
        <v>62</v>
      </c>
      <c r="Q3978" s="10" t="s">
        <v>8315</v>
      </c>
      <c r="R3978" t="s">
        <v>8316</v>
      </c>
      <c r="S3978" s="15">
        <f t="shared" si="238"/>
        <v>41830.858344907407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36"/>
        <v>1</v>
      </c>
      <c r="P3979">
        <f t="shared" si="237"/>
        <v>217.5</v>
      </c>
      <c r="Q3979" s="10" t="s">
        <v>8315</v>
      </c>
      <c r="R3979" t="s">
        <v>8316</v>
      </c>
      <c r="S3979" s="15">
        <f t="shared" si="238"/>
        <v>42543.788564814815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36"/>
        <v>11</v>
      </c>
      <c r="P3980">
        <f t="shared" si="237"/>
        <v>26.75</v>
      </c>
      <c r="Q3980" s="10" t="s">
        <v>8315</v>
      </c>
      <c r="R3980" t="s">
        <v>8316</v>
      </c>
      <c r="S3980" s="15">
        <f t="shared" si="238"/>
        <v>41975.642974537041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36"/>
        <v>2</v>
      </c>
      <c r="P3981">
        <f t="shared" si="237"/>
        <v>18.329999999999998</v>
      </c>
      <c r="Q3981" s="10" t="s">
        <v>8315</v>
      </c>
      <c r="R3981" t="s">
        <v>8316</v>
      </c>
      <c r="S3981" s="15">
        <f t="shared" si="238"/>
        <v>42069.903437500005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36"/>
        <v>18</v>
      </c>
      <c r="P3982">
        <f t="shared" si="237"/>
        <v>64.290000000000006</v>
      </c>
      <c r="Q3982" s="10" t="s">
        <v>8315</v>
      </c>
      <c r="R3982" t="s">
        <v>8316</v>
      </c>
      <c r="S3982" s="15">
        <f t="shared" si="238"/>
        <v>41795.598923611113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36"/>
        <v>4</v>
      </c>
      <c r="P3983">
        <f t="shared" si="237"/>
        <v>175</v>
      </c>
      <c r="Q3983" s="10" t="s">
        <v>8315</v>
      </c>
      <c r="R3983" t="s">
        <v>8316</v>
      </c>
      <c r="S3983" s="15">
        <f t="shared" si="238"/>
        <v>42508.179965277777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36"/>
        <v>20</v>
      </c>
      <c r="P3984">
        <f t="shared" si="237"/>
        <v>34</v>
      </c>
      <c r="Q3984" s="10" t="s">
        <v>8315</v>
      </c>
      <c r="R3984" t="s">
        <v>8316</v>
      </c>
      <c r="S3984" s="15">
        <f t="shared" si="238"/>
        <v>42132.809953703705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36"/>
        <v>35</v>
      </c>
      <c r="P3985">
        <f t="shared" si="237"/>
        <v>84.28</v>
      </c>
      <c r="Q3985" s="10" t="s">
        <v>8315</v>
      </c>
      <c r="R3985" t="s">
        <v>8316</v>
      </c>
      <c r="S3985" s="15">
        <f t="shared" si="238"/>
        <v>41747.86986111111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36"/>
        <v>6</v>
      </c>
      <c r="P3986">
        <f t="shared" si="237"/>
        <v>9.5</v>
      </c>
      <c r="Q3986" s="10" t="s">
        <v>8315</v>
      </c>
      <c r="R3986" t="s">
        <v>8316</v>
      </c>
      <c r="S3986" s="15">
        <f t="shared" si="238"/>
        <v>41920.963472222218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36"/>
        <v>32</v>
      </c>
      <c r="P3987">
        <f t="shared" si="237"/>
        <v>33.74</v>
      </c>
      <c r="Q3987" s="10" t="s">
        <v>8315</v>
      </c>
      <c r="R3987" t="s">
        <v>8316</v>
      </c>
      <c r="S3987" s="15">
        <f t="shared" si="238"/>
        <v>42399.707407407404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36"/>
        <v>10</v>
      </c>
      <c r="P3988">
        <f t="shared" si="237"/>
        <v>37.54</v>
      </c>
      <c r="Q3988" s="10" t="s">
        <v>8315</v>
      </c>
      <c r="R3988" t="s">
        <v>8316</v>
      </c>
      <c r="S3988" s="15">
        <f t="shared" si="238"/>
        <v>42467.548541666663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36"/>
        <v>38</v>
      </c>
      <c r="P3989">
        <f t="shared" si="237"/>
        <v>11.62</v>
      </c>
      <c r="Q3989" s="10" t="s">
        <v>8315</v>
      </c>
      <c r="R3989" t="s">
        <v>8316</v>
      </c>
      <c r="S3989" s="15">
        <f t="shared" si="238"/>
        <v>41765.92465277778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36"/>
        <v>2</v>
      </c>
      <c r="P3990">
        <f t="shared" si="237"/>
        <v>8</v>
      </c>
      <c r="Q3990" s="10" t="s">
        <v>8315</v>
      </c>
      <c r="R3990" t="s">
        <v>8316</v>
      </c>
      <c r="S3990" s="15">
        <f t="shared" si="238"/>
        <v>42230.08116898148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36"/>
        <v>0</v>
      </c>
      <c r="P3991">
        <f t="shared" si="237"/>
        <v>0</v>
      </c>
      <c r="Q3991" s="10" t="s">
        <v>8315</v>
      </c>
      <c r="R3991" t="s">
        <v>8316</v>
      </c>
      <c r="S3991" s="15">
        <f t="shared" si="238"/>
        <v>42286.749780092592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36"/>
        <v>4</v>
      </c>
      <c r="P3992">
        <f t="shared" si="237"/>
        <v>23</v>
      </c>
      <c r="Q3992" s="10" t="s">
        <v>8315</v>
      </c>
      <c r="R3992" t="s">
        <v>8316</v>
      </c>
      <c r="S3992" s="15">
        <f t="shared" si="238"/>
        <v>42401.672372685185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36"/>
        <v>20</v>
      </c>
      <c r="P3993">
        <f t="shared" si="237"/>
        <v>100</v>
      </c>
      <c r="Q3993" s="10" t="s">
        <v>8315</v>
      </c>
      <c r="R3993" t="s">
        <v>8316</v>
      </c>
      <c r="S3993" s="15">
        <f t="shared" si="238"/>
        <v>42125.644467592589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36"/>
        <v>5</v>
      </c>
      <c r="P3994">
        <f t="shared" si="237"/>
        <v>60.11</v>
      </c>
      <c r="Q3994" s="10" t="s">
        <v>8315</v>
      </c>
      <c r="R3994" t="s">
        <v>8316</v>
      </c>
      <c r="S3994" s="15">
        <f t="shared" si="238"/>
        <v>42289.94049768518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36"/>
        <v>0</v>
      </c>
      <c r="P3995">
        <f t="shared" si="237"/>
        <v>3</v>
      </c>
      <c r="Q3995" s="10" t="s">
        <v>8315</v>
      </c>
      <c r="R3995" t="s">
        <v>8316</v>
      </c>
      <c r="S3995" s="15">
        <f t="shared" si="238"/>
        <v>42107.864722222221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36"/>
        <v>0</v>
      </c>
      <c r="P3996">
        <f t="shared" si="237"/>
        <v>5</v>
      </c>
      <c r="Q3996" s="10" t="s">
        <v>8315</v>
      </c>
      <c r="R3996" t="s">
        <v>8316</v>
      </c>
      <c r="S3996" s="15">
        <f t="shared" si="238"/>
        <v>41809.389930555553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36"/>
        <v>35</v>
      </c>
      <c r="P3997">
        <f t="shared" si="237"/>
        <v>17.5</v>
      </c>
      <c r="Q3997" s="10" t="s">
        <v>8315</v>
      </c>
      <c r="R3997" t="s">
        <v>8316</v>
      </c>
      <c r="S3997" s="15">
        <f t="shared" si="238"/>
        <v>42019.683761574073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36"/>
        <v>17</v>
      </c>
      <c r="P3998">
        <f t="shared" si="237"/>
        <v>29.24</v>
      </c>
      <c r="Q3998" s="10" t="s">
        <v>8315</v>
      </c>
      <c r="R3998" t="s">
        <v>8316</v>
      </c>
      <c r="S3998" s="15">
        <f t="shared" si="238"/>
        <v>41950.26694444444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36"/>
        <v>0</v>
      </c>
      <c r="P3999">
        <f t="shared" si="237"/>
        <v>0</v>
      </c>
      <c r="Q3999" s="10" t="s">
        <v>8315</v>
      </c>
      <c r="R3999" t="s">
        <v>8316</v>
      </c>
      <c r="S3999" s="15">
        <f t="shared" si="238"/>
        <v>42069.391446759255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36"/>
        <v>57</v>
      </c>
      <c r="P4000">
        <f t="shared" si="237"/>
        <v>59.58</v>
      </c>
      <c r="Q4000" s="10" t="s">
        <v>8315</v>
      </c>
      <c r="R4000" t="s">
        <v>8316</v>
      </c>
      <c r="S4000" s="15">
        <f t="shared" si="238"/>
        <v>42061.963263888887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36"/>
        <v>17</v>
      </c>
      <c r="P4001">
        <f t="shared" si="237"/>
        <v>82.57</v>
      </c>
      <c r="Q4001" s="10" t="s">
        <v>8315</v>
      </c>
      <c r="R4001" t="s">
        <v>8316</v>
      </c>
      <c r="S4001" s="15">
        <f t="shared" si="238"/>
        <v>41842.828680555554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36"/>
        <v>0</v>
      </c>
      <c r="P4002">
        <f t="shared" si="237"/>
        <v>10</v>
      </c>
      <c r="Q4002" s="10" t="s">
        <v>8315</v>
      </c>
      <c r="R4002" t="s">
        <v>8316</v>
      </c>
      <c r="S4002" s="15">
        <f t="shared" si="238"/>
        <v>42437.64534722222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36"/>
        <v>38</v>
      </c>
      <c r="P4003">
        <f t="shared" si="237"/>
        <v>32.36</v>
      </c>
      <c r="Q4003" s="10" t="s">
        <v>8315</v>
      </c>
      <c r="R4003" t="s">
        <v>8316</v>
      </c>
      <c r="S4003" s="15">
        <f t="shared" si="238"/>
        <v>42775.964212962965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36"/>
        <v>2</v>
      </c>
      <c r="P4004">
        <f t="shared" si="237"/>
        <v>5.75</v>
      </c>
      <c r="Q4004" s="10" t="s">
        <v>8315</v>
      </c>
      <c r="R4004" t="s">
        <v>8316</v>
      </c>
      <c r="S4004" s="15">
        <f t="shared" si="238"/>
        <v>41879.043530092589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36"/>
        <v>10</v>
      </c>
      <c r="P4005">
        <f t="shared" si="237"/>
        <v>100.5</v>
      </c>
      <c r="Q4005" s="10" t="s">
        <v>8315</v>
      </c>
      <c r="R4005" t="s">
        <v>8316</v>
      </c>
      <c r="S4005" s="15">
        <f t="shared" si="238"/>
        <v>42020.587349537032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36"/>
        <v>0</v>
      </c>
      <c r="P4006">
        <f t="shared" si="237"/>
        <v>1</v>
      </c>
      <c r="Q4006" s="10" t="s">
        <v>8315</v>
      </c>
      <c r="R4006" t="s">
        <v>8316</v>
      </c>
      <c r="S4006" s="15">
        <f t="shared" si="238"/>
        <v>41890.16269675926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36"/>
        <v>1</v>
      </c>
      <c r="P4007">
        <f t="shared" si="237"/>
        <v>20</v>
      </c>
      <c r="Q4007" s="10" t="s">
        <v>8315</v>
      </c>
      <c r="R4007" t="s">
        <v>8316</v>
      </c>
      <c r="S4007" s="15">
        <f t="shared" si="238"/>
        <v>41872.807696759257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36"/>
        <v>0</v>
      </c>
      <c r="P4008">
        <f t="shared" si="237"/>
        <v>2</v>
      </c>
      <c r="Q4008" s="10" t="s">
        <v>8315</v>
      </c>
      <c r="R4008" t="s">
        <v>8316</v>
      </c>
      <c r="S4008" s="15">
        <f t="shared" si="238"/>
        <v>42391.772997685184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36"/>
        <v>0</v>
      </c>
      <c r="P4009">
        <f t="shared" si="237"/>
        <v>5</v>
      </c>
      <c r="Q4009" s="10" t="s">
        <v>8315</v>
      </c>
      <c r="R4009" t="s">
        <v>8316</v>
      </c>
      <c r="S4009" s="15">
        <f t="shared" si="238"/>
        <v>41848.772928240738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36"/>
        <v>6</v>
      </c>
      <c r="P4010">
        <f t="shared" si="237"/>
        <v>15</v>
      </c>
      <c r="Q4010" s="10" t="s">
        <v>8315</v>
      </c>
      <c r="R4010" t="s">
        <v>8316</v>
      </c>
      <c r="S4010" s="15">
        <f t="shared" si="238"/>
        <v>42177.964201388888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36"/>
        <v>4</v>
      </c>
      <c r="P4011">
        <f t="shared" si="237"/>
        <v>25</v>
      </c>
      <c r="Q4011" s="10" t="s">
        <v>8315</v>
      </c>
      <c r="R4011" t="s">
        <v>8316</v>
      </c>
      <c r="S4011" s="15">
        <f t="shared" si="238"/>
        <v>41851.700925925928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36"/>
        <v>24</v>
      </c>
      <c r="P4012">
        <f t="shared" si="237"/>
        <v>45.84</v>
      </c>
      <c r="Q4012" s="10" t="s">
        <v>8315</v>
      </c>
      <c r="R4012" t="s">
        <v>8316</v>
      </c>
      <c r="S4012" s="15">
        <f t="shared" si="238"/>
        <v>41921.770439814813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36"/>
        <v>8</v>
      </c>
      <c r="P4013">
        <f t="shared" si="237"/>
        <v>4.75</v>
      </c>
      <c r="Q4013" s="10" t="s">
        <v>8315</v>
      </c>
      <c r="R4013" t="s">
        <v>8316</v>
      </c>
      <c r="S4013" s="15">
        <f t="shared" si="238"/>
        <v>42002.54488425926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36"/>
        <v>0</v>
      </c>
      <c r="P4014">
        <f t="shared" si="237"/>
        <v>0</v>
      </c>
      <c r="Q4014" s="10" t="s">
        <v>8315</v>
      </c>
      <c r="R4014" t="s">
        <v>8316</v>
      </c>
      <c r="S4014" s="15">
        <f t="shared" si="238"/>
        <v>42096.544548611113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36"/>
        <v>1</v>
      </c>
      <c r="P4015">
        <f t="shared" si="237"/>
        <v>13</v>
      </c>
      <c r="Q4015" s="10" t="s">
        <v>8315</v>
      </c>
      <c r="R4015" t="s">
        <v>8316</v>
      </c>
      <c r="S4015" s="15">
        <f t="shared" si="238"/>
        <v>42021.301192129627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36"/>
        <v>0</v>
      </c>
      <c r="P4016">
        <f t="shared" si="237"/>
        <v>0</v>
      </c>
      <c r="Q4016" s="10" t="s">
        <v>8315</v>
      </c>
      <c r="R4016" t="s">
        <v>8316</v>
      </c>
      <c r="S4016" s="15">
        <f t="shared" si="238"/>
        <v>42419.246168981481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36"/>
        <v>0</v>
      </c>
      <c r="P4017">
        <f t="shared" si="237"/>
        <v>1</v>
      </c>
      <c r="Q4017" s="10" t="s">
        <v>8315</v>
      </c>
      <c r="R4017" t="s">
        <v>8316</v>
      </c>
      <c r="S4017" s="15">
        <f t="shared" si="238"/>
        <v>42174.780821759254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36"/>
        <v>14</v>
      </c>
      <c r="P4018">
        <f t="shared" si="237"/>
        <v>10</v>
      </c>
      <c r="Q4018" s="10" t="s">
        <v>8315</v>
      </c>
      <c r="R4018" t="s">
        <v>8316</v>
      </c>
      <c r="S4018" s="15">
        <f t="shared" si="238"/>
        <v>41869.872685185182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36"/>
        <v>1</v>
      </c>
      <c r="P4019">
        <f t="shared" si="237"/>
        <v>52.5</v>
      </c>
      <c r="Q4019" s="10" t="s">
        <v>8315</v>
      </c>
      <c r="R4019" t="s">
        <v>8316</v>
      </c>
      <c r="S4019" s="15">
        <f t="shared" si="238"/>
        <v>41856.672152777777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36"/>
        <v>9</v>
      </c>
      <c r="P4020">
        <f t="shared" si="237"/>
        <v>32.5</v>
      </c>
      <c r="Q4020" s="10" t="s">
        <v>8315</v>
      </c>
      <c r="R4020" t="s">
        <v>8316</v>
      </c>
      <c r="S4020" s="15">
        <f t="shared" si="238"/>
        <v>42620.91097222222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36"/>
        <v>1</v>
      </c>
      <c r="P4021">
        <f t="shared" si="237"/>
        <v>7.25</v>
      </c>
      <c r="Q4021" s="10" t="s">
        <v>8315</v>
      </c>
      <c r="R4021" t="s">
        <v>8316</v>
      </c>
      <c r="S4021" s="15">
        <f t="shared" si="238"/>
        <v>42417.675879629634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36"/>
        <v>17</v>
      </c>
      <c r="P4022">
        <f t="shared" si="237"/>
        <v>33.33</v>
      </c>
      <c r="Q4022" s="10" t="s">
        <v>8315</v>
      </c>
      <c r="R4022" t="s">
        <v>8316</v>
      </c>
      <c r="S4022" s="15">
        <f t="shared" si="238"/>
        <v>42057.190960648149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36"/>
        <v>1</v>
      </c>
      <c r="P4023">
        <f t="shared" si="237"/>
        <v>62.5</v>
      </c>
      <c r="Q4023" s="10" t="s">
        <v>8315</v>
      </c>
      <c r="R4023" t="s">
        <v>8316</v>
      </c>
      <c r="S4023" s="15">
        <f t="shared" si="238"/>
        <v>41878.911550925928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36"/>
        <v>70</v>
      </c>
      <c r="P4024">
        <f t="shared" si="237"/>
        <v>63.56</v>
      </c>
      <c r="Q4024" s="10" t="s">
        <v>8315</v>
      </c>
      <c r="R4024" t="s">
        <v>8316</v>
      </c>
      <c r="S4024" s="15">
        <f t="shared" si="238"/>
        <v>41990.584108796291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36"/>
        <v>0</v>
      </c>
      <c r="P4025">
        <f t="shared" si="237"/>
        <v>0</v>
      </c>
      <c r="Q4025" s="10" t="s">
        <v>8315</v>
      </c>
      <c r="R4025" t="s">
        <v>8316</v>
      </c>
      <c r="S4025" s="15">
        <f t="shared" si="238"/>
        <v>42408.999571759254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36"/>
        <v>1</v>
      </c>
      <c r="P4026">
        <f t="shared" si="237"/>
        <v>10</v>
      </c>
      <c r="Q4026" s="10" t="s">
        <v>8315</v>
      </c>
      <c r="R4026" t="s">
        <v>8316</v>
      </c>
      <c r="S4026" s="15">
        <f t="shared" si="238"/>
        <v>42217.670104166667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36"/>
        <v>5</v>
      </c>
      <c r="P4027">
        <f t="shared" si="237"/>
        <v>62.5</v>
      </c>
      <c r="Q4027" s="10" t="s">
        <v>8315</v>
      </c>
      <c r="R4027" t="s">
        <v>8316</v>
      </c>
      <c r="S4027" s="15">
        <f t="shared" si="238"/>
        <v>42151.237685185188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36"/>
        <v>0</v>
      </c>
      <c r="P4028">
        <f t="shared" si="237"/>
        <v>0</v>
      </c>
      <c r="Q4028" s="10" t="s">
        <v>8315</v>
      </c>
      <c r="R4028" t="s">
        <v>8316</v>
      </c>
      <c r="S4028" s="15">
        <f t="shared" si="238"/>
        <v>42282.655543981484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36"/>
        <v>7</v>
      </c>
      <c r="P4029">
        <f t="shared" si="237"/>
        <v>30.71</v>
      </c>
      <c r="Q4029" s="10" t="s">
        <v>8315</v>
      </c>
      <c r="R4029" t="s">
        <v>8316</v>
      </c>
      <c r="S4029" s="15">
        <f t="shared" si="238"/>
        <v>42768.97084490741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36"/>
        <v>28</v>
      </c>
      <c r="P4030">
        <f t="shared" si="237"/>
        <v>51</v>
      </c>
      <c r="Q4030" s="10" t="s">
        <v>8315</v>
      </c>
      <c r="R4030" t="s">
        <v>8316</v>
      </c>
      <c r="S4030" s="15">
        <f t="shared" si="238"/>
        <v>41765.938657407409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36"/>
        <v>0</v>
      </c>
      <c r="P4031">
        <f t="shared" si="237"/>
        <v>0</v>
      </c>
      <c r="Q4031" s="10" t="s">
        <v>8315</v>
      </c>
      <c r="R4031" t="s">
        <v>8316</v>
      </c>
      <c r="S4031" s="15">
        <f t="shared" si="238"/>
        <v>42322.025115740747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36"/>
        <v>16</v>
      </c>
      <c r="P4032">
        <f t="shared" si="237"/>
        <v>66.67</v>
      </c>
      <c r="Q4032" s="10" t="s">
        <v>8315</v>
      </c>
      <c r="R4032" t="s">
        <v>8316</v>
      </c>
      <c r="S4032" s="15">
        <f t="shared" si="238"/>
        <v>42374.655081018514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36"/>
        <v>0</v>
      </c>
      <c r="P4033">
        <f t="shared" si="237"/>
        <v>0</v>
      </c>
      <c r="Q4033" s="10" t="s">
        <v>8315</v>
      </c>
      <c r="R4033" t="s">
        <v>8316</v>
      </c>
      <c r="S4033" s="15">
        <f t="shared" si="238"/>
        <v>41941.585231481484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36"/>
        <v>7</v>
      </c>
      <c r="P4034">
        <f t="shared" si="237"/>
        <v>59</v>
      </c>
      <c r="Q4034" s="10" t="s">
        <v>8315</v>
      </c>
      <c r="R4034" t="s">
        <v>8316</v>
      </c>
      <c r="S4034" s="15">
        <f t="shared" si="238"/>
        <v>42293.809212962966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39">ROUND(E4035/D4035*100,0)</f>
        <v>26</v>
      </c>
      <c r="P4035">
        <f t="shared" ref="P4035:P4098" si="240">IFERROR(ROUND(E4035/L4035,2),0)</f>
        <v>65.34</v>
      </c>
      <c r="Q4035" s="10" t="s">
        <v>8315</v>
      </c>
      <c r="R4035" t="s">
        <v>8316</v>
      </c>
      <c r="S4035" s="15">
        <f t="shared" ref="S4035:S4098" si="241">(((J4035/60)/60)/24+DATE(1970,1,1))</f>
        <v>42614.268796296295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39"/>
        <v>1</v>
      </c>
      <c r="P4036">
        <f t="shared" si="240"/>
        <v>100</v>
      </c>
      <c r="Q4036" s="10" t="s">
        <v>8315</v>
      </c>
      <c r="R4036" t="s">
        <v>8316</v>
      </c>
      <c r="S4036" s="15">
        <f t="shared" si="241"/>
        <v>42067.947337962964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39"/>
        <v>37</v>
      </c>
      <c r="P4037">
        <f t="shared" si="240"/>
        <v>147.4</v>
      </c>
      <c r="Q4037" s="10" t="s">
        <v>8315</v>
      </c>
      <c r="R4037" t="s">
        <v>8316</v>
      </c>
      <c r="S4037" s="15">
        <f t="shared" si="241"/>
        <v>41903.882951388885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39"/>
        <v>47</v>
      </c>
      <c r="P4038">
        <f t="shared" si="240"/>
        <v>166.06</v>
      </c>
      <c r="Q4038" s="10" t="s">
        <v>8315</v>
      </c>
      <c r="R4038" t="s">
        <v>8316</v>
      </c>
      <c r="S4038" s="15">
        <f t="shared" si="241"/>
        <v>41804.937083333331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39"/>
        <v>11</v>
      </c>
      <c r="P4039">
        <f t="shared" si="240"/>
        <v>40</v>
      </c>
      <c r="Q4039" s="10" t="s">
        <v>8315</v>
      </c>
      <c r="R4039" t="s">
        <v>8316</v>
      </c>
      <c r="S4039" s="15">
        <f t="shared" si="241"/>
        <v>42497.070775462969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39"/>
        <v>12</v>
      </c>
      <c r="P4040">
        <f t="shared" si="240"/>
        <v>75.25</v>
      </c>
      <c r="Q4040" s="10" t="s">
        <v>8315</v>
      </c>
      <c r="R4040" t="s">
        <v>8316</v>
      </c>
      <c r="S4040" s="15">
        <f t="shared" si="241"/>
        <v>41869.798726851855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39"/>
        <v>60</v>
      </c>
      <c r="P4041">
        <f t="shared" si="240"/>
        <v>60</v>
      </c>
      <c r="Q4041" s="10" t="s">
        <v>8315</v>
      </c>
      <c r="R4041" t="s">
        <v>8316</v>
      </c>
      <c r="S4041" s="15">
        <f t="shared" si="241"/>
        <v>42305.670914351853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39"/>
        <v>31</v>
      </c>
      <c r="P4042">
        <f t="shared" si="240"/>
        <v>1250</v>
      </c>
      <c r="Q4042" s="10" t="s">
        <v>8315</v>
      </c>
      <c r="R4042" t="s">
        <v>8316</v>
      </c>
      <c r="S4042" s="15">
        <f t="shared" si="241"/>
        <v>42144.231527777782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39"/>
        <v>0</v>
      </c>
      <c r="P4043">
        <f t="shared" si="240"/>
        <v>10.5</v>
      </c>
      <c r="Q4043" s="10" t="s">
        <v>8315</v>
      </c>
      <c r="R4043" t="s">
        <v>8316</v>
      </c>
      <c r="S4043" s="15">
        <f t="shared" si="241"/>
        <v>42559.474004629628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39"/>
        <v>0</v>
      </c>
      <c r="P4044">
        <f t="shared" si="240"/>
        <v>7</v>
      </c>
      <c r="Q4044" s="10" t="s">
        <v>8315</v>
      </c>
      <c r="R4044" t="s">
        <v>8316</v>
      </c>
      <c r="S4044" s="15">
        <f t="shared" si="241"/>
        <v>41995.084074074075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39"/>
        <v>0</v>
      </c>
      <c r="P4045">
        <f t="shared" si="240"/>
        <v>0</v>
      </c>
      <c r="Q4045" s="10" t="s">
        <v>8315</v>
      </c>
      <c r="R4045" t="s">
        <v>8316</v>
      </c>
      <c r="S4045" s="15">
        <f t="shared" si="241"/>
        <v>41948.957465277781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39"/>
        <v>38</v>
      </c>
      <c r="P4046">
        <f t="shared" si="240"/>
        <v>56.25</v>
      </c>
      <c r="Q4046" s="10" t="s">
        <v>8315</v>
      </c>
      <c r="R4046" t="s">
        <v>8316</v>
      </c>
      <c r="S4046" s="15">
        <f t="shared" si="241"/>
        <v>42074.219699074078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39"/>
        <v>0</v>
      </c>
      <c r="P4047">
        <f t="shared" si="240"/>
        <v>1</v>
      </c>
      <c r="Q4047" s="10" t="s">
        <v>8315</v>
      </c>
      <c r="R4047" t="s">
        <v>8316</v>
      </c>
      <c r="S4047" s="15">
        <f t="shared" si="241"/>
        <v>41842.201261574075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39"/>
        <v>8</v>
      </c>
      <c r="P4048">
        <f t="shared" si="240"/>
        <v>38.33</v>
      </c>
      <c r="Q4048" s="10" t="s">
        <v>8315</v>
      </c>
      <c r="R4048" t="s">
        <v>8316</v>
      </c>
      <c r="S4048" s="15">
        <f t="shared" si="241"/>
        <v>41904.650578703702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39"/>
        <v>2</v>
      </c>
      <c r="P4049">
        <f t="shared" si="240"/>
        <v>27.5</v>
      </c>
      <c r="Q4049" s="10" t="s">
        <v>8315</v>
      </c>
      <c r="R4049" t="s">
        <v>8316</v>
      </c>
      <c r="S4049" s="15">
        <f t="shared" si="241"/>
        <v>41991.022488425922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39"/>
        <v>18</v>
      </c>
      <c r="P4050">
        <f t="shared" si="240"/>
        <v>32.979999999999997</v>
      </c>
      <c r="Q4050" s="10" t="s">
        <v>8315</v>
      </c>
      <c r="R4050" t="s">
        <v>8316</v>
      </c>
      <c r="S4050" s="15">
        <f t="shared" si="241"/>
        <v>42436.509108796294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39"/>
        <v>0</v>
      </c>
      <c r="P4051">
        <f t="shared" si="240"/>
        <v>16</v>
      </c>
      <c r="Q4051" s="10" t="s">
        <v>8315</v>
      </c>
      <c r="R4051" t="s">
        <v>8316</v>
      </c>
      <c r="S4051" s="15">
        <f t="shared" si="241"/>
        <v>42169.958506944444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39"/>
        <v>0</v>
      </c>
      <c r="P4052">
        <f t="shared" si="240"/>
        <v>1</v>
      </c>
      <c r="Q4052" s="10" t="s">
        <v>8315</v>
      </c>
      <c r="R4052" t="s">
        <v>8316</v>
      </c>
      <c r="S4052" s="15">
        <f t="shared" si="241"/>
        <v>41905.636469907404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39"/>
        <v>0</v>
      </c>
      <c r="P4053">
        <f t="shared" si="240"/>
        <v>0</v>
      </c>
      <c r="Q4053" s="10" t="s">
        <v>8315</v>
      </c>
      <c r="R4053" t="s">
        <v>8316</v>
      </c>
      <c r="S4053" s="15">
        <f t="shared" si="241"/>
        <v>41761.810150462967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39"/>
        <v>38</v>
      </c>
      <c r="P4054">
        <f t="shared" si="240"/>
        <v>86.62</v>
      </c>
      <c r="Q4054" s="10" t="s">
        <v>8315</v>
      </c>
      <c r="R4054" t="s">
        <v>8316</v>
      </c>
      <c r="S4054" s="15">
        <f t="shared" si="241"/>
        <v>41865.878657407404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39"/>
        <v>22</v>
      </c>
      <c r="P4055">
        <f t="shared" si="240"/>
        <v>55</v>
      </c>
      <c r="Q4055" s="10" t="s">
        <v>8315</v>
      </c>
      <c r="R4055" t="s">
        <v>8316</v>
      </c>
      <c r="S4055" s="15">
        <f t="shared" si="241"/>
        <v>41928.690138888887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39"/>
        <v>0</v>
      </c>
      <c r="P4056">
        <f t="shared" si="240"/>
        <v>0</v>
      </c>
      <c r="Q4056" s="10" t="s">
        <v>8315</v>
      </c>
      <c r="R4056" t="s">
        <v>8316</v>
      </c>
      <c r="S4056" s="15">
        <f t="shared" si="241"/>
        <v>42613.841261574074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39"/>
        <v>18</v>
      </c>
      <c r="P4057">
        <f t="shared" si="240"/>
        <v>41.95</v>
      </c>
      <c r="Q4057" s="10" t="s">
        <v>8315</v>
      </c>
      <c r="R4057" t="s">
        <v>8316</v>
      </c>
      <c r="S4057" s="15">
        <f t="shared" si="241"/>
        <v>41779.648506944446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39"/>
        <v>53</v>
      </c>
      <c r="P4058">
        <f t="shared" si="240"/>
        <v>88.33</v>
      </c>
      <c r="Q4058" s="10" t="s">
        <v>8315</v>
      </c>
      <c r="R4058" t="s">
        <v>8316</v>
      </c>
      <c r="S4058" s="15">
        <f t="shared" si="241"/>
        <v>42534.933321759265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39"/>
        <v>22</v>
      </c>
      <c r="P4059">
        <f t="shared" si="240"/>
        <v>129.16999999999999</v>
      </c>
      <c r="Q4059" s="10" t="s">
        <v>8315</v>
      </c>
      <c r="R4059" t="s">
        <v>8316</v>
      </c>
      <c r="S4059" s="15">
        <f t="shared" si="241"/>
        <v>42310.968518518523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39"/>
        <v>3</v>
      </c>
      <c r="P4060">
        <f t="shared" si="240"/>
        <v>23.75</v>
      </c>
      <c r="Q4060" s="10" t="s">
        <v>8315</v>
      </c>
      <c r="R4060" t="s">
        <v>8316</v>
      </c>
      <c r="S4060" s="15">
        <f t="shared" si="241"/>
        <v>42446.060694444444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39"/>
        <v>3</v>
      </c>
      <c r="P4061">
        <f t="shared" si="240"/>
        <v>35.71</v>
      </c>
      <c r="Q4061" s="10" t="s">
        <v>8315</v>
      </c>
      <c r="R4061" t="s">
        <v>8316</v>
      </c>
      <c r="S4061" s="15">
        <f t="shared" si="241"/>
        <v>41866.640648148146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39"/>
        <v>3</v>
      </c>
      <c r="P4062">
        <f t="shared" si="240"/>
        <v>57</v>
      </c>
      <c r="Q4062" s="10" t="s">
        <v>8315</v>
      </c>
      <c r="R4062" t="s">
        <v>8316</v>
      </c>
      <c r="S4062" s="15">
        <f t="shared" si="241"/>
        <v>41779.695092592592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39"/>
        <v>0</v>
      </c>
      <c r="P4063">
        <f t="shared" si="240"/>
        <v>0</v>
      </c>
      <c r="Q4063" s="10" t="s">
        <v>8315</v>
      </c>
      <c r="R4063" t="s">
        <v>8316</v>
      </c>
      <c r="S4063" s="15">
        <f t="shared" si="241"/>
        <v>42421.141469907408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39"/>
        <v>2</v>
      </c>
      <c r="P4064">
        <f t="shared" si="240"/>
        <v>163.33000000000001</v>
      </c>
      <c r="Q4064" s="10" t="s">
        <v>8315</v>
      </c>
      <c r="R4064" t="s">
        <v>8316</v>
      </c>
      <c r="S4064" s="15">
        <f t="shared" si="241"/>
        <v>42523.739212962959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39"/>
        <v>1</v>
      </c>
      <c r="P4065">
        <f t="shared" si="240"/>
        <v>15</v>
      </c>
      <c r="Q4065" s="10" t="s">
        <v>8315</v>
      </c>
      <c r="R4065" t="s">
        <v>8316</v>
      </c>
      <c r="S4065" s="15">
        <f t="shared" si="241"/>
        <v>41787.681527777779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39"/>
        <v>19</v>
      </c>
      <c r="P4066">
        <f t="shared" si="240"/>
        <v>64.17</v>
      </c>
      <c r="Q4066" s="10" t="s">
        <v>8315</v>
      </c>
      <c r="R4066" t="s">
        <v>8316</v>
      </c>
      <c r="S4066" s="15">
        <f t="shared" si="241"/>
        <v>42093.588263888887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39"/>
        <v>1</v>
      </c>
      <c r="P4067">
        <f t="shared" si="240"/>
        <v>6.75</v>
      </c>
      <c r="Q4067" s="10" t="s">
        <v>8315</v>
      </c>
      <c r="R4067" t="s">
        <v>8316</v>
      </c>
      <c r="S4067" s="15">
        <f t="shared" si="241"/>
        <v>41833.951516203706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39"/>
        <v>0</v>
      </c>
      <c r="P4068">
        <f t="shared" si="240"/>
        <v>25</v>
      </c>
      <c r="Q4068" s="10" t="s">
        <v>8315</v>
      </c>
      <c r="R4068" t="s">
        <v>8316</v>
      </c>
      <c r="S4068" s="15">
        <f t="shared" si="241"/>
        <v>42479.039212962962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39"/>
        <v>61</v>
      </c>
      <c r="P4069">
        <f t="shared" si="240"/>
        <v>179.12</v>
      </c>
      <c r="Q4069" s="10" t="s">
        <v>8315</v>
      </c>
      <c r="R4069" t="s">
        <v>8316</v>
      </c>
      <c r="S4069" s="15">
        <f t="shared" si="241"/>
        <v>42235.117476851854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39"/>
        <v>1</v>
      </c>
      <c r="P4070">
        <f t="shared" si="240"/>
        <v>34.950000000000003</v>
      </c>
      <c r="Q4070" s="10" t="s">
        <v>8315</v>
      </c>
      <c r="R4070" t="s">
        <v>8316</v>
      </c>
      <c r="S4070" s="15">
        <f t="shared" si="241"/>
        <v>42718.963599537034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39"/>
        <v>34</v>
      </c>
      <c r="P4071">
        <f t="shared" si="240"/>
        <v>33.08</v>
      </c>
      <c r="Q4071" s="10" t="s">
        <v>8315</v>
      </c>
      <c r="R4071" t="s">
        <v>8316</v>
      </c>
      <c r="S4071" s="15">
        <f t="shared" si="241"/>
        <v>42022.661527777775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39"/>
        <v>17</v>
      </c>
      <c r="P4072">
        <f t="shared" si="240"/>
        <v>27.5</v>
      </c>
      <c r="Q4072" s="10" t="s">
        <v>8315</v>
      </c>
      <c r="R4072" t="s">
        <v>8316</v>
      </c>
      <c r="S4072" s="15">
        <f t="shared" si="241"/>
        <v>42031.666898148149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39"/>
        <v>0</v>
      </c>
      <c r="P4073">
        <f t="shared" si="240"/>
        <v>0</v>
      </c>
      <c r="Q4073" s="10" t="s">
        <v>8315</v>
      </c>
      <c r="R4073" t="s">
        <v>8316</v>
      </c>
      <c r="S4073" s="15">
        <f t="shared" si="241"/>
        <v>42700.804756944446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39"/>
        <v>0</v>
      </c>
      <c r="P4074">
        <f t="shared" si="240"/>
        <v>2</v>
      </c>
      <c r="Q4074" s="10" t="s">
        <v>8315</v>
      </c>
      <c r="R4074" t="s">
        <v>8316</v>
      </c>
      <c r="S4074" s="15">
        <f t="shared" si="241"/>
        <v>41812.77443287037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39"/>
        <v>1</v>
      </c>
      <c r="P4075">
        <f t="shared" si="240"/>
        <v>18.5</v>
      </c>
      <c r="Q4075" s="10" t="s">
        <v>8315</v>
      </c>
      <c r="R4075" t="s">
        <v>8316</v>
      </c>
      <c r="S4075" s="15">
        <f t="shared" si="241"/>
        <v>42078.34520833334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39"/>
        <v>27</v>
      </c>
      <c r="P4076">
        <f t="shared" si="240"/>
        <v>35</v>
      </c>
      <c r="Q4076" s="10" t="s">
        <v>8315</v>
      </c>
      <c r="R4076" t="s">
        <v>8316</v>
      </c>
      <c r="S4076" s="15">
        <f t="shared" si="241"/>
        <v>42283.552951388891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39"/>
        <v>29</v>
      </c>
      <c r="P4077">
        <f t="shared" si="240"/>
        <v>44.31</v>
      </c>
      <c r="Q4077" s="10" t="s">
        <v>8315</v>
      </c>
      <c r="R4077" t="s">
        <v>8316</v>
      </c>
      <c r="S4077" s="15">
        <f t="shared" si="241"/>
        <v>41779.045937499999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39"/>
        <v>0</v>
      </c>
      <c r="P4078">
        <f t="shared" si="240"/>
        <v>0</v>
      </c>
      <c r="Q4078" s="10" t="s">
        <v>8315</v>
      </c>
      <c r="R4078" t="s">
        <v>8316</v>
      </c>
      <c r="S4078" s="15">
        <f t="shared" si="241"/>
        <v>41905.795706018522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39"/>
        <v>9</v>
      </c>
      <c r="P4079">
        <f t="shared" si="240"/>
        <v>222.5</v>
      </c>
      <c r="Q4079" s="10" t="s">
        <v>8315</v>
      </c>
      <c r="R4079" t="s">
        <v>8316</v>
      </c>
      <c r="S4079" s="15">
        <f t="shared" si="241"/>
        <v>42695.7105787037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39"/>
        <v>0</v>
      </c>
      <c r="P4080">
        <f t="shared" si="240"/>
        <v>0</v>
      </c>
      <c r="Q4080" s="10" t="s">
        <v>8315</v>
      </c>
      <c r="R4080" t="s">
        <v>8316</v>
      </c>
      <c r="S4080" s="15">
        <f t="shared" si="241"/>
        <v>42732.787523148145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39"/>
        <v>0</v>
      </c>
      <c r="P4081">
        <f t="shared" si="240"/>
        <v>5</v>
      </c>
      <c r="Q4081" s="10" t="s">
        <v>8315</v>
      </c>
      <c r="R4081" t="s">
        <v>8316</v>
      </c>
      <c r="S4081" s="15">
        <f t="shared" si="241"/>
        <v>42510.938900462963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39"/>
        <v>0</v>
      </c>
      <c r="P4082">
        <f t="shared" si="240"/>
        <v>0</v>
      </c>
      <c r="Q4082" s="10" t="s">
        <v>8315</v>
      </c>
      <c r="R4082" t="s">
        <v>8316</v>
      </c>
      <c r="S4082" s="15">
        <f t="shared" si="241"/>
        <v>42511.698101851856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39"/>
        <v>16</v>
      </c>
      <c r="P4083">
        <f t="shared" si="240"/>
        <v>29.17</v>
      </c>
      <c r="Q4083" s="10" t="s">
        <v>8315</v>
      </c>
      <c r="R4083" t="s">
        <v>8316</v>
      </c>
      <c r="S4083" s="15">
        <f t="shared" si="241"/>
        <v>42041.581307870365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39"/>
        <v>2</v>
      </c>
      <c r="P4084">
        <f t="shared" si="240"/>
        <v>1.5</v>
      </c>
      <c r="Q4084" s="10" t="s">
        <v>8315</v>
      </c>
      <c r="R4084" t="s">
        <v>8316</v>
      </c>
      <c r="S4084" s="15">
        <f t="shared" si="241"/>
        <v>42307.189270833333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39"/>
        <v>22</v>
      </c>
      <c r="P4085">
        <f t="shared" si="240"/>
        <v>126.5</v>
      </c>
      <c r="Q4085" s="10" t="s">
        <v>8315</v>
      </c>
      <c r="R4085" t="s">
        <v>8316</v>
      </c>
      <c r="S4085" s="15">
        <f t="shared" si="241"/>
        <v>42353.761759259258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39"/>
        <v>0</v>
      </c>
      <c r="P4086">
        <f t="shared" si="240"/>
        <v>10</v>
      </c>
      <c r="Q4086" s="10" t="s">
        <v>8315</v>
      </c>
      <c r="R4086" t="s">
        <v>8316</v>
      </c>
      <c r="S4086" s="15">
        <f t="shared" si="241"/>
        <v>42622.436412037037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39"/>
        <v>0</v>
      </c>
      <c r="P4087">
        <f t="shared" si="240"/>
        <v>10</v>
      </c>
      <c r="Q4087" s="10" t="s">
        <v>8315</v>
      </c>
      <c r="R4087" t="s">
        <v>8316</v>
      </c>
      <c r="S4087" s="15">
        <f t="shared" si="241"/>
        <v>42058.603877314818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39"/>
        <v>5</v>
      </c>
      <c r="P4088">
        <f t="shared" si="240"/>
        <v>9.4</v>
      </c>
      <c r="Q4088" s="10" t="s">
        <v>8315</v>
      </c>
      <c r="R4088" t="s">
        <v>8316</v>
      </c>
      <c r="S4088" s="15">
        <f t="shared" si="241"/>
        <v>42304.940960648149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39"/>
        <v>0</v>
      </c>
      <c r="P4089">
        <f t="shared" si="240"/>
        <v>0</v>
      </c>
      <c r="Q4089" s="10" t="s">
        <v>8315</v>
      </c>
      <c r="R4089" t="s">
        <v>8316</v>
      </c>
      <c r="S4089" s="15">
        <f t="shared" si="241"/>
        <v>42538.742893518516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39"/>
        <v>11</v>
      </c>
      <c r="P4090">
        <f t="shared" si="240"/>
        <v>72</v>
      </c>
      <c r="Q4090" s="10" t="s">
        <v>8315</v>
      </c>
      <c r="R4090" t="s">
        <v>8316</v>
      </c>
      <c r="S4090" s="15">
        <f t="shared" si="241"/>
        <v>41990.612546296295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39"/>
        <v>5</v>
      </c>
      <c r="P4091">
        <f t="shared" si="240"/>
        <v>30</v>
      </c>
      <c r="Q4091" s="10" t="s">
        <v>8315</v>
      </c>
      <c r="R4091" t="s">
        <v>8316</v>
      </c>
      <c r="S4091" s="15">
        <f t="shared" si="241"/>
        <v>42122.732499999998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39"/>
        <v>3</v>
      </c>
      <c r="P4092">
        <f t="shared" si="240"/>
        <v>10.67</v>
      </c>
      <c r="Q4092" s="10" t="s">
        <v>8315</v>
      </c>
      <c r="R4092" t="s">
        <v>8316</v>
      </c>
      <c r="S4092" s="15">
        <f t="shared" si="241"/>
        <v>42209.67288194444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39"/>
        <v>13</v>
      </c>
      <c r="P4093">
        <f t="shared" si="240"/>
        <v>25.5</v>
      </c>
      <c r="Q4093" s="10" t="s">
        <v>8315</v>
      </c>
      <c r="R4093" t="s">
        <v>8316</v>
      </c>
      <c r="S4093" s="15">
        <f t="shared" si="241"/>
        <v>41990.506377314814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39"/>
        <v>0</v>
      </c>
      <c r="P4094">
        <f t="shared" si="240"/>
        <v>20</v>
      </c>
      <c r="Q4094" s="10" t="s">
        <v>8315</v>
      </c>
      <c r="R4094" t="s">
        <v>8316</v>
      </c>
      <c r="S4094" s="15">
        <f t="shared" si="241"/>
        <v>42039.194988425923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39"/>
        <v>2</v>
      </c>
      <c r="P4095">
        <f t="shared" si="240"/>
        <v>15</v>
      </c>
      <c r="Q4095" s="10" t="s">
        <v>8315</v>
      </c>
      <c r="R4095" t="s">
        <v>8316</v>
      </c>
      <c r="S4095" s="15">
        <f t="shared" si="241"/>
        <v>42178.815891203703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39"/>
        <v>37</v>
      </c>
      <c r="P4096">
        <f t="shared" si="240"/>
        <v>91.25</v>
      </c>
      <c r="Q4096" s="10" t="s">
        <v>8315</v>
      </c>
      <c r="R4096" t="s">
        <v>8316</v>
      </c>
      <c r="S4096" s="15">
        <f t="shared" si="241"/>
        <v>41890.086805555555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39"/>
        <v>3</v>
      </c>
      <c r="P4097">
        <f t="shared" si="240"/>
        <v>800</v>
      </c>
      <c r="Q4097" s="10" t="s">
        <v>8315</v>
      </c>
      <c r="R4097" t="s">
        <v>8316</v>
      </c>
      <c r="S4097" s="15">
        <f t="shared" si="241"/>
        <v>42693.031828703708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39"/>
        <v>11</v>
      </c>
      <c r="P4098">
        <f t="shared" si="240"/>
        <v>80</v>
      </c>
      <c r="Q4098" s="10" t="s">
        <v>8315</v>
      </c>
      <c r="R4098" t="s">
        <v>8316</v>
      </c>
      <c r="S4098" s="15">
        <f t="shared" si="241"/>
        <v>42750.530312499999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42">ROUND(E4099/D4099*100,0)</f>
        <v>0</v>
      </c>
      <c r="P4099">
        <f t="shared" ref="P4099:P4115" si="243">IFERROR(ROUND(E4099/L4099,2),0)</f>
        <v>0</v>
      </c>
      <c r="Q4099" s="10" t="s">
        <v>8315</v>
      </c>
      <c r="R4099" t="s">
        <v>8316</v>
      </c>
      <c r="S4099" s="15">
        <f t="shared" ref="S4099:S4115" si="244">(((J4099/60)/60)/24+DATE(1970,1,1))</f>
        <v>42344.824502314819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42"/>
        <v>0</v>
      </c>
      <c r="P4100">
        <f t="shared" si="243"/>
        <v>0</v>
      </c>
      <c r="Q4100" s="10" t="s">
        <v>8315</v>
      </c>
      <c r="R4100" t="s">
        <v>8316</v>
      </c>
      <c r="S4100" s="15">
        <f t="shared" si="244"/>
        <v>42495.722187499996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42"/>
        <v>1</v>
      </c>
      <c r="P4101">
        <f t="shared" si="243"/>
        <v>50</v>
      </c>
      <c r="Q4101" s="10" t="s">
        <v>8315</v>
      </c>
      <c r="R4101" t="s">
        <v>8316</v>
      </c>
      <c r="S4101" s="15">
        <f t="shared" si="244"/>
        <v>42570.850381944445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42"/>
        <v>0</v>
      </c>
      <c r="P4102">
        <f t="shared" si="243"/>
        <v>0</v>
      </c>
      <c r="Q4102" s="10" t="s">
        <v>8315</v>
      </c>
      <c r="R4102" t="s">
        <v>8316</v>
      </c>
      <c r="S4102" s="15">
        <f t="shared" si="244"/>
        <v>41927.124884259261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42"/>
        <v>0</v>
      </c>
      <c r="P4103">
        <f t="shared" si="243"/>
        <v>0</v>
      </c>
      <c r="Q4103" s="10" t="s">
        <v>8315</v>
      </c>
      <c r="R4103" t="s">
        <v>8316</v>
      </c>
      <c r="S4103" s="15">
        <f t="shared" si="244"/>
        <v>42730.903726851851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42"/>
        <v>27</v>
      </c>
      <c r="P4104">
        <f t="shared" si="243"/>
        <v>22.83</v>
      </c>
      <c r="Q4104" s="10" t="s">
        <v>8315</v>
      </c>
      <c r="R4104" t="s">
        <v>8316</v>
      </c>
      <c r="S4104" s="15">
        <f t="shared" si="244"/>
        <v>42475.848067129627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42"/>
        <v>10</v>
      </c>
      <c r="P4105">
        <f t="shared" si="243"/>
        <v>16.670000000000002</v>
      </c>
      <c r="Q4105" s="10" t="s">
        <v>8315</v>
      </c>
      <c r="R4105" t="s">
        <v>8316</v>
      </c>
      <c r="S4105" s="15">
        <f t="shared" si="244"/>
        <v>42188.83293981482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42"/>
        <v>21</v>
      </c>
      <c r="P4106">
        <f t="shared" si="243"/>
        <v>45.79</v>
      </c>
      <c r="Q4106" s="10" t="s">
        <v>8315</v>
      </c>
      <c r="R4106" t="s">
        <v>8316</v>
      </c>
      <c r="S4106" s="15">
        <f t="shared" si="244"/>
        <v>42640.278171296297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42"/>
        <v>7</v>
      </c>
      <c r="P4107">
        <f t="shared" si="243"/>
        <v>383.33</v>
      </c>
      <c r="Q4107" s="10" t="s">
        <v>8315</v>
      </c>
      <c r="R4107" t="s">
        <v>8316</v>
      </c>
      <c r="S4107" s="15">
        <f t="shared" si="244"/>
        <v>42697.010520833333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42"/>
        <v>71</v>
      </c>
      <c r="P4108">
        <f t="shared" si="243"/>
        <v>106.97</v>
      </c>
      <c r="Q4108" s="10" t="s">
        <v>8315</v>
      </c>
      <c r="R4108" t="s">
        <v>8316</v>
      </c>
      <c r="S4108" s="15">
        <f t="shared" si="244"/>
        <v>42053.049375000002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42"/>
        <v>2</v>
      </c>
      <c r="P4109">
        <f t="shared" si="243"/>
        <v>10.25</v>
      </c>
      <c r="Q4109" s="10" t="s">
        <v>8315</v>
      </c>
      <c r="R4109" t="s">
        <v>8316</v>
      </c>
      <c r="S4109" s="15">
        <f t="shared" si="244"/>
        <v>41883.916678240741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42"/>
        <v>2</v>
      </c>
      <c r="P4110">
        <f t="shared" si="243"/>
        <v>59</v>
      </c>
      <c r="Q4110" s="10" t="s">
        <v>8315</v>
      </c>
      <c r="R4110" t="s">
        <v>8316</v>
      </c>
      <c r="S4110" s="15">
        <f t="shared" si="244"/>
        <v>42767.031678240746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42"/>
        <v>0</v>
      </c>
      <c r="P4111">
        <f t="shared" si="243"/>
        <v>0</v>
      </c>
      <c r="Q4111" s="10" t="s">
        <v>8315</v>
      </c>
      <c r="R4111" t="s">
        <v>8316</v>
      </c>
      <c r="S4111" s="15">
        <f t="shared" si="244"/>
        <v>42307.539398148147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42"/>
        <v>29</v>
      </c>
      <c r="P4112">
        <f t="shared" si="243"/>
        <v>14.33</v>
      </c>
      <c r="Q4112" s="10" t="s">
        <v>8315</v>
      </c>
      <c r="R4112" t="s">
        <v>8316</v>
      </c>
      <c r="S4112" s="15">
        <f t="shared" si="244"/>
        <v>42512.626747685179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42"/>
        <v>3</v>
      </c>
      <c r="P4113">
        <f t="shared" si="243"/>
        <v>15.67</v>
      </c>
      <c r="Q4113" s="10" t="s">
        <v>8315</v>
      </c>
      <c r="R4113" t="s">
        <v>8316</v>
      </c>
      <c r="S4113" s="15">
        <f t="shared" si="244"/>
        <v>42029.135879629626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42"/>
        <v>0</v>
      </c>
      <c r="P4114">
        <f t="shared" si="243"/>
        <v>1</v>
      </c>
      <c r="Q4114" s="10" t="s">
        <v>8315</v>
      </c>
      <c r="R4114" t="s">
        <v>8316</v>
      </c>
      <c r="S4114" s="15">
        <f t="shared" si="244"/>
        <v>42400.946597222224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42"/>
        <v>0</v>
      </c>
      <c r="P4115">
        <f t="shared" si="243"/>
        <v>1</v>
      </c>
      <c r="Q4115" s="10" t="s">
        <v>8315</v>
      </c>
      <c r="R4115" t="s">
        <v>8316</v>
      </c>
      <c r="S4115" s="15">
        <f t="shared" si="244"/>
        <v>42358.573182870372</v>
      </c>
    </row>
  </sheetData>
  <autoFilter ref="A1:T4115" xr:uid="{00000000-0001-0000-0000-000000000000}">
    <filterColumn colId="5">
      <filters>
        <filter val="failed"/>
        <filter val="successful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1C86-69EE-3349-9D31-5385A7658219}">
  <dimension ref="A1:E6"/>
  <sheetViews>
    <sheetView zoomScale="120" zoomScaleNormal="120" workbookViewId="0">
      <selection activeCell="H27" sqref="H27"/>
    </sheetView>
  </sheetViews>
  <sheetFormatPr baseColWidth="10" defaultRowHeight="15" x14ac:dyDescent="0.2"/>
  <cols>
    <col min="1" max="1" width="27.6640625" bestFit="1" customWidth="1"/>
    <col min="3" max="3" width="12.1640625" bestFit="1" customWidth="1"/>
    <col min="5" max="5" width="15.1640625" bestFit="1" customWidth="1"/>
  </cols>
  <sheetData>
    <row r="1" spans="1:5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</row>
    <row r="2" spans="1:5" x14ac:dyDescent="0.2">
      <c r="A2" t="s">
        <v>3473</v>
      </c>
      <c r="B2" t="str">
        <f>VLOOKUP(A2,Data!$B:$C,2,0)</f>
        <v>Help us get actor-writer Ian Bonar's debut play - a hilarious, heartbreaking story of grief and loss - to the 2016 Edinburgh Fringe.</v>
      </c>
      <c r="C2" s="16">
        <f>VLOOKUP(A2,Data!$B:$E,3,0)</f>
        <v>2000</v>
      </c>
      <c r="D2">
        <f>VLOOKUP(A2,Data!$B:$P,15,0)</f>
        <v>51.79</v>
      </c>
      <c r="E2">
        <f>VLOOKUP(Vlookup!A2,Data!$B:$L,11,0)</f>
        <v>39</v>
      </c>
    </row>
    <row r="3" spans="1:5" x14ac:dyDescent="0.2">
      <c r="A3" t="s">
        <v>3616</v>
      </c>
      <c r="B3" t="str">
        <f>VLOOKUP(A3,Data!$B:$C,2,0)</f>
        <v>The play yet to be described as "A surefire Edinburgh Fringe Festival Cult Hit". Coming to the Underbelly, Edinburgh, 5th-30th August.</v>
      </c>
      <c r="C3" s="16">
        <f>VLOOKUP(A3,Data!$B:$E,3,0)</f>
        <v>2000</v>
      </c>
      <c r="D3">
        <f>VLOOKUP(A3,Data!$B:$P,15,0)</f>
        <v>36.07</v>
      </c>
      <c r="E3">
        <f>VLOOKUP(Vlookup!A3,Data!$B:$L,11,0)</f>
        <v>56</v>
      </c>
    </row>
    <row r="4" spans="1:5" x14ac:dyDescent="0.2">
      <c r="A4" t="s">
        <v>3178</v>
      </c>
      <c r="B4" t="str">
        <f>VLOOKUP(A4,Data!$B:$C,2,0)</f>
        <v>Cutting Off Kate Bush is a one-woman show written &amp; performed by Lucy Benson-Brown, premiering at the Edinburgh Fringe Festival 2014</v>
      </c>
      <c r="C4" s="16">
        <f>VLOOKUP(A4,Data!$B:$E,3,0)</f>
        <v>1500</v>
      </c>
      <c r="D4">
        <f>VLOOKUP(A4,Data!$B:$P,15,0)</f>
        <v>33.03</v>
      </c>
      <c r="E4">
        <f>VLOOKUP(Vlookup!A4,Data!$B:$L,11,0)</f>
        <v>78</v>
      </c>
    </row>
    <row r="5" spans="1:5" x14ac:dyDescent="0.2">
      <c r="A5" t="s">
        <v>3329</v>
      </c>
      <c r="B5" t="str">
        <f>VLOOKUP(A5,Data!$B:$C,2,0)</f>
        <v>Jestia and Raedon is a brand new romantic comedy play going to the Edinburgh Fringe Festival this summer.</v>
      </c>
      <c r="C5" s="16">
        <f>VLOOKUP(A5,Data!$B:$E,3,0)</f>
        <v>1000</v>
      </c>
      <c r="D5">
        <f>VLOOKUP(A5,Data!$B:$P,15,0)</f>
        <v>44.92</v>
      </c>
      <c r="E5">
        <f>VLOOKUP(Vlookup!A5,Data!$B:$L,11,0)</f>
        <v>26</v>
      </c>
    </row>
    <row r="6" spans="1:5" x14ac:dyDescent="0.2">
      <c r="A6" t="s">
        <v>3221</v>
      </c>
      <c r="B6" t="str">
        <f>VLOOKUP(A6,Data!$B:$C,2,0)</f>
        <v>A one-man show about love, loss, and motorways, written &amp; performed by Ben Norris. Help us get to the 2015 Edinburgh Fringe and beyond!</v>
      </c>
      <c r="C6" s="16">
        <f>VLOOKUP(A6,Data!$B:$E,3,0)</f>
        <v>4000</v>
      </c>
      <c r="D6">
        <f>VLOOKUP(A6,Data!$B:$P,15,0)</f>
        <v>36.61</v>
      </c>
      <c r="E6">
        <f>VLOOKUP(Vlookup!A6,Data!$B:$L,11,0)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845B6-A400-6949-9045-DE5E22EBF167}">
  <dimension ref="A1:F14"/>
  <sheetViews>
    <sheetView showGridLines="0" zoomScale="110" zoomScaleNormal="110" workbookViewId="0">
      <selection activeCell="F4" sqref="F4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1.1640625" bestFit="1" customWidth="1"/>
    <col min="6" max="6" width="46.83203125" bestFit="1" customWidth="1"/>
  </cols>
  <sheetData>
    <row r="1" spans="1:6" x14ac:dyDescent="0.2">
      <c r="B1" t="s">
        <v>8386</v>
      </c>
      <c r="C1" t="s">
        <v>8387</v>
      </c>
    </row>
    <row r="2" spans="1:6" x14ac:dyDescent="0.2">
      <c r="A2" t="s">
        <v>8384</v>
      </c>
      <c r="B2" s="17" t="e">
        <f>AVERAGE(#REF!)</f>
        <v>#REF!</v>
      </c>
      <c r="C2" s="17" t="e">
        <f>AVERAGE(#REF!)</f>
        <v>#REF!</v>
      </c>
    </row>
    <row r="3" spans="1:6" x14ac:dyDescent="0.2">
      <c r="A3" t="s">
        <v>8385</v>
      </c>
      <c r="B3" s="17" t="e">
        <f>MEDIAN(#REF!)</f>
        <v>#REF!</v>
      </c>
      <c r="C3" s="17" t="e">
        <f>MEDIAN(#REF!)</f>
        <v>#REF!</v>
      </c>
    </row>
    <row r="4" spans="1:6" x14ac:dyDescent="0.2">
      <c r="A4" t="s">
        <v>8388</v>
      </c>
      <c r="B4" s="17" t="e">
        <f>_xlfn.STDEV.P(#REF!)</f>
        <v>#REF!</v>
      </c>
      <c r="C4" s="17" t="e">
        <f>_xlfn.STDEV.P(#REF!)</f>
        <v>#REF!</v>
      </c>
      <c r="F4" s="20" t="s">
        <v>8417</v>
      </c>
    </row>
    <row r="5" spans="1:6" x14ac:dyDescent="0.2">
      <c r="A5" t="s">
        <v>8389</v>
      </c>
      <c r="B5" s="16">
        <f>_xlfn.QUARTILE.EXC(Data!D:D,3)</f>
        <v>15000</v>
      </c>
      <c r="C5" s="16" t="e">
        <f>_xlfn.QUARTILE.EXC(#REF!,3)</f>
        <v>#REF!</v>
      </c>
    </row>
    <row r="6" spans="1:6" x14ac:dyDescent="0.2">
      <c r="A6" t="s">
        <v>8390</v>
      </c>
      <c r="B6" s="16" t="e">
        <f>_xlfn.QUARTILE.EXC(#REF!,1)</f>
        <v>#REF!</v>
      </c>
      <c r="C6" s="16" t="e">
        <f>_xlfn.QUARTILE.EXC(#REF!,1)</f>
        <v>#REF!</v>
      </c>
    </row>
    <row r="7" spans="1:6" x14ac:dyDescent="0.2">
      <c r="A7" t="s">
        <v>8391</v>
      </c>
      <c r="B7" s="16" t="e">
        <f>B5-B6</f>
        <v>#REF!</v>
      </c>
      <c r="C7" s="16" t="e">
        <f>C5-C6</f>
        <v>#REF!</v>
      </c>
    </row>
    <row r="9" spans="1:6" x14ac:dyDescent="0.2">
      <c r="A9" t="s">
        <v>8392</v>
      </c>
      <c r="B9" s="16" t="e">
        <f>AVERAGE(#REF!)</f>
        <v>#REF!</v>
      </c>
      <c r="C9" s="16" t="e">
        <f>AVERAGE(#REF!)</f>
        <v>#REF!</v>
      </c>
    </row>
    <row r="10" spans="1:6" x14ac:dyDescent="0.2">
      <c r="A10" t="s">
        <v>8393</v>
      </c>
      <c r="B10" s="16" t="e">
        <f>MEDIAN(#REF!)</f>
        <v>#REF!</v>
      </c>
      <c r="C10" s="16" t="e">
        <f>MEDIAN(#REF!)</f>
        <v>#REF!</v>
      </c>
    </row>
    <row r="11" spans="1:6" x14ac:dyDescent="0.2">
      <c r="A11" t="s">
        <v>8394</v>
      </c>
      <c r="B11" s="16" t="e">
        <f>_xlfn.STDEV.P(#REF!)</f>
        <v>#REF!</v>
      </c>
      <c r="C11" s="16" t="e">
        <f>_xlfn.STDEV.P(#REF!)</f>
        <v>#REF!</v>
      </c>
    </row>
    <row r="12" spans="1:6" x14ac:dyDescent="0.2">
      <c r="A12" t="s">
        <v>8395</v>
      </c>
      <c r="B12" s="16" t="e">
        <f>_xlfn.QUARTILE.EXC(#REF!,3)</f>
        <v>#REF!</v>
      </c>
      <c r="C12" s="16" t="e">
        <f>_xlfn.QUARTILE.EXC(#REF!,3)</f>
        <v>#REF!</v>
      </c>
    </row>
    <row r="13" spans="1:6" x14ac:dyDescent="0.2">
      <c r="A13" t="s">
        <v>8396</v>
      </c>
      <c r="B13" s="16" t="e">
        <f>_xlfn.QUARTILE.EXC(#REF!,1)</f>
        <v>#REF!</v>
      </c>
      <c r="C13" s="16" t="e">
        <f>_xlfn.QUARTILE.EXC(#REF!,1)</f>
        <v>#REF!</v>
      </c>
    </row>
    <row r="14" spans="1:6" x14ac:dyDescent="0.2">
      <c r="A14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Stats</vt:lpstr>
      <vt:lpstr>Subcategory Stats</vt:lpstr>
      <vt:lpstr>Outcomes Based On Launch Date</vt:lpstr>
      <vt:lpstr>Theater Outcomes by Launch Date</vt:lpstr>
      <vt:lpstr>Outcomes Based on Goals</vt:lpstr>
      <vt:lpstr>Data</vt:lpstr>
      <vt:lpstr>Vlookup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Battaglia, Mike Joseph</cp:lastModifiedBy>
  <dcterms:created xsi:type="dcterms:W3CDTF">2017-04-20T15:17:24Z</dcterms:created>
  <dcterms:modified xsi:type="dcterms:W3CDTF">2021-12-19T18:18:52Z</dcterms:modified>
</cp:coreProperties>
</file>