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ocuments\Matias\Proyectos personales\Mash3_simulation\"/>
    </mc:Choice>
  </mc:AlternateContent>
  <xr:revisionPtr revIDLastSave="0" documentId="13_ncr:1_{2C9AE22C-79DB-4B93-A03E-9747EF3A3D9B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T26" i="1"/>
  <c r="U26" i="1"/>
  <c r="V26" i="1"/>
  <c r="W26" i="1"/>
  <c r="X26" i="1"/>
  <c r="Y26" i="1"/>
  <c r="Z26" i="1"/>
  <c r="AA26" i="1"/>
  <c r="AB26" i="1"/>
  <c r="AC26" i="1"/>
  <c r="R26" i="1"/>
  <c r="E26" i="1"/>
  <c r="F26" i="1"/>
  <c r="G26" i="1"/>
  <c r="H26" i="1"/>
  <c r="I26" i="1"/>
  <c r="J26" i="1"/>
  <c r="K26" i="1"/>
  <c r="L26" i="1"/>
  <c r="M26" i="1"/>
  <c r="N26" i="1"/>
  <c r="O26" i="1"/>
  <c r="P26" i="1"/>
  <c r="D26" i="1"/>
  <c r="S23" i="1"/>
  <c r="T23" i="1"/>
  <c r="U23" i="1"/>
  <c r="V23" i="1"/>
  <c r="W23" i="1"/>
  <c r="X23" i="1"/>
  <c r="Y23" i="1"/>
  <c r="Z23" i="1"/>
  <c r="AA23" i="1"/>
  <c r="AB23" i="1"/>
  <c r="AC23" i="1"/>
  <c r="R23" i="1"/>
  <c r="E23" i="1"/>
  <c r="F23" i="1"/>
  <c r="G23" i="1"/>
  <c r="H23" i="1"/>
  <c r="I23" i="1"/>
  <c r="J23" i="1"/>
  <c r="K23" i="1"/>
  <c r="L23" i="1"/>
  <c r="M23" i="1"/>
  <c r="N23" i="1"/>
  <c r="O23" i="1"/>
  <c r="P23" i="1"/>
  <c r="D23" i="1"/>
  <c r="AC43" i="1" l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D45" i="1" s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D30" i="1"/>
  <c r="AB27" i="1"/>
  <c r="V27" i="1"/>
  <c r="T27" i="1"/>
  <c r="N27" i="1"/>
  <c r="M27" i="1"/>
  <c r="K27" i="1"/>
  <c r="F27" i="1"/>
  <c r="E27" i="1"/>
  <c r="AA25" i="1"/>
  <c r="S25" i="1"/>
  <c r="J25" i="1"/>
  <c r="AC24" i="1"/>
  <c r="AB24" i="1"/>
  <c r="AB25" i="1" s="1"/>
  <c r="AA24" i="1"/>
  <c r="Z24" i="1"/>
  <c r="Y24" i="1"/>
  <c r="X24" i="1"/>
  <c r="W24" i="1"/>
  <c r="V24" i="1"/>
  <c r="U24" i="1"/>
  <c r="T24" i="1"/>
  <c r="T25" i="1" s="1"/>
  <c r="S24" i="1"/>
  <c r="R24" i="1"/>
  <c r="P24" i="1"/>
  <c r="O24" i="1"/>
  <c r="N24" i="1"/>
  <c r="M24" i="1"/>
  <c r="L24" i="1"/>
  <c r="K24" i="1"/>
  <c r="K25" i="1" s="1"/>
  <c r="J24" i="1"/>
  <c r="I24" i="1"/>
  <c r="H24" i="1"/>
  <c r="G24" i="1"/>
  <c r="F24" i="1"/>
  <c r="E24" i="1"/>
  <c r="D24" i="1"/>
  <c r="AC25" i="1"/>
  <c r="Z25" i="1"/>
  <c r="Y25" i="1"/>
  <c r="X25" i="1"/>
  <c r="W25" i="1"/>
  <c r="V25" i="1"/>
  <c r="U25" i="1"/>
  <c r="R25" i="1"/>
  <c r="P25" i="1"/>
  <c r="O25" i="1"/>
  <c r="N25" i="1"/>
  <c r="M25" i="1"/>
  <c r="L25" i="1"/>
  <c r="I25" i="1"/>
  <c r="H25" i="1"/>
  <c r="G25" i="1"/>
  <c r="F25" i="1"/>
  <c r="E25" i="1"/>
  <c r="D25" i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D21" i="1" s="1"/>
  <c r="D18" i="1"/>
  <c r="E18" i="1" s="1"/>
  <c r="W27" i="1" l="1"/>
  <c r="S27" i="1"/>
  <c r="AA27" i="1"/>
  <c r="J27" i="1"/>
  <c r="D27" i="1"/>
  <c r="D29" i="1" s="1"/>
  <c r="L27" i="1"/>
  <c r="U27" i="1"/>
  <c r="AC27" i="1"/>
  <c r="G27" i="1"/>
  <c r="O27" i="1"/>
  <c r="X27" i="1"/>
  <c r="F18" i="1"/>
  <c r="G18" i="1" s="1"/>
  <c r="H18" i="1" s="1"/>
  <c r="I18" i="1" s="1"/>
  <c r="J18" i="1" s="1"/>
  <c r="K18" i="1" s="1"/>
  <c r="L18" i="1" s="1"/>
  <c r="M18" i="1" s="1"/>
  <c r="H27" i="1"/>
  <c r="P27" i="1"/>
  <c r="Y27" i="1"/>
  <c r="I27" i="1"/>
  <c r="R27" i="1"/>
  <c r="Z27" i="1"/>
  <c r="D32" i="1" l="1"/>
  <c r="D31" i="1"/>
  <c r="N18" i="1"/>
  <c r="O18" i="1" l="1"/>
  <c r="D44" i="1"/>
  <c r="E30" i="1"/>
  <c r="D46" i="1" l="1"/>
  <c r="E19" i="1" s="1"/>
  <c r="E21" i="1" s="1"/>
  <c r="E29" i="1" s="1"/>
  <c r="E31" i="1" s="1"/>
  <c r="E45" i="1"/>
  <c r="P18" i="1"/>
  <c r="E44" i="1" l="1"/>
  <c r="F30" i="1"/>
  <c r="R18" i="1"/>
  <c r="E32" i="1"/>
  <c r="S18" i="1" l="1"/>
  <c r="E46" i="1"/>
  <c r="F19" i="1" s="1"/>
  <c r="F21" i="1" s="1"/>
  <c r="F29" i="1" s="1"/>
  <c r="F45" i="1"/>
  <c r="F31" i="1" l="1"/>
  <c r="T18" i="1"/>
  <c r="F32" i="1"/>
  <c r="U18" i="1" l="1"/>
  <c r="F44" i="1"/>
  <c r="G30" i="1"/>
  <c r="F46" i="1" l="1"/>
  <c r="G19" i="1" s="1"/>
  <c r="G21" i="1" s="1"/>
  <c r="G29" i="1" s="1"/>
  <c r="G45" i="1"/>
  <c r="V18" i="1"/>
  <c r="W18" i="1" l="1"/>
  <c r="G32" i="1"/>
  <c r="G31" i="1"/>
  <c r="G44" i="1" l="1"/>
  <c r="G37" i="1"/>
  <c r="H37" i="1" s="1"/>
  <c r="I37" i="1" s="1"/>
  <c r="J37" i="1" s="1"/>
  <c r="J38" i="1" s="1"/>
  <c r="X18" i="1"/>
  <c r="Y18" i="1" l="1"/>
  <c r="G46" i="1"/>
  <c r="H19" i="1" s="1"/>
  <c r="H21" i="1" s="1"/>
  <c r="H29" i="1" s="1"/>
  <c r="H31" i="1" s="1"/>
  <c r="H45" i="1"/>
  <c r="H30" i="1"/>
  <c r="H44" i="1" l="1"/>
  <c r="I30" i="1" s="1"/>
  <c r="H32" i="1"/>
  <c r="Z18" i="1"/>
  <c r="AA18" i="1" l="1"/>
  <c r="H46" i="1"/>
  <c r="I19" i="1" s="1"/>
  <c r="I21" i="1" s="1"/>
  <c r="I29" i="1" s="1"/>
  <c r="I45" i="1"/>
  <c r="I31" i="1"/>
  <c r="I44" i="1" l="1"/>
  <c r="J30" i="1" s="1"/>
  <c r="I32" i="1"/>
  <c r="AB18" i="1"/>
  <c r="AC18" i="1" l="1"/>
  <c r="I46" i="1"/>
  <c r="J19" i="1" s="1"/>
  <c r="J21" i="1" s="1"/>
  <c r="J29" i="1" s="1"/>
  <c r="J31" i="1" s="1"/>
  <c r="J45" i="1"/>
  <c r="J44" i="1" l="1"/>
  <c r="K30" i="1" s="1"/>
  <c r="J32" i="1"/>
  <c r="J46" i="1" l="1"/>
  <c r="K19" i="1" s="1"/>
  <c r="K21" i="1" s="1"/>
  <c r="K29" i="1" s="1"/>
  <c r="K31" i="1" s="1"/>
  <c r="K45" i="1"/>
  <c r="K44" i="1" l="1"/>
  <c r="L30" i="1" s="1"/>
  <c r="K32" i="1"/>
  <c r="K46" i="1" l="1"/>
  <c r="L19" i="1" s="1"/>
  <c r="L21" i="1" s="1"/>
  <c r="L29" i="1" s="1"/>
  <c r="L31" i="1" s="1"/>
  <c r="L45" i="1"/>
  <c r="L44" i="1" l="1"/>
  <c r="M30" i="1" s="1"/>
  <c r="L32" i="1"/>
  <c r="L46" i="1" l="1"/>
  <c r="M19" i="1" s="1"/>
  <c r="M21" i="1" s="1"/>
  <c r="M29" i="1" s="1"/>
  <c r="M31" i="1" s="1"/>
  <c r="M45" i="1"/>
  <c r="M44" i="1" l="1"/>
  <c r="N30" i="1" s="1"/>
  <c r="M37" i="1"/>
  <c r="N37" i="1" s="1"/>
  <c r="O37" i="1" s="1"/>
  <c r="P37" i="1" s="1"/>
  <c r="P38" i="1" s="1"/>
  <c r="M32" i="1"/>
  <c r="M46" i="1" l="1"/>
  <c r="N19" i="1" s="1"/>
  <c r="N21" i="1" s="1"/>
  <c r="N29" i="1" s="1"/>
  <c r="N31" i="1" s="1"/>
  <c r="N45" i="1"/>
  <c r="N44" i="1" l="1"/>
  <c r="O30" i="1" s="1"/>
  <c r="N32" i="1"/>
  <c r="N46" i="1" l="1"/>
  <c r="O19" i="1" s="1"/>
  <c r="O21" i="1" s="1"/>
  <c r="O29" i="1" s="1"/>
  <c r="O45" i="1"/>
  <c r="O31" i="1" l="1"/>
  <c r="O32" i="1"/>
  <c r="O44" i="1" l="1"/>
  <c r="O46" i="1" l="1"/>
  <c r="P19" i="1" s="1"/>
  <c r="P21" i="1" s="1"/>
  <c r="P29" i="1" s="1"/>
  <c r="P45" i="1"/>
  <c r="P30" i="1"/>
  <c r="P31" i="1" l="1"/>
  <c r="P44" i="1"/>
  <c r="R30" i="1" s="1"/>
  <c r="P32" i="1"/>
  <c r="P46" i="1" l="1"/>
  <c r="R19" i="1" s="1"/>
  <c r="R21" i="1" s="1"/>
  <c r="R29" i="1" s="1"/>
  <c r="R45" i="1"/>
  <c r="R31" i="1" l="1"/>
  <c r="R32" i="1"/>
  <c r="R44" i="1" l="1"/>
  <c r="S30" i="1" s="1"/>
  <c r="R46" i="1" l="1"/>
  <c r="S19" i="1" s="1"/>
  <c r="S21" i="1" s="1"/>
  <c r="S29" i="1" s="1"/>
  <c r="S31" i="1" s="1"/>
  <c r="S45" i="1"/>
  <c r="S44" i="1" l="1"/>
  <c r="T30" i="1" s="1"/>
  <c r="S32" i="1"/>
  <c r="S46" i="1" l="1"/>
  <c r="T19" i="1" s="1"/>
  <c r="T21" i="1" s="1"/>
  <c r="T29" i="1" s="1"/>
  <c r="T31" i="1" s="1"/>
  <c r="T45" i="1"/>
  <c r="T44" i="1" l="1"/>
  <c r="U30" i="1" s="1"/>
  <c r="T32" i="1"/>
  <c r="T46" i="1" l="1"/>
  <c r="U19" i="1" s="1"/>
  <c r="U21" i="1" s="1"/>
  <c r="U29" i="1" s="1"/>
  <c r="U31" i="1" s="1"/>
  <c r="U45" i="1"/>
  <c r="U44" i="1" l="1"/>
  <c r="V30" i="1" s="1"/>
  <c r="U32" i="1"/>
  <c r="U46" i="1" l="1"/>
  <c r="V19" i="1" s="1"/>
  <c r="V21" i="1" s="1"/>
  <c r="V29" i="1" s="1"/>
  <c r="V31" i="1" s="1"/>
  <c r="V45" i="1"/>
  <c r="V44" i="1" l="1"/>
  <c r="W30" i="1" s="1"/>
  <c r="V32" i="1"/>
  <c r="V46" i="1" l="1"/>
  <c r="W19" i="1" s="1"/>
  <c r="W21" i="1" s="1"/>
  <c r="W29" i="1" s="1"/>
  <c r="W45" i="1"/>
  <c r="W31" i="1" l="1"/>
  <c r="W32" i="1"/>
  <c r="W44" i="1" l="1"/>
  <c r="X30" i="1"/>
  <c r="W46" i="1" l="1"/>
  <c r="X19" i="1" s="1"/>
  <c r="X21" i="1" s="1"/>
  <c r="X29" i="1" s="1"/>
  <c r="X45" i="1"/>
  <c r="X32" i="1" l="1"/>
  <c r="X31" i="1"/>
  <c r="X44" i="1" l="1"/>
  <c r="X46" i="1" l="1"/>
  <c r="Y19" i="1" s="1"/>
  <c r="Y21" i="1" s="1"/>
  <c r="Y29" i="1" s="1"/>
  <c r="Y45" i="1"/>
  <c r="Y30" i="1"/>
  <c r="Y31" i="1" l="1"/>
  <c r="Y44" i="1"/>
  <c r="Z30" i="1" s="1"/>
  <c r="Y32" i="1"/>
  <c r="Y46" i="1" l="1"/>
  <c r="Z19" i="1" s="1"/>
  <c r="Z21" i="1" s="1"/>
  <c r="Z29" i="1" s="1"/>
  <c r="Z31" i="1" s="1"/>
  <c r="Z45" i="1"/>
  <c r="Z44" i="1" l="1"/>
  <c r="AA30" i="1" s="1"/>
  <c r="Z32" i="1"/>
  <c r="Z46" i="1" l="1"/>
  <c r="AA19" i="1" s="1"/>
  <c r="AA21" i="1" s="1"/>
  <c r="AA29" i="1" s="1"/>
  <c r="AA31" i="1" s="1"/>
  <c r="AA45" i="1"/>
  <c r="AA44" i="1" l="1"/>
  <c r="AB30" i="1" s="1"/>
  <c r="AA32" i="1"/>
  <c r="AA46" i="1" l="1"/>
  <c r="AB19" i="1" s="1"/>
  <c r="AB21" i="1" s="1"/>
  <c r="AB29" i="1" s="1"/>
  <c r="AB31" i="1" s="1"/>
  <c r="AB45" i="1"/>
  <c r="AB44" i="1" l="1"/>
  <c r="AC30" i="1" s="1"/>
  <c r="AB32" i="1"/>
  <c r="AB46" i="1" l="1"/>
  <c r="AC19" i="1" s="1"/>
  <c r="AC21" i="1" s="1"/>
  <c r="AC29" i="1" s="1"/>
  <c r="AC32" i="1" s="1"/>
  <c r="AC45" i="1"/>
  <c r="AC31" i="1" l="1"/>
  <c r="AC44" i="1" s="1"/>
  <c r="AC46" i="1" s="1"/>
</calcChain>
</file>

<file path=xl/sharedStrings.xml><?xml version="1.0" encoding="utf-8"?>
<sst xmlns="http://schemas.openxmlformats.org/spreadsheetml/2006/main" count="74" uniqueCount="63">
  <si>
    <t>MN0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</si>
  <si>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</si>
  <si>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</si>
  <si>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</si>
  <si>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</si>
  <si>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</si>
  <si>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</si>
  <si>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</si>
  <si>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</si>
  <si>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</si>
  <si>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</si>
  <si>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</si>
  <si>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MN12</t>
  </si>
  <si>
    <t>MN13</t>
  </si>
  <si>
    <t>MN14</t>
  </si>
  <si>
    <t>MN15</t>
  </si>
  <si>
    <t>MN16</t>
  </si>
  <si>
    <t>MN17</t>
  </si>
  <si>
    <t>MN18</t>
  </si>
  <si>
    <t>MN19</t>
  </si>
  <si>
    <t>MN20</t>
  </si>
  <si>
    <t>MN21</t>
  </si>
  <si>
    <t>MN22</t>
  </si>
  <si>
    <t>MN23</t>
  </si>
  <si>
    <t>MN24</t>
  </si>
  <si>
    <t>YR1</t>
  </si>
  <si>
    <t>YR2</t>
  </si>
  <si>
    <t>ASSUMPTIONS</t>
  </si>
  <si>
    <t>Traffic Sources</t>
  </si>
  <si>
    <t>Starting Organic / Social Visitors</t>
  </si>
  <si>
    <t>Additive Social / Organic per Month</t>
  </si>
  <si>
    <t>Cost of Paid Traffic</t>
  </si>
  <si>
    <t>Marketing Spend / Month</t>
  </si>
  <si>
    <t>K-Factor (Users)</t>
  </si>
  <si>
    <t>K-Factor (Subscribers)</t>
  </si>
  <si>
    <t>Conversion &amp; Retention</t>
  </si>
  <si>
    <t>Traffic -&gt; User Conversion Rate</t>
  </si>
  <si>
    <t>MoM Retention (Users)</t>
  </si>
  <si>
    <t>User -&gt; Subscriber Conversion Rate</t>
  </si>
  <si>
    <t>MoM Retention (Subscribers)</t>
  </si>
  <si>
    <t>Users (Non-Subscribers)</t>
  </si>
  <si>
    <t>Organic / Social Visitors</t>
  </si>
  <si>
    <t>Viral Acquired Visitors</t>
  </si>
  <si>
    <t>From “K Factor”</t>
  </si>
  <si>
    <t>0</t>
  </si>
  <si>
    <t>New Organic + Viral Visitors</t>
  </si>
  <si>
    <t>Paid Traffic (Installs / Visitors)</t>
  </si>
  <si>
    <t>Mobile &amp; Desktop</t>
  </si>
  <si>
    <t>Cost / New User</t>
  </si>
  <si>
    <t>Spend / Signup</t>
  </si>
  <si>
    <t>From “Expenses”</t>
  </si>
  <si>
    <t>New Acquired Users (Paid)</t>
  </si>
  <si>
    <t>(All Channels) New Users</t>
  </si>
  <si>
    <t>(All Channels) Retained Users</t>
  </si>
  <si>
    <t>(All Channels) (New + Retained) Users</t>
  </si>
  <si>
    <t>(All Channels) Cumulative New Users</t>
  </si>
  <si>
    <t>Retention &amp; Virality Rates</t>
  </si>
  <si>
    <t>~12 Week Retention Cohort Test</t>
  </si>
  <si>
    <t>~12 Week Retention Rate</t>
  </si>
  <si>
    <t>Subscribers</t>
  </si>
  <si>
    <t>(New) Subscribers</t>
  </si>
  <si>
    <t>(Retained) Subscribers</t>
  </si>
  <si>
    <t>(All) Total Current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</si>
</sst>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0.00"/>
    <numFmt numFmtId="165" formatCode="&quot;$&quot;#,##0"/>
    <numFmt numFmtId="166" formatCode="0.0%"/>
    <numFmt numFmtId="167" formatCode="&quot;$&quot;#,##0.00"/>
    <numFmt numFmtId="168" formatCode="#,##0%"/>
    <numFmt numFmtId="169" formatCode="#,##0.00%"/>
  </numFmts>
  <fonts count="5">
    <font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16"/>
      <name val="Helvetica"/>
    </font>
    <font>
      <i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righ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165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167" fontId="2" fillId="5" borderId="2" xfId="0" applyNumberFormat="1" applyFont="1" applyFill="1" applyBorder="1" applyAlignment="1">
      <alignment horizontal="center" vertical="center" wrapText="1"/>
    </xf>
    <xf numFmtId="168" fontId="2" fillId="5" borderId="2" xfId="0" applyNumberFormat="1" applyFont="1" applyFill="1" applyBorder="1" applyAlignment="1">
      <alignment horizontal="center" vertical="center" wrapText="1"/>
    </xf>
    <xf numFmtId="167" fontId="4" fillId="5" borderId="2" xfId="0" applyNumberFormat="1" applyFont="1" applyFill="1" applyBorder="1" applyAlignment="1">
      <alignment horizontal="center" vertical="center" wrapText="1"/>
    </xf>
    <xf numFmtId="165" fontId="4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5" borderId="4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169" fontId="4" fillId="7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right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center" vertical="center" wrapText="1"/>
    </xf>
    <xf numFmtId="3" fontId="1" fillId="9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7A7A7"/>
      <rgbColor rgb="FF3F3F3F"/>
      <rgbColor rgb="FF56C1FE"/>
      <rgbColor rgb="FFDBDBDB"/>
      <rgbColor rgb="FFFFFFFF"/>
      <rgbColor rgb="FFFF968C"/>
      <rgbColor rgb="FFCC503E"/>
      <rgbColor rgb="FFFFA0D0"/>
      <rgbColor rgb="FF60D836"/>
      <rgbColor rgb="FF88F94E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"/>
  <sheetViews>
    <sheetView showGridLines="0" tabSelected="1" workbookViewId="0">
      <selection activeCell="B8" sqref="B8:C9"/>
    </sheetView>
  </sheetViews>
  <sheetFormatPr defaultColWidth="16.28515625" defaultRowHeight="19.899999999999999" customHeight="1"/>
  <cols>
    <col min="1" max="1" width="36" style="1" customWidth="1"/>
    <col min="2" max="3" width="16.28515625" style="1" customWidth="1"/>
    <col min="4" max="33" width="11.28515625" style="1" customWidth="1"/>
    <col min="34" max="34" width="16.28515625" style="1" customWidth="1"/>
    <col min="35" max="16384" width="16.28515625" style="1"/>
  </cols>
  <sheetData>
    <row r="1" spans="1:33" ht="21.6" customHeight="1">
      <c r="A1" s="2"/>
      <c r="B1" s="3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3"/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/>
      <c r="AE1" s="4" t="s">
        <v>25</v>
      </c>
      <c r="AF1" s="4" t="s">
        <v>26</v>
      </c>
      <c r="AG1" s="3"/>
    </row>
    <row r="2" spans="1:33" ht="21.6" customHeight="1">
      <c r="A2" s="5" t="s">
        <v>27</v>
      </c>
      <c r="B2" s="6" t="s">
        <v>25</v>
      </c>
      <c r="C2" s="6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21.6" customHeight="1">
      <c r="A3" s="8" t="s">
        <v>28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21.6" customHeight="1">
      <c r="A4" s="11" t="s">
        <v>29</v>
      </c>
      <c r="B4" s="9">
        <v>1000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21.6" customHeight="1">
      <c r="A5" s="11" t="s">
        <v>30</v>
      </c>
      <c r="B5" s="12">
        <v>500</v>
      </c>
      <c r="C5" s="9">
        <v>1000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21.6" customHeight="1">
      <c r="A6" s="11" t="s">
        <v>31</v>
      </c>
      <c r="B6" s="13">
        <v>2</v>
      </c>
      <c r="C6" s="13">
        <v>2.5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21.6" customHeight="1">
      <c r="A7" s="11" t="s">
        <v>32</v>
      </c>
      <c r="B7" s="14">
        <v>10000</v>
      </c>
      <c r="C7" s="14">
        <v>25000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.6" customHeight="1">
      <c r="A8" s="11" t="s">
        <v>33</v>
      </c>
      <c r="B8" s="12">
        <v>0.2</v>
      </c>
      <c r="C8" s="12">
        <v>0.3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21.6" customHeight="1">
      <c r="A9" s="11" t="s">
        <v>34</v>
      </c>
      <c r="B9" s="12">
        <v>0.5</v>
      </c>
      <c r="C9" s="12">
        <v>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21.6" customHeight="1">
      <c r="A10" s="8"/>
      <c r="B10" s="15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21.6" customHeight="1">
      <c r="A11" s="8" t="s">
        <v>35</v>
      </c>
      <c r="B11" s="15"/>
      <c r="C11" s="1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21.6" customHeight="1">
      <c r="A12" s="11" t="s">
        <v>36</v>
      </c>
      <c r="B12" s="15">
        <v>0.25</v>
      </c>
      <c r="C12" s="16">
        <v>0.3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21.6" customHeight="1">
      <c r="A13" s="11" t="s">
        <v>37</v>
      </c>
      <c r="B13" s="16">
        <v>0.3</v>
      </c>
      <c r="C13" s="16">
        <v>0.5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21.6" customHeight="1">
      <c r="A14" s="11" t="s">
        <v>38</v>
      </c>
      <c r="B14" s="16">
        <v>0.1</v>
      </c>
      <c r="C14" s="15">
        <v>0.15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21.6" customHeight="1">
      <c r="A15" s="11" t="s">
        <v>39</v>
      </c>
      <c r="B15" s="16">
        <v>0.4</v>
      </c>
      <c r="C15" s="16">
        <v>0.6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21.6" customHeight="1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21.6" customHeight="1">
      <c r="A17" s="17" t="s">
        <v>40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21.6" customHeight="1">
      <c r="A18" s="11" t="s">
        <v>41</v>
      </c>
      <c r="B18" s="10"/>
      <c r="C18" s="10"/>
      <c r="D18" s="9">
        <f>B4</f>
        <v>1000</v>
      </c>
      <c r="E18" s="9">
        <f t="shared" ref="E18:P18" si="0">D18+$B5</f>
        <v>1500</v>
      </c>
      <c r="F18" s="9">
        <f t="shared" si="0"/>
        <v>2000</v>
      </c>
      <c r="G18" s="9">
        <f t="shared" si="0"/>
        <v>2500</v>
      </c>
      <c r="H18" s="9">
        <f t="shared" si="0"/>
        <v>3000</v>
      </c>
      <c r="I18" s="9">
        <f t="shared" si="0"/>
        <v>3500</v>
      </c>
      <c r="J18" s="9">
        <f t="shared" si="0"/>
        <v>4000</v>
      </c>
      <c r="K18" s="9">
        <f t="shared" si="0"/>
        <v>4500</v>
      </c>
      <c r="L18" s="9">
        <f t="shared" si="0"/>
        <v>5000</v>
      </c>
      <c r="M18" s="9">
        <f t="shared" si="0"/>
        <v>5500</v>
      </c>
      <c r="N18" s="9">
        <f t="shared" si="0"/>
        <v>6000</v>
      </c>
      <c r="O18" s="9">
        <f t="shared" si="0"/>
        <v>6500</v>
      </c>
      <c r="P18" s="9">
        <f t="shared" si="0"/>
        <v>7000</v>
      </c>
      <c r="Q18" s="10"/>
      <c r="R18" s="9">
        <f>P18+$C5</f>
        <v>8000</v>
      </c>
      <c r="S18" s="9">
        <f t="shared" ref="S18:AC18" si="1">R18+$C5</f>
        <v>9000</v>
      </c>
      <c r="T18" s="9">
        <f t="shared" si="1"/>
        <v>10000</v>
      </c>
      <c r="U18" s="9">
        <f t="shared" si="1"/>
        <v>11000</v>
      </c>
      <c r="V18" s="9">
        <f t="shared" si="1"/>
        <v>12000</v>
      </c>
      <c r="W18" s="9">
        <f t="shared" si="1"/>
        <v>13000</v>
      </c>
      <c r="X18" s="9">
        <f t="shared" si="1"/>
        <v>14000</v>
      </c>
      <c r="Y18" s="9">
        <f t="shared" si="1"/>
        <v>15000</v>
      </c>
      <c r="Z18" s="9">
        <f t="shared" si="1"/>
        <v>16000</v>
      </c>
      <c r="AA18" s="9">
        <f t="shared" si="1"/>
        <v>17000</v>
      </c>
      <c r="AB18" s="9">
        <f t="shared" si="1"/>
        <v>18000</v>
      </c>
      <c r="AC18" s="9">
        <f t="shared" si="1"/>
        <v>19000</v>
      </c>
      <c r="AD18" s="9"/>
      <c r="AE18" s="10"/>
      <c r="AF18" s="10"/>
      <c r="AG18" s="10"/>
    </row>
    <row r="19" spans="1:33" ht="21.6" customHeight="1">
      <c r="A19" s="11" t="s">
        <v>42</v>
      </c>
      <c r="B19" s="19" t="s">
        <v>43</v>
      </c>
      <c r="C19" s="19"/>
      <c r="D19" s="19" t="s">
        <v>44</v>
      </c>
      <c r="E19" s="9">
        <f t="shared" ref="E19:P19" si="2">(D29*D36)+(D46*D40)</f>
        <v>375</v>
      </c>
      <c r="F19" s="9">
        <f t="shared" si="2"/>
        <v>467.1875</v>
      </c>
      <c r="G19" s="9">
        <f t="shared" si="2"/>
        <v>513.41796875</v>
      </c>
      <c r="H19" s="9">
        <f t="shared" si="2"/>
        <v>552.180419921875</v>
      </c>
      <c r="I19" s="9">
        <f t="shared" si="2"/>
        <v>589.72931823730471</v>
      </c>
      <c r="J19" s="9">
        <f t="shared" si="2"/>
        <v>627.08101421356196</v>
      </c>
      <c r="K19" s="9">
        <f t="shared" si="2"/>
        <v>664.40066480970381</v>
      </c>
      <c r="L19" s="9">
        <f t="shared" si="2"/>
        <v>701.71510803157685</v>
      </c>
      <c r="M19" s="9">
        <f t="shared" si="2"/>
        <v>739.02870505513135</v>
      </c>
      <c r="N19" s="9">
        <f t="shared" si="2"/>
        <v>776.34216457145885</v>
      </c>
      <c r="O19" s="9">
        <f t="shared" si="2"/>
        <v>813.65560174286202</v>
      </c>
      <c r="P19" s="9">
        <f t="shared" si="2"/>
        <v>850.96903528321525</v>
      </c>
      <c r="Q19" s="10"/>
      <c r="R19" s="9">
        <f>(P29*P36)+(P46*P40)</f>
        <v>888.28246823352242</v>
      </c>
      <c r="S19" s="9">
        <f t="shared" ref="S19:AC19" si="3">(R29*R36)+(R46*R40)</f>
        <v>2976.293717963616</v>
      </c>
      <c r="T19" s="9">
        <f t="shared" si="3"/>
        <v>3817.3280546823307</v>
      </c>
      <c r="U19" s="9">
        <f t="shared" si="3"/>
        <v>4176.5915417802535</v>
      </c>
      <c r="V19" s="9">
        <f t="shared" si="3"/>
        <v>4448.5141189885253</v>
      </c>
      <c r="W19" s="9">
        <f t="shared" si="3"/>
        <v>4686.8415537371784</v>
      </c>
      <c r="X19" s="9">
        <f t="shared" si="3"/>
        <v>4913.1285475728509</v>
      </c>
      <c r="Y19" s="9">
        <f t="shared" si="3"/>
        <v>5135.0796374205402</v>
      </c>
      <c r="Z19" s="9">
        <f t="shared" si="3"/>
        <v>5355.4698354640359</v>
      </c>
      <c r="AA19" s="9">
        <f t="shared" si="3"/>
        <v>5575.2981116172359</v>
      </c>
      <c r="AB19" s="9">
        <f t="shared" si="3"/>
        <v>5794.9240959109502</v>
      </c>
      <c r="AC19" s="9">
        <f t="shared" si="3"/>
        <v>6014.4772551347232</v>
      </c>
      <c r="AD19" s="9"/>
      <c r="AE19" s="10"/>
      <c r="AF19" s="10"/>
      <c r="AG19" s="10"/>
    </row>
    <row r="20" spans="1:33" ht="21.6" customHeight="1">
      <c r="A20" s="11" t="s">
        <v>36</v>
      </c>
      <c r="B20" s="20"/>
      <c r="C20" s="20"/>
      <c r="D20" s="20">
        <f t="shared" ref="D20:P20" si="4">$B$12</f>
        <v>0.25</v>
      </c>
      <c r="E20" s="20">
        <f t="shared" si="4"/>
        <v>0.25</v>
      </c>
      <c r="F20" s="20">
        <f t="shared" si="4"/>
        <v>0.25</v>
      </c>
      <c r="G20" s="20">
        <f t="shared" si="4"/>
        <v>0.25</v>
      </c>
      <c r="H20" s="20">
        <f t="shared" si="4"/>
        <v>0.25</v>
      </c>
      <c r="I20" s="20">
        <f t="shared" si="4"/>
        <v>0.25</v>
      </c>
      <c r="J20" s="20">
        <f t="shared" si="4"/>
        <v>0.25</v>
      </c>
      <c r="K20" s="20">
        <f t="shared" si="4"/>
        <v>0.25</v>
      </c>
      <c r="L20" s="20">
        <f t="shared" si="4"/>
        <v>0.25</v>
      </c>
      <c r="M20" s="20">
        <f t="shared" si="4"/>
        <v>0.25</v>
      </c>
      <c r="N20" s="20">
        <f t="shared" si="4"/>
        <v>0.25</v>
      </c>
      <c r="O20" s="20">
        <f t="shared" si="4"/>
        <v>0.25</v>
      </c>
      <c r="P20" s="20">
        <f t="shared" si="4"/>
        <v>0.25</v>
      </c>
      <c r="Q20" s="21"/>
      <c r="R20" s="20">
        <f t="shared" ref="R20:AC20" si="5">$C$12</f>
        <v>0.3</v>
      </c>
      <c r="S20" s="20">
        <f t="shared" si="5"/>
        <v>0.3</v>
      </c>
      <c r="T20" s="20">
        <f t="shared" si="5"/>
        <v>0.3</v>
      </c>
      <c r="U20" s="20">
        <f t="shared" si="5"/>
        <v>0.3</v>
      </c>
      <c r="V20" s="20">
        <f t="shared" si="5"/>
        <v>0.3</v>
      </c>
      <c r="W20" s="20">
        <f t="shared" si="5"/>
        <v>0.3</v>
      </c>
      <c r="X20" s="20">
        <f t="shared" si="5"/>
        <v>0.3</v>
      </c>
      <c r="Y20" s="20">
        <f t="shared" si="5"/>
        <v>0.3</v>
      </c>
      <c r="Z20" s="20">
        <f t="shared" si="5"/>
        <v>0.3</v>
      </c>
      <c r="AA20" s="20">
        <f t="shared" si="5"/>
        <v>0.3</v>
      </c>
      <c r="AB20" s="20">
        <f t="shared" si="5"/>
        <v>0.3</v>
      </c>
      <c r="AC20" s="20">
        <f t="shared" si="5"/>
        <v>0.3</v>
      </c>
      <c r="AD20" s="20"/>
      <c r="AE20" s="21"/>
      <c r="AF20" s="21"/>
      <c r="AG20" s="21"/>
    </row>
    <row r="21" spans="1:33" ht="21.6" customHeight="1">
      <c r="A21" s="11" t="s">
        <v>45</v>
      </c>
      <c r="B21" s="22"/>
      <c r="C21" s="22"/>
      <c r="D21" s="23">
        <f t="shared" ref="D21:P21" si="6">SUM(D18:D19)*D20</f>
        <v>250</v>
      </c>
      <c r="E21" s="23">
        <f t="shared" si="6"/>
        <v>468.75</v>
      </c>
      <c r="F21" s="23">
        <f t="shared" si="6"/>
        <v>616.796875</v>
      </c>
      <c r="G21" s="23">
        <f t="shared" si="6"/>
        <v>753.3544921875</v>
      </c>
      <c r="H21" s="23">
        <f t="shared" si="6"/>
        <v>888.04510498046875</v>
      </c>
      <c r="I21" s="23">
        <f t="shared" si="6"/>
        <v>1022.4323295593261</v>
      </c>
      <c r="J21" s="23">
        <f t="shared" si="6"/>
        <v>1156.7702535533904</v>
      </c>
      <c r="K21" s="23">
        <f t="shared" si="6"/>
        <v>1291.100166202426</v>
      </c>
      <c r="L21" s="23">
        <f t="shared" si="6"/>
        <v>1425.4287770078943</v>
      </c>
      <c r="M21" s="23">
        <f t="shared" si="6"/>
        <v>1559.7571762637829</v>
      </c>
      <c r="N21" s="23">
        <f t="shared" si="6"/>
        <v>1694.0855411428647</v>
      </c>
      <c r="O21" s="23">
        <f t="shared" si="6"/>
        <v>1828.4139004357155</v>
      </c>
      <c r="P21" s="23">
        <f t="shared" si="6"/>
        <v>1962.7422588208037</v>
      </c>
      <c r="Q21" s="22"/>
      <c r="R21" s="23">
        <f t="shared" ref="R21:AC21" si="7">SUM(R18:R19)*R20</f>
        <v>2666.4847404700567</v>
      </c>
      <c r="S21" s="23">
        <f t="shared" si="7"/>
        <v>3592.8881153890848</v>
      </c>
      <c r="T21" s="23">
        <f t="shared" si="7"/>
        <v>4145.1984164046989</v>
      </c>
      <c r="U21" s="23">
        <f t="shared" si="7"/>
        <v>4552.977462534076</v>
      </c>
      <c r="V21" s="23">
        <f t="shared" si="7"/>
        <v>4934.554235696557</v>
      </c>
      <c r="W21" s="23">
        <f t="shared" si="7"/>
        <v>5306.052466121153</v>
      </c>
      <c r="X21" s="23">
        <f t="shared" si="7"/>
        <v>5673.9385642718553</v>
      </c>
      <c r="Y21" s="23">
        <f t="shared" si="7"/>
        <v>6040.5238912261611</v>
      </c>
      <c r="Z21" s="23">
        <f t="shared" si="7"/>
        <v>6406.6409506392101</v>
      </c>
      <c r="AA21" s="23">
        <f t="shared" si="7"/>
        <v>6772.589433485171</v>
      </c>
      <c r="AB21" s="23">
        <f t="shared" si="7"/>
        <v>7138.4772287732858</v>
      </c>
      <c r="AC21" s="23">
        <f t="shared" si="7"/>
        <v>7504.3431765404166</v>
      </c>
      <c r="AD21" s="23"/>
      <c r="AE21" s="22"/>
      <c r="AF21" s="22"/>
      <c r="AG21" s="22"/>
    </row>
    <row r="22" spans="1:33" ht="21.6" customHeight="1">
      <c r="A22" s="11"/>
      <c r="B22" s="24"/>
      <c r="C22" s="24"/>
      <c r="D22" s="24"/>
      <c r="E22" s="24"/>
      <c r="F22" s="24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4"/>
      <c r="AF22" s="24"/>
      <c r="AG22" s="24"/>
    </row>
    <row r="23" spans="1:33" ht="21.6" customHeight="1">
      <c r="A23" s="11" t="s">
        <v>46</v>
      </c>
      <c r="B23" s="19" t="s">
        <v>47</v>
      </c>
      <c r="C23" s="19"/>
      <c r="D23" s="26">
        <f>$B$6</f>
        <v>2</v>
      </c>
      <c r="E23" s="26">
        <f t="shared" ref="E23:P23" si="8">$B$6</f>
        <v>2</v>
      </c>
      <c r="F23" s="26">
        <f t="shared" si="8"/>
        <v>2</v>
      </c>
      <c r="G23" s="26">
        <f t="shared" si="8"/>
        <v>2</v>
      </c>
      <c r="H23" s="26">
        <f t="shared" si="8"/>
        <v>2</v>
      </c>
      <c r="I23" s="26">
        <f t="shared" si="8"/>
        <v>2</v>
      </c>
      <c r="J23" s="26">
        <f t="shared" si="8"/>
        <v>2</v>
      </c>
      <c r="K23" s="26">
        <f t="shared" si="8"/>
        <v>2</v>
      </c>
      <c r="L23" s="26">
        <f t="shared" si="8"/>
        <v>2</v>
      </c>
      <c r="M23" s="26">
        <f t="shared" si="8"/>
        <v>2</v>
      </c>
      <c r="N23" s="26">
        <f t="shared" si="8"/>
        <v>2</v>
      </c>
      <c r="O23" s="26">
        <f t="shared" si="8"/>
        <v>2</v>
      </c>
      <c r="P23" s="26">
        <f t="shared" si="8"/>
        <v>2</v>
      </c>
      <c r="Q23" s="14"/>
      <c r="R23" s="26">
        <f>$C$6</f>
        <v>2.5</v>
      </c>
      <c r="S23" s="26">
        <f t="shared" ref="S23:AC23" si="9">$C$6</f>
        <v>2.5</v>
      </c>
      <c r="T23" s="26">
        <f t="shared" si="9"/>
        <v>2.5</v>
      </c>
      <c r="U23" s="26">
        <f t="shared" si="9"/>
        <v>2.5</v>
      </c>
      <c r="V23" s="26">
        <f t="shared" si="9"/>
        <v>2.5</v>
      </c>
      <c r="W23" s="26">
        <f t="shared" si="9"/>
        <v>2.5</v>
      </c>
      <c r="X23" s="26">
        <f t="shared" si="9"/>
        <v>2.5</v>
      </c>
      <c r="Y23" s="26">
        <f t="shared" si="9"/>
        <v>2.5</v>
      </c>
      <c r="Z23" s="26">
        <f t="shared" si="9"/>
        <v>2.5</v>
      </c>
      <c r="AA23" s="26">
        <f t="shared" si="9"/>
        <v>2.5</v>
      </c>
      <c r="AB23" s="26">
        <f t="shared" si="9"/>
        <v>2.5</v>
      </c>
      <c r="AC23" s="26">
        <f t="shared" si="9"/>
        <v>2.5</v>
      </c>
      <c r="AD23" s="26"/>
      <c r="AE23" s="14"/>
      <c r="AF23" s="14"/>
      <c r="AG23" s="14"/>
    </row>
    <row r="24" spans="1:33" ht="21.6" customHeight="1">
      <c r="A24" s="11" t="s">
        <v>36</v>
      </c>
      <c r="B24" s="15"/>
      <c r="C24" s="15"/>
      <c r="D24" s="27">
        <f t="shared" ref="D24:P24" si="10">$B$12</f>
        <v>0.25</v>
      </c>
      <c r="E24" s="27">
        <f t="shared" si="10"/>
        <v>0.25</v>
      </c>
      <c r="F24" s="27">
        <f t="shared" si="10"/>
        <v>0.25</v>
      </c>
      <c r="G24" s="27">
        <f t="shared" si="10"/>
        <v>0.25</v>
      </c>
      <c r="H24" s="27">
        <f t="shared" si="10"/>
        <v>0.25</v>
      </c>
      <c r="I24" s="27">
        <f t="shared" si="10"/>
        <v>0.25</v>
      </c>
      <c r="J24" s="27">
        <f t="shared" si="10"/>
        <v>0.25</v>
      </c>
      <c r="K24" s="27">
        <f t="shared" si="10"/>
        <v>0.25</v>
      </c>
      <c r="L24" s="27">
        <f t="shared" si="10"/>
        <v>0.25</v>
      </c>
      <c r="M24" s="27">
        <f t="shared" si="10"/>
        <v>0.25</v>
      </c>
      <c r="N24" s="27">
        <f t="shared" si="10"/>
        <v>0.25</v>
      </c>
      <c r="O24" s="27">
        <f t="shared" si="10"/>
        <v>0.25</v>
      </c>
      <c r="P24" s="27">
        <f t="shared" si="10"/>
        <v>0.25</v>
      </c>
      <c r="Q24" s="14"/>
      <c r="R24" s="15">
        <f t="shared" ref="R24:AC24" si="11">$C$12</f>
        <v>0.3</v>
      </c>
      <c r="S24" s="15">
        <f t="shared" si="11"/>
        <v>0.3</v>
      </c>
      <c r="T24" s="15">
        <f t="shared" si="11"/>
        <v>0.3</v>
      </c>
      <c r="U24" s="15">
        <f t="shared" si="11"/>
        <v>0.3</v>
      </c>
      <c r="V24" s="15">
        <f t="shared" si="11"/>
        <v>0.3</v>
      </c>
      <c r="W24" s="15">
        <f t="shared" si="11"/>
        <v>0.3</v>
      </c>
      <c r="X24" s="15">
        <f t="shared" si="11"/>
        <v>0.3</v>
      </c>
      <c r="Y24" s="15">
        <f t="shared" si="11"/>
        <v>0.3</v>
      </c>
      <c r="Z24" s="15">
        <f t="shared" si="11"/>
        <v>0.3</v>
      </c>
      <c r="AA24" s="15">
        <f t="shared" si="11"/>
        <v>0.3</v>
      </c>
      <c r="AB24" s="15">
        <f t="shared" si="11"/>
        <v>0.3</v>
      </c>
      <c r="AC24" s="15">
        <f t="shared" si="11"/>
        <v>0.3</v>
      </c>
      <c r="AD24" s="15"/>
      <c r="AE24" s="14"/>
      <c r="AF24" s="14"/>
      <c r="AG24" s="14"/>
    </row>
    <row r="25" spans="1:33" ht="21.6" customHeight="1">
      <c r="A25" s="11" t="s">
        <v>48</v>
      </c>
      <c r="B25" s="19" t="s">
        <v>49</v>
      </c>
      <c r="C25" s="19"/>
      <c r="D25" s="28">
        <f t="shared" ref="D25:P25" si="12">D23/D24</f>
        <v>8</v>
      </c>
      <c r="E25" s="28">
        <f t="shared" si="12"/>
        <v>8</v>
      </c>
      <c r="F25" s="28">
        <f t="shared" si="12"/>
        <v>8</v>
      </c>
      <c r="G25" s="28">
        <f t="shared" si="12"/>
        <v>8</v>
      </c>
      <c r="H25" s="28">
        <f t="shared" si="12"/>
        <v>8</v>
      </c>
      <c r="I25" s="28">
        <f t="shared" si="12"/>
        <v>8</v>
      </c>
      <c r="J25" s="28">
        <f t="shared" si="12"/>
        <v>8</v>
      </c>
      <c r="K25" s="28">
        <f t="shared" si="12"/>
        <v>8</v>
      </c>
      <c r="L25" s="28">
        <f t="shared" si="12"/>
        <v>8</v>
      </c>
      <c r="M25" s="28">
        <f t="shared" si="12"/>
        <v>8</v>
      </c>
      <c r="N25" s="28">
        <f t="shared" si="12"/>
        <v>8</v>
      </c>
      <c r="O25" s="28">
        <f t="shared" si="12"/>
        <v>8</v>
      </c>
      <c r="P25" s="28">
        <f t="shared" si="12"/>
        <v>8</v>
      </c>
      <c r="Q25" s="29"/>
      <c r="R25" s="28">
        <f t="shared" ref="R25:AC25" si="13">R23/R24</f>
        <v>8.3333333333333339</v>
      </c>
      <c r="S25" s="28">
        <f t="shared" si="13"/>
        <v>8.3333333333333339</v>
      </c>
      <c r="T25" s="28">
        <f t="shared" si="13"/>
        <v>8.3333333333333339</v>
      </c>
      <c r="U25" s="28">
        <f t="shared" si="13"/>
        <v>8.3333333333333339</v>
      </c>
      <c r="V25" s="28">
        <f t="shared" si="13"/>
        <v>8.3333333333333339</v>
      </c>
      <c r="W25" s="28">
        <f t="shared" si="13"/>
        <v>8.3333333333333339</v>
      </c>
      <c r="X25" s="28">
        <f t="shared" si="13"/>
        <v>8.3333333333333339</v>
      </c>
      <c r="Y25" s="28">
        <f t="shared" si="13"/>
        <v>8.3333333333333339</v>
      </c>
      <c r="Z25" s="28">
        <f t="shared" si="13"/>
        <v>8.3333333333333339</v>
      </c>
      <c r="AA25" s="28">
        <f t="shared" si="13"/>
        <v>8.3333333333333339</v>
      </c>
      <c r="AB25" s="28">
        <f t="shared" si="13"/>
        <v>8.3333333333333339</v>
      </c>
      <c r="AC25" s="28">
        <f t="shared" si="13"/>
        <v>8.3333333333333339</v>
      </c>
      <c r="AD25" s="28"/>
      <c r="AE25" s="28"/>
      <c r="AF25" s="28"/>
      <c r="AG25" s="28"/>
    </row>
    <row r="26" spans="1:33" ht="21.6" customHeight="1">
      <c r="A26" s="11" t="s">
        <v>32</v>
      </c>
      <c r="B26" s="30" t="s">
        <v>50</v>
      </c>
      <c r="C26" s="30"/>
      <c r="D26" s="31">
        <f>$B$7</f>
        <v>10000</v>
      </c>
      <c r="E26" s="31">
        <f t="shared" ref="E26:P26" si="14">$B$7</f>
        <v>10000</v>
      </c>
      <c r="F26" s="31">
        <f t="shared" si="14"/>
        <v>10000</v>
      </c>
      <c r="G26" s="31">
        <f t="shared" si="14"/>
        <v>10000</v>
      </c>
      <c r="H26" s="31">
        <f t="shared" si="14"/>
        <v>10000</v>
      </c>
      <c r="I26" s="31">
        <f t="shared" si="14"/>
        <v>10000</v>
      </c>
      <c r="J26" s="31">
        <f t="shared" si="14"/>
        <v>10000</v>
      </c>
      <c r="K26" s="31">
        <f t="shared" si="14"/>
        <v>10000</v>
      </c>
      <c r="L26" s="31">
        <f t="shared" si="14"/>
        <v>10000</v>
      </c>
      <c r="M26" s="31">
        <f t="shared" si="14"/>
        <v>10000</v>
      </c>
      <c r="N26" s="31">
        <f t="shared" si="14"/>
        <v>10000</v>
      </c>
      <c r="O26" s="31">
        <f t="shared" si="14"/>
        <v>10000</v>
      </c>
      <c r="P26" s="31">
        <f t="shared" si="14"/>
        <v>10000</v>
      </c>
      <c r="Q26" s="32"/>
      <c r="R26" s="21">
        <f>$C$7</f>
        <v>25000</v>
      </c>
      <c r="S26" s="21">
        <f t="shared" ref="S26:AC26" si="15">$C$7</f>
        <v>25000</v>
      </c>
      <c r="T26" s="21">
        <f t="shared" si="15"/>
        <v>25000</v>
      </c>
      <c r="U26" s="21">
        <f t="shared" si="15"/>
        <v>25000</v>
      </c>
      <c r="V26" s="21">
        <f t="shared" si="15"/>
        <v>25000</v>
      </c>
      <c r="W26" s="21">
        <f t="shared" si="15"/>
        <v>25000</v>
      </c>
      <c r="X26" s="21">
        <f t="shared" si="15"/>
        <v>25000</v>
      </c>
      <c r="Y26" s="21">
        <f t="shared" si="15"/>
        <v>25000</v>
      </c>
      <c r="Z26" s="21">
        <f t="shared" si="15"/>
        <v>25000</v>
      </c>
      <c r="AA26" s="21">
        <f t="shared" si="15"/>
        <v>25000</v>
      </c>
      <c r="AB26" s="21">
        <f t="shared" si="15"/>
        <v>25000</v>
      </c>
      <c r="AC26" s="21">
        <f t="shared" si="15"/>
        <v>25000</v>
      </c>
      <c r="AD26" s="21"/>
      <c r="AE26" s="32"/>
      <c r="AF26" s="32"/>
      <c r="AG26" s="32"/>
    </row>
    <row r="27" spans="1:33" ht="21.6" customHeight="1">
      <c r="A27" s="11" t="s">
        <v>51</v>
      </c>
      <c r="B27" s="23"/>
      <c r="C27" s="23"/>
      <c r="D27" s="23">
        <f t="shared" ref="D27:P27" si="16">D26/D25</f>
        <v>1250</v>
      </c>
      <c r="E27" s="23">
        <f t="shared" si="16"/>
        <v>1250</v>
      </c>
      <c r="F27" s="23">
        <f t="shared" si="16"/>
        <v>1250</v>
      </c>
      <c r="G27" s="23">
        <f t="shared" si="16"/>
        <v>1250</v>
      </c>
      <c r="H27" s="23">
        <f t="shared" si="16"/>
        <v>1250</v>
      </c>
      <c r="I27" s="23">
        <f t="shared" si="16"/>
        <v>1250</v>
      </c>
      <c r="J27" s="23">
        <f t="shared" si="16"/>
        <v>1250</v>
      </c>
      <c r="K27" s="23">
        <f t="shared" si="16"/>
        <v>1250</v>
      </c>
      <c r="L27" s="23">
        <f t="shared" si="16"/>
        <v>1250</v>
      </c>
      <c r="M27" s="23">
        <f t="shared" si="16"/>
        <v>1250</v>
      </c>
      <c r="N27" s="23">
        <f t="shared" si="16"/>
        <v>1250</v>
      </c>
      <c r="O27" s="23">
        <f t="shared" si="16"/>
        <v>1250</v>
      </c>
      <c r="P27" s="23">
        <f t="shared" si="16"/>
        <v>1250</v>
      </c>
      <c r="Q27" s="22"/>
      <c r="R27" s="23">
        <f t="shared" ref="R27:AC27" si="17">R26/R25</f>
        <v>3000</v>
      </c>
      <c r="S27" s="23">
        <f t="shared" si="17"/>
        <v>3000</v>
      </c>
      <c r="T27" s="23">
        <f t="shared" si="17"/>
        <v>3000</v>
      </c>
      <c r="U27" s="23">
        <f t="shared" si="17"/>
        <v>3000</v>
      </c>
      <c r="V27" s="23">
        <f t="shared" si="17"/>
        <v>3000</v>
      </c>
      <c r="W27" s="23">
        <f t="shared" si="17"/>
        <v>3000</v>
      </c>
      <c r="X27" s="23">
        <f t="shared" si="17"/>
        <v>3000</v>
      </c>
      <c r="Y27" s="23">
        <f t="shared" si="17"/>
        <v>3000</v>
      </c>
      <c r="Z27" s="23">
        <f t="shared" si="17"/>
        <v>3000</v>
      </c>
      <c r="AA27" s="23">
        <f t="shared" si="17"/>
        <v>3000</v>
      </c>
      <c r="AB27" s="23">
        <f t="shared" si="17"/>
        <v>3000</v>
      </c>
      <c r="AC27" s="23">
        <f t="shared" si="17"/>
        <v>3000</v>
      </c>
      <c r="AD27" s="23"/>
      <c r="AE27" s="23"/>
      <c r="AF27" s="23"/>
      <c r="AG27" s="22"/>
    </row>
    <row r="28" spans="1:33" ht="21.6" customHeight="1">
      <c r="A28" s="11"/>
      <c r="B28" s="24"/>
      <c r="C28" s="24"/>
      <c r="D28" s="24"/>
      <c r="E28" s="24"/>
      <c r="F28" s="24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4"/>
      <c r="AF28" s="24"/>
      <c r="AG28" s="24"/>
    </row>
    <row r="29" spans="1:33" ht="21.6" customHeight="1">
      <c r="A29" s="11" t="s">
        <v>52</v>
      </c>
      <c r="B29" s="9"/>
      <c r="C29" s="9"/>
      <c r="D29" s="9">
        <f t="shared" ref="D29:P29" si="18">D21+D27</f>
        <v>1500</v>
      </c>
      <c r="E29" s="9">
        <f t="shared" si="18"/>
        <v>1718.75</v>
      </c>
      <c r="F29" s="9">
        <f t="shared" si="18"/>
        <v>1866.796875</v>
      </c>
      <c r="G29" s="9">
        <f t="shared" si="18"/>
        <v>2003.3544921875</v>
      </c>
      <c r="H29" s="9">
        <f t="shared" si="18"/>
        <v>2138.0451049804688</v>
      </c>
      <c r="I29" s="9">
        <f t="shared" si="18"/>
        <v>2272.4323295593263</v>
      </c>
      <c r="J29" s="9">
        <f t="shared" si="18"/>
        <v>2406.7702535533904</v>
      </c>
      <c r="K29" s="9">
        <f t="shared" si="18"/>
        <v>2541.100166202426</v>
      </c>
      <c r="L29" s="9">
        <f t="shared" si="18"/>
        <v>2675.4287770078945</v>
      </c>
      <c r="M29" s="9">
        <f t="shared" si="18"/>
        <v>2809.7571762637826</v>
      </c>
      <c r="N29" s="9">
        <f t="shared" si="18"/>
        <v>2944.0855411428647</v>
      </c>
      <c r="O29" s="9">
        <f t="shared" si="18"/>
        <v>3078.4139004357157</v>
      </c>
      <c r="P29" s="9">
        <f t="shared" si="18"/>
        <v>3212.7422588208037</v>
      </c>
      <c r="Q29" s="9"/>
      <c r="R29" s="9">
        <f t="shared" ref="R29:AC29" si="19">R21+R27</f>
        <v>5666.4847404700567</v>
      </c>
      <c r="S29" s="9">
        <f t="shared" si="19"/>
        <v>6592.8881153890852</v>
      </c>
      <c r="T29" s="9">
        <f t="shared" si="19"/>
        <v>7145.1984164046989</v>
      </c>
      <c r="U29" s="9">
        <f t="shared" si="19"/>
        <v>7552.977462534076</v>
      </c>
      <c r="V29" s="9">
        <f t="shared" si="19"/>
        <v>7934.554235696557</v>
      </c>
      <c r="W29" s="9">
        <f t="shared" si="19"/>
        <v>8306.052466121153</v>
      </c>
      <c r="X29" s="9">
        <f t="shared" si="19"/>
        <v>8673.9385642718553</v>
      </c>
      <c r="Y29" s="9">
        <f t="shared" si="19"/>
        <v>9040.5238912261611</v>
      </c>
      <c r="Z29" s="9">
        <f t="shared" si="19"/>
        <v>9406.6409506392101</v>
      </c>
      <c r="AA29" s="9">
        <f t="shared" si="19"/>
        <v>9772.589433485171</v>
      </c>
      <c r="AB29" s="9">
        <f t="shared" si="19"/>
        <v>10138.477228773285</v>
      </c>
      <c r="AC29" s="9">
        <f t="shared" si="19"/>
        <v>10504.343176540417</v>
      </c>
      <c r="AD29" s="9"/>
      <c r="AE29" s="9"/>
      <c r="AF29" s="9"/>
      <c r="AG29" s="10"/>
    </row>
    <row r="30" spans="1:33" ht="21.6" customHeight="1">
      <c r="A30" s="11" t="s">
        <v>53</v>
      </c>
      <c r="B30" s="32"/>
      <c r="C30" s="32"/>
      <c r="D30" s="31">
        <f t="shared" ref="D30:P30" si="20">IF((C31*D35)-C44&lt;0,0,(C31*D35)-C44)</f>
        <v>0</v>
      </c>
      <c r="E30" s="31">
        <f t="shared" si="20"/>
        <v>300</v>
      </c>
      <c r="F30" s="31">
        <f t="shared" si="20"/>
        <v>373.75</v>
      </c>
      <c r="G30" s="31">
        <f t="shared" si="20"/>
        <v>410.734375</v>
      </c>
      <c r="H30" s="31">
        <f t="shared" si="20"/>
        <v>441.74433593749995</v>
      </c>
      <c r="I30" s="31">
        <f t="shared" si="20"/>
        <v>471.7834545898437</v>
      </c>
      <c r="J30" s="31">
        <f t="shared" si="20"/>
        <v>501.66481137084952</v>
      </c>
      <c r="K30" s="31">
        <f t="shared" si="20"/>
        <v>531.52053184776287</v>
      </c>
      <c r="L30" s="31">
        <f t="shared" si="20"/>
        <v>561.37208642526139</v>
      </c>
      <c r="M30" s="31">
        <f t="shared" si="20"/>
        <v>591.22296404410508</v>
      </c>
      <c r="N30" s="31">
        <f t="shared" si="20"/>
        <v>621.07373165716695</v>
      </c>
      <c r="O30" s="31">
        <f t="shared" si="20"/>
        <v>650.92448139428961</v>
      </c>
      <c r="P30" s="31">
        <f t="shared" si="20"/>
        <v>680.77522822657204</v>
      </c>
      <c r="Q30" s="31"/>
      <c r="R30" s="31">
        <f>IF((P31*R35)-P44&lt;0,0,(P31*R35)-P44)</f>
        <v>1421.2519491736359</v>
      </c>
      <c r="S30" s="31">
        <f t="shared" ref="S30:AC30" si="21">IF((R31*S35)-R44&lt;0,0,(R31*S35)-R44)</f>
        <v>2480.7078413752924</v>
      </c>
      <c r="T30" s="31">
        <f t="shared" si="21"/>
        <v>2803.652408661238</v>
      </c>
      <c r="U30" s="31">
        <f t="shared" si="21"/>
        <v>3061.5499274738922</v>
      </c>
      <c r="V30" s="31">
        <f t="shared" si="21"/>
        <v>3255.8520973817049</v>
      </c>
      <c r="W30" s="31">
        <f t="shared" si="21"/>
        <v>3428.2644019701365</v>
      </c>
      <c r="X30" s="31">
        <f t="shared" si="21"/>
        <v>3592.771243536431</v>
      </c>
      <c r="Y30" s="31">
        <f t="shared" si="21"/>
        <v>3754.4327462024357</v>
      </c>
      <c r="Z30" s="31">
        <f t="shared" si="21"/>
        <v>3915.069911169644</v>
      </c>
      <c r="AA30" s="31">
        <f t="shared" si="21"/>
        <v>4075.3383149576521</v>
      </c>
      <c r="AB30" s="31">
        <f t="shared" si="21"/>
        <v>4235.4739647113402</v>
      </c>
      <c r="AC30" s="31">
        <f t="shared" si="21"/>
        <v>4395.5618230129176</v>
      </c>
      <c r="AD30" s="31"/>
      <c r="AE30" s="32"/>
      <c r="AF30" s="32"/>
      <c r="AG30" s="32"/>
    </row>
    <row r="31" spans="1:33" ht="21.6" customHeight="1">
      <c r="A31" s="11" t="s">
        <v>54</v>
      </c>
      <c r="B31" s="33"/>
      <c r="C31" s="33"/>
      <c r="D31" s="34">
        <f t="shared" ref="D31:P31" si="22">SUM(D29:D30)-C44</f>
        <v>1500</v>
      </c>
      <c r="E31" s="34">
        <f t="shared" si="22"/>
        <v>1868.75</v>
      </c>
      <c r="F31" s="34">
        <f t="shared" si="22"/>
        <v>2053.671875</v>
      </c>
      <c r="G31" s="34">
        <f t="shared" si="22"/>
        <v>2208.7216796875</v>
      </c>
      <c r="H31" s="34">
        <f t="shared" si="22"/>
        <v>2358.9172729492188</v>
      </c>
      <c r="I31" s="34">
        <f t="shared" si="22"/>
        <v>2508.3240568542478</v>
      </c>
      <c r="J31" s="34">
        <f t="shared" si="22"/>
        <v>2657.6026592388148</v>
      </c>
      <c r="K31" s="34">
        <f t="shared" si="22"/>
        <v>2806.8604321263074</v>
      </c>
      <c r="L31" s="34">
        <f t="shared" si="22"/>
        <v>2956.114820220525</v>
      </c>
      <c r="M31" s="34">
        <f t="shared" si="22"/>
        <v>3105.3686582858354</v>
      </c>
      <c r="N31" s="34">
        <f t="shared" si="22"/>
        <v>3254.6224069714481</v>
      </c>
      <c r="O31" s="34">
        <f t="shared" si="22"/>
        <v>3403.8761411328605</v>
      </c>
      <c r="P31" s="34">
        <f t="shared" si="22"/>
        <v>3553.1298729340897</v>
      </c>
      <c r="Q31" s="34"/>
      <c r="R31" s="34">
        <f t="shared" ref="R31:AC31" si="23">SUM(R29:R30)-Q44</f>
        <v>7087.7366896436924</v>
      </c>
      <c r="S31" s="34">
        <f t="shared" si="23"/>
        <v>8010.435453317823</v>
      </c>
      <c r="T31" s="34">
        <f t="shared" si="23"/>
        <v>8747.2855070682635</v>
      </c>
      <c r="U31" s="34">
        <f t="shared" si="23"/>
        <v>9302.4345639477287</v>
      </c>
      <c r="V31" s="34">
        <f t="shared" si="23"/>
        <v>9795.0411484861033</v>
      </c>
      <c r="W31" s="34">
        <f t="shared" si="23"/>
        <v>10265.060695818374</v>
      </c>
      <c r="X31" s="34">
        <f t="shared" si="23"/>
        <v>10726.95070343553</v>
      </c>
      <c r="Y31" s="34">
        <f t="shared" si="23"/>
        <v>11185.914031913268</v>
      </c>
      <c r="Z31" s="34">
        <f t="shared" si="23"/>
        <v>11643.823757021863</v>
      </c>
      <c r="AA31" s="34">
        <f t="shared" si="23"/>
        <v>12101.354184889544</v>
      </c>
      <c r="AB31" s="34">
        <f t="shared" si="23"/>
        <v>12558.748065751193</v>
      </c>
      <c r="AC31" s="34">
        <f t="shared" si="23"/>
        <v>13016.092789690656</v>
      </c>
      <c r="AD31" s="34"/>
      <c r="AE31" s="33"/>
      <c r="AF31" s="33"/>
      <c r="AG31" s="33"/>
    </row>
    <row r="32" spans="1:33" ht="21.6" customHeight="1">
      <c r="A32" s="11" t="s">
        <v>55</v>
      </c>
      <c r="B32" s="35"/>
      <c r="C32" s="35"/>
      <c r="D32" s="36">
        <f>D29</f>
        <v>1500</v>
      </c>
      <c r="E32" s="36">
        <f t="shared" ref="E32:P32" si="24">D32+E29</f>
        <v>3218.75</v>
      </c>
      <c r="F32" s="36">
        <f t="shared" si="24"/>
        <v>5085.546875</v>
      </c>
      <c r="G32" s="36">
        <f t="shared" si="24"/>
        <v>7088.9013671875</v>
      </c>
      <c r="H32" s="36">
        <f t="shared" si="24"/>
        <v>9226.9464721679688</v>
      </c>
      <c r="I32" s="36">
        <f t="shared" si="24"/>
        <v>11499.378801727295</v>
      </c>
      <c r="J32" s="36">
        <f t="shared" si="24"/>
        <v>13906.149055280684</v>
      </c>
      <c r="K32" s="36">
        <f t="shared" si="24"/>
        <v>16447.249221483111</v>
      </c>
      <c r="L32" s="36">
        <f t="shared" si="24"/>
        <v>19122.677998491006</v>
      </c>
      <c r="M32" s="36">
        <f t="shared" si="24"/>
        <v>21932.435174754788</v>
      </c>
      <c r="N32" s="36">
        <f t="shared" si="24"/>
        <v>24876.520715897652</v>
      </c>
      <c r="O32" s="36">
        <f t="shared" si="24"/>
        <v>27954.934616333368</v>
      </c>
      <c r="P32" s="36">
        <f t="shared" si="24"/>
        <v>31167.676875154171</v>
      </c>
      <c r="Q32" s="35"/>
      <c r="R32" s="36">
        <f>P32+R29</f>
        <v>36834.161615624231</v>
      </c>
      <c r="S32" s="36">
        <f t="shared" ref="S32:AC32" si="25">R32+S29</f>
        <v>43427.049731013314</v>
      </c>
      <c r="T32" s="36">
        <f t="shared" si="25"/>
        <v>50572.248147418009</v>
      </c>
      <c r="U32" s="36">
        <f t="shared" si="25"/>
        <v>58125.225609952089</v>
      </c>
      <c r="V32" s="36">
        <f t="shared" si="25"/>
        <v>66059.779845648649</v>
      </c>
      <c r="W32" s="36">
        <f t="shared" si="25"/>
        <v>74365.832311769802</v>
      </c>
      <c r="X32" s="36">
        <f t="shared" si="25"/>
        <v>83039.770876041657</v>
      </c>
      <c r="Y32" s="36">
        <f t="shared" si="25"/>
        <v>92080.294767267813</v>
      </c>
      <c r="Z32" s="36">
        <f t="shared" si="25"/>
        <v>101486.93571790702</v>
      </c>
      <c r="AA32" s="36">
        <f t="shared" si="25"/>
        <v>111259.5251513922</v>
      </c>
      <c r="AB32" s="36">
        <f t="shared" si="25"/>
        <v>121398.00238016548</v>
      </c>
      <c r="AC32" s="36">
        <f t="shared" si="25"/>
        <v>131902.3455567059</v>
      </c>
      <c r="AD32" s="36"/>
      <c r="AE32" s="36"/>
      <c r="AF32" s="36"/>
      <c r="AG32" s="35"/>
    </row>
    <row r="33" spans="1:33" ht="21.6" customHeight="1">
      <c r="A33" s="37"/>
      <c r="B33" s="24"/>
      <c r="C33" s="24"/>
      <c r="D33" s="24"/>
      <c r="E33" s="24"/>
      <c r="F33" s="24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24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4"/>
      <c r="AF33" s="24"/>
      <c r="AG33" s="24"/>
    </row>
    <row r="34" spans="1:33" ht="21.6" customHeight="1">
      <c r="A34" s="11" t="s">
        <v>56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21.6" customHeight="1">
      <c r="A35" s="11" t="s">
        <v>37</v>
      </c>
      <c r="B35" s="15"/>
      <c r="C35" s="15"/>
      <c r="D35" s="16">
        <f t="shared" ref="D35:P35" si="26">$B$13</f>
        <v>0.3</v>
      </c>
      <c r="E35" s="16">
        <f t="shared" si="26"/>
        <v>0.3</v>
      </c>
      <c r="F35" s="16">
        <f t="shared" si="26"/>
        <v>0.3</v>
      </c>
      <c r="G35" s="16">
        <f t="shared" si="26"/>
        <v>0.3</v>
      </c>
      <c r="H35" s="15">
        <f t="shared" si="26"/>
        <v>0.3</v>
      </c>
      <c r="I35" s="15">
        <f t="shared" si="26"/>
        <v>0.3</v>
      </c>
      <c r="J35" s="15">
        <f t="shared" si="26"/>
        <v>0.3</v>
      </c>
      <c r="K35" s="15">
        <f t="shared" si="26"/>
        <v>0.3</v>
      </c>
      <c r="L35" s="15">
        <f t="shared" si="26"/>
        <v>0.3</v>
      </c>
      <c r="M35" s="15">
        <f t="shared" si="26"/>
        <v>0.3</v>
      </c>
      <c r="N35" s="15">
        <f t="shared" si="26"/>
        <v>0.3</v>
      </c>
      <c r="O35" s="15">
        <f t="shared" si="26"/>
        <v>0.3</v>
      </c>
      <c r="P35" s="15">
        <f t="shared" si="26"/>
        <v>0.3</v>
      </c>
      <c r="Q35" s="15"/>
      <c r="R35" s="15">
        <f t="shared" ref="R35:AC35" si="27">$C$13</f>
        <v>0.5</v>
      </c>
      <c r="S35" s="15">
        <f t="shared" si="27"/>
        <v>0.5</v>
      </c>
      <c r="T35" s="15">
        <f t="shared" si="27"/>
        <v>0.5</v>
      </c>
      <c r="U35" s="15">
        <f t="shared" si="27"/>
        <v>0.5</v>
      </c>
      <c r="V35" s="15">
        <f t="shared" si="27"/>
        <v>0.5</v>
      </c>
      <c r="W35" s="15">
        <f t="shared" si="27"/>
        <v>0.5</v>
      </c>
      <c r="X35" s="15">
        <f t="shared" si="27"/>
        <v>0.5</v>
      </c>
      <c r="Y35" s="15">
        <f t="shared" si="27"/>
        <v>0.5</v>
      </c>
      <c r="Z35" s="15">
        <f t="shared" si="27"/>
        <v>0.5</v>
      </c>
      <c r="AA35" s="15">
        <f t="shared" si="27"/>
        <v>0.5</v>
      </c>
      <c r="AB35" s="15">
        <f t="shared" si="27"/>
        <v>0.5</v>
      </c>
      <c r="AC35" s="15">
        <f t="shared" si="27"/>
        <v>0.5</v>
      </c>
      <c r="AD35" s="15"/>
      <c r="AE35" s="15"/>
      <c r="AF35" s="15"/>
      <c r="AG35" s="15"/>
    </row>
    <row r="36" spans="1:33" ht="21.6" customHeight="1">
      <c r="A36" s="11" t="s">
        <v>33</v>
      </c>
      <c r="B36" s="19" t="s">
        <v>43</v>
      </c>
      <c r="C36" s="10"/>
      <c r="D36" s="12">
        <f t="shared" ref="D36:P36" si="28">$B$8</f>
        <v>0.2</v>
      </c>
      <c r="E36" s="12">
        <f t="shared" si="28"/>
        <v>0.2</v>
      </c>
      <c r="F36" s="12">
        <f t="shared" si="28"/>
        <v>0.2</v>
      </c>
      <c r="G36" s="38">
        <f t="shared" si="28"/>
        <v>0.2</v>
      </c>
      <c r="H36" s="38">
        <f t="shared" si="28"/>
        <v>0.2</v>
      </c>
      <c r="I36" s="38">
        <f t="shared" si="28"/>
        <v>0.2</v>
      </c>
      <c r="J36" s="38">
        <f t="shared" si="28"/>
        <v>0.2</v>
      </c>
      <c r="K36" s="38">
        <f t="shared" si="28"/>
        <v>0.2</v>
      </c>
      <c r="L36" s="38">
        <f t="shared" si="28"/>
        <v>0.2</v>
      </c>
      <c r="M36" s="38">
        <f t="shared" si="28"/>
        <v>0.2</v>
      </c>
      <c r="N36" s="38">
        <f t="shared" si="28"/>
        <v>0.2</v>
      </c>
      <c r="O36" s="38">
        <f t="shared" si="28"/>
        <v>0.2</v>
      </c>
      <c r="P36" s="38">
        <f t="shared" si="28"/>
        <v>0.2</v>
      </c>
      <c r="Q36" s="10"/>
      <c r="R36" s="38">
        <f t="shared" ref="R36:AC36" si="29">$C$8</f>
        <v>0.3</v>
      </c>
      <c r="S36" s="38">
        <f t="shared" si="29"/>
        <v>0.3</v>
      </c>
      <c r="T36" s="38">
        <f t="shared" si="29"/>
        <v>0.3</v>
      </c>
      <c r="U36" s="38">
        <f t="shared" si="29"/>
        <v>0.3</v>
      </c>
      <c r="V36" s="38">
        <f t="shared" si="29"/>
        <v>0.3</v>
      </c>
      <c r="W36" s="38">
        <f t="shared" si="29"/>
        <v>0.3</v>
      </c>
      <c r="X36" s="38">
        <f t="shared" si="29"/>
        <v>0.3</v>
      </c>
      <c r="Y36" s="38">
        <f t="shared" si="29"/>
        <v>0.3</v>
      </c>
      <c r="Z36" s="38">
        <f t="shared" si="29"/>
        <v>0.3</v>
      </c>
      <c r="AA36" s="38">
        <f t="shared" si="29"/>
        <v>0.3</v>
      </c>
      <c r="AB36" s="38">
        <f t="shared" si="29"/>
        <v>0.3</v>
      </c>
      <c r="AC36" s="38">
        <f t="shared" si="29"/>
        <v>0.3</v>
      </c>
      <c r="AD36" s="38"/>
      <c r="AE36" s="10"/>
      <c r="AF36" s="10"/>
      <c r="AG36" s="10"/>
    </row>
    <row r="37" spans="1:33" ht="21.6" customHeight="1">
      <c r="A37" s="39" t="s">
        <v>57</v>
      </c>
      <c r="B37" s="40"/>
      <c r="C37" s="40"/>
      <c r="D37" s="40"/>
      <c r="E37" s="40"/>
      <c r="F37" s="40"/>
      <c r="G37" s="41">
        <f>G31</f>
        <v>2208.7216796875</v>
      </c>
      <c r="H37" s="41">
        <f>G37*H35</f>
        <v>662.61650390624993</v>
      </c>
      <c r="I37" s="41">
        <f>H37*I35</f>
        <v>198.78495117187498</v>
      </c>
      <c r="J37" s="41">
        <f>I37*J35</f>
        <v>59.635485351562494</v>
      </c>
      <c r="K37" s="41"/>
      <c r="L37" s="40"/>
      <c r="M37" s="41">
        <f>M31</f>
        <v>3105.3686582858354</v>
      </c>
      <c r="N37" s="41">
        <f>M37*N35</f>
        <v>931.61059748575053</v>
      </c>
      <c r="O37" s="41">
        <f>N37*O35</f>
        <v>279.48317924572513</v>
      </c>
      <c r="P37" s="41">
        <f>O37*P35</f>
        <v>83.844953773717535</v>
      </c>
      <c r="Q37" s="40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0"/>
      <c r="AF37" s="40"/>
      <c r="AG37" s="40"/>
    </row>
    <row r="38" spans="1:33" ht="21.6" customHeight="1">
      <c r="A38" s="39" t="s">
        <v>58</v>
      </c>
      <c r="B38" s="40"/>
      <c r="C38" s="40"/>
      <c r="D38" s="40"/>
      <c r="E38" s="40"/>
      <c r="F38" s="40"/>
      <c r="G38" s="40"/>
      <c r="H38" s="40"/>
      <c r="I38" s="42"/>
      <c r="J38" s="42">
        <f>J37/G37</f>
        <v>2.6999999999999996E-2</v>
      </c>
      <c r="K38" s="42"/>
      <c r="L38" s="40"/>
      <c r="M38" s="40"/>
      <c r="N38" s="40"/>
      <c r="O38" s="42"/>
      <c r="P38" s="42">
        <f>P37/M37</f>
        <v>2.6999999999999993E-2</v>
      </c>
      <c r="Q38" s="40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0"/>
      <c r="AF38" s="40"/>
      <c r="AG38" s="40"/>
    </row>
    <row r="39" spans="1:33" ht="21.6" customHeight="1">
      <c r="A39" s="11" t="s">
        <v>39</v>
      </c>
      <c r="B39" s="15"/>
      <c r="C39" s="15"/>
      <c r="D39" s="16">
        <f t="shared" ref="D39:P39" si="30">$B$15</f>
        <v>0.4</v>
      </c>
      <c r="E39" s="16">
        <f t="shared" si="30"/>
        <v>0.4</v>
      </c>
      <c r="F39" s="16">
        <f t="shared" si="30"/>
        <v>0.4</v>
      </c>
      <c r="G39" s="16">
        <f t="shared" si="30"/>
        <v>0.4</v>
      </c>
      <c r="H39" s="15">
        <f t="shared" si="30"/>
        <v>0.4</v>
      </c>
      <c r="I39" s="15">
        <f t="shared" si="30"/>
        <v>0.4</v>
      </c>
      <c r="J39" s="15">
        <f t="shared" si="30"/>
        <v>0.4</v>
      </c>
      <c r="K39" s="15">
        <f t="shared" si="30"/>
        <v>0.4</v>
      </c>
      <c r="L39" s="15">
        <f t="shared" si="30"/>
        <v>0.4</v>
      </c>
      <c r="M39" s="15">
        <f t="shared" si="30"/>
        <v>0.4</v>
      </c>
      <c r="N39" s="15">
        <f t="shared" si="30"/>
        <v>0.4</v>
      </c>
      <c r="O39" s="15">
        <f t="shared" si="30"/>
        <v>0.4</v>
      </c>
      <c r="P39" s="15">
        <f t="shared" si="30"/>
        <v>0.4</v>
      </c>
      <c r="Q39" s="15"/>
      <c r="R39" s="15">
        <f t="shared" ref="R39:AC39" si="31">$C$15</f>
        <v>0.6</v>
      </c>
      <c r="S39" s="15">
        <f t="shared" si="31"/>
        <v>0.6</v>
      </c>
      <c r="T39" s="15">
        <f t="shared" si="31"/>
        <v>0.6</v>
      </c>
      <c r="U39" s="15">
        <f t="shared" si="31"/>
        <v>0.6</v>
      </c>
      <c r="V39" s="15">
        <f t="shared" si="31"/>
        <v>0.6</v>
      </c>
      <c r="W39" s="15">
        <f t="shared" si="31"/>
        <v>0.6</v>
      </c>
      <c r="X39" s="15">
        <f t="shared" si="31"/>
        <v>0.6</v>
      </c>
      <c r="Y39" s="15">
        <f t="shared" si="31"/>
        <v>0.6</v>
      </c>
      <c r="Z39" s="15">
        <f t="shared" si="31"/>
        <v>0.6</v>
      </c>
      <c r="AA39" s="15">
        <f t="shared" si="31"/>
        <v>0.6</v>
      </c>
      <c r="AB39" s="15">
        <f t="shared" si="31"/>
        <v>0.6</v>
      </c>
      <c r="AC39" s="15">
        <f t="shared" si="31"/>
        <v>0.6</v>
      </c>
      <c r="AD39" s="15"/>
      <c r="AE39" s="15"/>
      <c r="AF39" s="15"/>
      <c r="AG39" s="15"/>
    </row>
    <row r="40" spans="1:33" ht="21.6" customHeight="1">
      <c r="A40" s="11" t="s">
        <v>34</v>
      </c>
      <c r="B40" s="38"/>
      <c r="C40" s="38"/>
      <c r="D40" s="12">
        <f t="shared" ref="D40:P40" si="32">$B$9</f>
        <v>0.5</v>
      </c>
      <c r="E40" s="12">
        <f t="shared" si="32"/>
        <v>0.5</v>
      </c>
      <c r="F40" s="12">
        <f t="shared" si="32"/>
        <v>0.5</v>
      </c>
      <c r="G40" s="38">
        <f t="shared" si="32"/>
        <v>0.5</v>
      </c>
      <c r="H40" s="38">
        <f t="shared" si="32"/>
        <v>0.5</v>
      </c>
      <c r="I40" s="38">
        <f t="shared" si="32"/>
        <v>0.5</v>
      </c>
      <c r="J40" s="38">
        <f t="shared" si="32"/>
        <v>0.5</v>
      </c>
      <c r="K40" s="38">
        <f t="shared" si="32"/>
        <v>0.5</v>
      </c>
      <c r="L40" s="38">
        <f t="shared" si="32"/>
        <v>0.5</v>
      </c>
      <c r="M40" s="38">
        <f t="shared" si="32"/>
        <v>0.5</v>
      </c>
      <c r="N40" s="38">
        <f t="shared" si="32"/>
        <v>0.5</v>
      </c>
      <c r="O40" s="38">
        <f t="shared" si="32"/>
        <v>0.5</v>
      </c>
      <c r="P40" s="38">
        <f t="shared" si="32"/>
        <v>0.5</v>
      </c>
      <c r="Q40" s="38"/>
      <c r="R40" s="38">
        <f t="shared" ref="R40:AC40" si="33">$C$9</f>
        <v>1</v>
      </c>
      <c r="S40" s="38">
        <f t="shared" si="33"/>
        <v>1</v>
      </c>
      <c r="T40" s="38">
        <f t="shared" si="33"/>
        <v>1</v>
      </c>
      <c r="U40" s="38">
        <f t="shared" si="33"/>
        <v>1</v>
      </c>
      <c r="V40" s="38">
        <f t="shared" si="33"/>
        <v>1</v>
      </c>
      <c r="W40" s="38">
        <f t="shared" si="33"/>
        <v>1</v>
      </c>
      <c r="X40" s="38">
        <f t="shared" si="33"/>
        <v>1</v>
      </c>
      <c r="Y40" s="38">
        <f t="shared" si="33"/>
        <v>1</v>
      </c>
      <c r="Z40" s="38">
        <f t="shared" si="33"/>
        <v>1</v>
      </c>
      <c r="AA40" s="38">
        <f t="shared" si="33"/>
        <v>1</v>
      </c>
      <c r="AB40" s="38">
        <f t="shared" si="33"/>
        <v>1</v>
      </c>
      <c r="AC40" s="38">
        <f t="shared" si="33"/>
        <v>1</v>
      </c>
      <c r="AD40" s="38"/>
      <c r="AE40" s="38"/>
      <c r="AF40" s="38"/>
      <c r="AG40" s="38"/>
    </row>
    <row r="41" spans="1:33" ht="21.6" customHeight="1">
      <c r="A41" s="4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21.6" customHeight="1">
      <c r="A42" s="44" t="s">
        <v>59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ht="21.6" customHeight="1">
      <c r="A43" s="11" t="s">
        <v>38</v>
      </c>
      <c r="B43" s="10"/>
      <c r="C43" s="10"/>
      <c r="D43" s="15">
        <f t="shared" ref="D43:P43" si="34">$B$14</f>
        <v>0.1</v>
      </c>
      <c r="E43" s="15">
        <f t="shared" si="34"/>
        <v>0.1</v>
      </c>
      <c r="F43" s="15">
        <f t="shared" si="34"/>
        <v>0.1</v>
      </c>
      <c r="G43" s="27">
        <f t="shared" si="34"/>
        <v>0.1</v>
      </c>
      <c r="H43" s="27">
        <f t="shared" si="34"/>
        <v>0.1</v>
      </c>
      <c r="I43" s="27">
        <f t="shared" si="34"/>
        <v>0.1</v>
      </c>
      <c r="J43" s="27">
        <f t="shared" si="34"/>
        <v>0.1</v>
      </c>
      <c r="K43" s="27">
        <f t="shared" si="34"/>
        <v>0.1</v>
      </c>
      <c r="L43" s="27">
        <f t="shared" si="34"/>
        <v>0.1</v>
      </c>
      <c r="M43" s="27">
        <f t="shared" si="34"/>
        <v>0.1</v>
      </c>
      <c r="N43" s="27">
        <f t="shared" si="34"/>
        <v>0.1</v>
      </c>
      <c r="O43" s="27">
        <f t="shared" si="34"/>
        <v>0.1</v>
      </c>
      <c r="P43" s="27">
        <f t="shared" si="34"/>
        <v>0.1</v>
      </c>
      <c r="Q43" s="10"/>
      <c r="R43" s="27">
        <f t="shared" ref="R43:AC43" si="35">$C$14</f>
        <v>0.15</v>
      </c>
      <c r="S43" s="27">
        <f t="shared" si="35"/>
        <v>0.15</v>
      </c>
      <c r="T43" s="27">
        <f t="shared" si="35"/>
        <v>0.15</v>
      </c>
      <c r="U43" s="27">
        <f t="shared" si="35"/>
        <v>0.15</v>
      </c>
      <c r="V43" s="27">
        <f t="shared" si="35"/>
        <v>0.15</v>
      </c>
      <c r="W43" s="27">
        <f t="shared" si="35"/>
        <v>0.15</v>
      </c>
      <c r="X43" s="27">
        <f t="shared" si="35"/>
        <v>0.15</v>
      </c>
      <c r="Y43" s="27">
        <f t="shared" si="35"/>
        <v>0.15</v>
      </c>
      <c r="Z43" s="27">
        <f t="shared" si="35"/>
        <v>0.15</v>
      </c>
      <c r="AA43" s="27">
        <f t="shared" si="35"/>
        <v>0.15</v>
      </c>
      <c r="AB43" s="27">
        <f t="shared" si="35"/>
        <v>0.15</v>
      </c>
      <c r="AC43" s="27">
        <f t="shared" si="35"/>
        <v>0.15</v>
      </c>
      <c r="AD43" s="27"/>
      <c r="AE43" s="9"/>
      <c r="AF43" s="9"/>
      <c r="AG43" s="10"/>
    </row>
    <row r="44" spans="1:33" ht="21.6" customHeight="1">
      <c r="A44" s="11" t="s">
        <v>60</v>
      </c>
      <c r="B44" s="10"/>
      <c r="C44" s="10"/>
      <c r="D44" s="46">
        <f t="shared" ref="D44:P44" si="36">D31*D43</f>
        <v>150</v>
      </c>
      <c r="E44" s="46">
        <f t="shared" si="36"/>
        <v>186.875</v>
      </c>
      <c r="F44" s="46">
        <f t="shared" si="36"/>
        <v>205.3671875</v>
      </c>
      <c r="G44" s="46">
        <f t="shared" si="36"/>
        <v>220.87216796875001</v>
      </c>
      <c r="H44" s="46">
        <f t="shared" si="36"/>
        <v>235.89172729492191</v>
      </c>
      <c r="I44" s="46">
        <f t="shared" si="36"/>
        <v>250.83240568542479</v>
      </c>
      <c r="J44" s="46">
        <f t="shared" si="36"/>
        <v>265.76026592388149</v>
      </c>
      <c r="K44" s="46">
        <f t="shared" si="36"/>
        <v>280.68604321263075</v>
      </c>
      <c r="L44" s="46">
        <f t="shared" si="36"/>
        <v>295.61148202205248</v>
      </c>
      <c r="M44" s="46">
        <f t="shared" si="36"/>
        <v>310.53686582858359</v>
      </c>
      <c r="N44" s="46">
        <f t="shared" si="36"/>
        <v>325.46224069714481</v>
      </c>
      <c r="O44" s="46">
        <f t="shared" si="36"/>
        <v>340.38761411328608</v>
      </c>
      <c r="P44" s="46">
        <f t="shared" si="36"/>
        <v>355.31298729340898</v>
      </c>
      <c r="Q44" s="46"/>
      <c r="R44" s="46">
        <f t="shared" ref="R44:AC44" si="37">R31*R43</f>
        <v>1063.1605034465538</v>
      </c>
      <c r="S44" s="46">
        <f t="shared" si="37"/>
        <v>1201.5653179976734</v>
      </c>
      <c r="T44" s="46">
        <f t="shared" si="37"/>
        <v>1312.0928260602395</v>
      </c>
      <c r="U44" s="46">
        <f t="shared" si="37"/>
        <v>1395.3651845921593</v>
      </c>
      <c r="V44" s="46">
        <f t="shared" si="37"/>
        <v>1469.2561722729154</v>
      </c>
      <c r="W44" s="46">
        <f t="shared" si="37"/>
        <v>1539.7591043727562</v>
      </c>
      <c r="X44" s="46">
        <f t="shared" si="37"/>
        <v>1609.0426055153296</v>
      </c>
      <c r="Y44" s="46">
        <f t="shared" si="37"/>
        <v>1677.88710478699</v>
      </c>
      <c r="Z44" s="46">
        <f t="shared" si="37"/>
        <v>1746.5735635532794</v>
      </c>
      <c r="AA44" s="46">
        <f t="shared" si="37"/>
        <v>1815.2031277334315</v>
      </c>
      <c r="AB44" s="46">
        <f t="shared" si="37"/>
        <v>1883.8122098626789</v>
      </c>
      <c r="AC44" s="46">
        <f t="shared" si="37"/>
        <v>1952.4139184535984</v>
      </c>
      <c r="AD44" s="46"/>
      <c r="AE44" s="46"/>
      <c r="AF44" s="46"/>
      <c r="AG44" s="46"/>
    </row>
    <row r="45" spans="1:33" ht="21.6" customHeight="1">
      <c r="A45" s="47" t="s">
        <v>61</v>
      </c>
      <c r="B45" s="32"/>
      <c r="C45" s="32"/>
      <c r="D45" s="48">
        <f t="shared" ref="D45:P45" si="38">D39*C44</f>
        <v>0</v>
      </c>
      <c r="E45" s="48">
        <f t="shared" si="38"/>
        <v>60</v>
      </c>
      <c r="F45" s="48">
        <f t="shared" si="38"/>
        <v>74.75</v>
      </c>
      <c r="G45" s="48">
        <f t="shared" si="38"/>
        <v>82.146875000000009</v>
      </c>
      <c r="H45" s="48">
        <f t="shared" si="38"/>
        <v>88.348867187500005</v>
      </c>
      <c r="I45" s="48">
        <f t="shared" si="38"/>
        <v>94.356690917968763</v>
      </c>
      <c r="J45" s="48">
        <f t="shared" si="38"/>
        <v>100.33296227416992</v>
      </c>
      <c r="K45" s="48">
        <f t="shared" si="38"/>
        <v>106.3041063695526</v>
      </c>
      <c r="L45" s="48">
        <f t="shared" si="38"/>
        <v>112.27441728505231</v>
      </c>
      <c r="M45" s="48">
        <f t="shared" si="38"/>
        <v>118.244592808821</v>
      </c>
      <c r="N45" s="48">
        <f t="shared" si="38"/>
        <v>124.21474633143345</v>
      </c>
      <c r="O45" s="48">
        <f t="shared" si="38"/>
        <v>130.18489627885793</v>
      </c>
      <c r="P45" s="48">
        <f t="shared" si="38"/>
        <v>136.15504564531443</v>
      </c>
      <c r="Q45" s="32"/>
      <c r="R45" s="31">
        <f>R39*P44</f>
        <v>213.18779237604539</v>
      </c>
      <c r="S45" s="31">
        <f t="shared" ref="S45:AC45" si="39">S39*R44</f>
        <v>637.8963020679322</v>
      </c>
      <c r="T45" s="31">
        <f t="shared" si="39"/>
        <v>720.93919079860405</v>
      </c>
      <c r="U45" s="31">
        <f t="shared" si="39"/>
        <v>787.25569563614374</v>
      </c>
      <c r="V45" s="31">
        <f t="shared" si="39"/>
        <v>837.21911075529556</v>
      </c>
      <c r="W45" s="31">
        <f t="shared" si="39"/>
        <v>881.55370336374915</v>
      </c>
      <c r="X45" s="31">
        <f t="shared" si="39"/>
        <v>923.85546262365369</v>
      </c>
      <c r="Y45" s="31">
        <f t="shared" si="39"/>
        <v>965.42556330919774</v>
      </c>
      <c r="Z45" s="31">
        <f t="shared" si="39"/>
        <v>1006.7322628721939</v>
      </c>
      <c r="AA45" s="31">
        <f t="shared" si="39"/>
        <v>1047.9441381319675</v>
      </c>
      <c r="AB45" s="31">
        <f t="shared" si="39"/>
        <v>1089.1218766400589</v>
      </c>
      <c r="AC45" s="31">
        <f t="shared" si="39"/>
        <v>1130.2873259176072</v>
      </c>
      <c r="AD45" s="31"/>
      <c r="AE45" s="31"/>
      <c r="AF45" s="31"/>
      <c r="AG45" s="32"/>
    </row>
    <row r="46" spans="1:33" ht="21.6" customHeight="1">
      <c r="A46" s="49" t="s">
        <v>62</v>
      </c>
      <c r="B46" s="50"/>
      <c r="C46" s="50"/>
      <c r="D46" s="51">
        <f t="shared" ref="D46:P46" si="40">SUM(D44:D45)</f>
        <v>150</v>
      </c>
      <c r="E46" s="51">
        <f t="shared" si="40"/>
        <v>246.875</v>
      </c>
      <c r="F46" s="51">
        <f t="shared" si="40"/>
        <v>280.1171875</v>
      </c>
      <c r="G46" s="51">
        <f t="shared" si="40"/>
        <v>303.01904296875</v>
      </c>
      <c r="H46" s="51">
        <f t="shared" si="40"/>
        <v>324.2405944824219</v>
      </c>
      <c r="I46" s="51">
        <f t="shared" si="40"/>
        <v>345.18909660339352</v>
      </c>
      <c r="J46" s="51">
        <f t="shared" si="40"/>
        <v>366.09322819805141</v>
      </c>
      <c r="K46" s="51">
        <f t="shared" si="40"/>
        <v>386.99014958218334</v>
      </c>
      <c r="L46" s="51">
        <f t="shared" si="40"/>
        <v>407.88589930710481</v>
      </c>
      <c r="M46" s="51">
        <f t="shared" si="40"/>
        <v>428.78145863740457</v>
      </c>
      <c r="N46" s="51">
        <f t="shared" si="40"/>
        <v>449.67698702857825</v>
      </c>
      <c r="O46" s="51">
        <f t="shared" si="40"/>
        <v>470.57251039214401</v>
      </c>
      <c r="P46" s="51">
        <f t="shared" si="40"/>
        <v>491.46803293872341</v>
      </c>
      <c r="Q46" s="50"/>
      <c r="R46" s="51">
        <f t="shared" ref="R46:AC46" si="41">SUM(R44:R45)</f>
        <v>1276.3482958225991</v>
      </c>
      <c r="S46" s="51">
        <f t="shared" si="41"/>
        <v>1839.4616200656055</v>
      </c>
      <c r="T46" s="51">
        <f t="shared" si="41"/>
        <v>2033.0320168588437</v>
      </c>
      <c r="U46" s="51">
        <f t="shared" si="41"/>
        <v>2182.6208802283031</v>
      </c>
      <c r="V46" s="51">
        <f t="shared" si="41"/>
        <v>2306.4752830282109</v>
      </c>
      <c r="W46" s="51">
        <f t="shared" si="41"/>
        <v>2421.3128077365054</v>
      </c>
      <c r="X46" s="51">
        <f t="shared" si="41"/>
        <v>2532.898068138983</v>
      </c>
      <c r="Y46" s="51">
        <f t="shared" si="41"/>
        <v>2643.3126680961877</v>
      </c>
      <c r="Z46" s="51">
        <f t="shared" si="41"/>
        <v>2753.3058264254732</v>
      </c>
      <c r="AA46" s="51">
        <f t="shared" si="41"/>
        <v>2863.1472658653993</v>
      </c>
      <c r="AB46" s="51">
        <f t="shared" si="41"/>
        <v>2972.934086502738</v>
      </c>
      <c r="AC46" s="51">
        <f t="shared" si="41"/>
        <v>3082.7012443712056</v>
      </c>
      <c r="AD46" s="51"/>
      <c r="AE46" s="51"/>
      <c r="AF46" s="51"/>
      <c r="AG46" s="50"/>
    </row>
    <row r="47" spans="1:33" ht="21.6" customHeight="1">
      <c r="A47" s="11"/>
      <c r="B47" s="10"/>
      <c r="C47" s="10"/>
      <c r="D47" s="19"/>
      <c r="E47" s="19"/>
      <c r="F47" s="1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0"/>
    </row>
    <row r="48" spans="1:33" ht="21.6" customHeight="1">
      <c r="A48" s="4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Baudino</cp:lastModifiedBy>
  <dcterms:modified xsi:type="dcterms:W3CDTF">2024-04-08T15:44:05Z</dcterms:modified>
</cp:coreProperties>
</file>