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1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5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6.xml" ContentType="application/vnd.openxmlformats-officedocument.drawing+xml"/>
  <Override PartName="/xl/charts/chart2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2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3.xml" ContentType="application/vnd.openxmlformats-officedocument.spreadsheetml.pivotTable+xml"/>
  <Override PartName="/xl/drawings/drawing7.xml" ContentType="application/vnd.openxmlformats-officedocument.drawing+xml"/>
  <Override PartName="/xl/charts/chart2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2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2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2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Ex2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30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31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32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tthewbelizaire/Desktop/Syracuse Coursework/MBC 638 - Data Analysis &amp; Decision Making/"/>
    </mc:Choice>
  </mc:AlternateContent>
  <xr:revisionPtr revIDLastSave="0" documentId="8_{877163D0-3C35-3440-A592-B81F50BD1AD2}" xr6:coauthVersionLast="47" xr6:coauthVersionMax="47" xr10:uidLastSave="{00000000-0000-0000-0000-000000000000}"/>
  <bookViews>
    <workbookView xWindow="0" yWindow="0" windowWidth="28800" windowHeight="18000" firstSheet="6" activeTab="12" xr2:uid="{B6C9FF10-CFE9-5B42-8459-1D72232A5FF7}"/>
  </bookViews>
  <sheets>
    <sheet name="Original Data" sheetId="12" r:id="rId1"/>
    <sheet name="Regression Machine Cycle" sheetId="22" r:id="rId2"/>
    <sheet name="Multiple Regression" sheetId="24" r:id="rId3"/>
    <sheet name="Cash Register + Time Regression" sheetId="16" r:id="rId4"/>
    <sheet name="Single Regression" sheetId="9" r:id="rId5"/>
    <sheet name="Descriptive Stats" sheetId="19" r:id="rId6"/>
    <sheet name="SQL" sheetId="8" r:id="rId7"/>
    <sheet name="Pivot Table 1" sheetId="4" r:id="rId8"/>
    <sheet name="Conditional Formatting" sheetId="7" r:id="rId9"/>
    <sheet name="Welch's T Test" sheetId="28" r:id="rId10"/>
    <sheet name="Improved Data" sheetId="17" r:id="rId11"/>
    <sheet name="Improved Descriptive Stats" sheetId="26" r:id="rId12"/>
    <sheet name="Improved SQL" sheetId="18" r:id="rId13"/>
  </sheets>
  <definedNames>
    <definedName name="_xlchart.v1.0" hidden="1">'Original Data'!$AK$113:$AK$128</definedName>
    <definedName name="_xlchart.v1.1" hidden="1">'Original Data'!$AL$113:$AL$128</definedName>
    <definedName name="_xlchart.v1.2" hidden="1">'Improved Data'!$AK$114:$AK$129</definedName>
    <definedName name="_xlchart.v1.3" hidden="1">'Improved Data'!$AL$114:$AL$129</definedName>
  </definedNames>
  <calcPr calcId="191029"/>
  <pivotCaches>
    <pivotCache cacheId="24" r:id="rId14"/>
    <pivotCache cacheId="25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24" i="17" l="1"/>
  <c r="N343" i="12" a="1"/>
  <c r="N343" i="12" s="1"/>
  <c r="N344" i="12" a="1"/>
  <c r="N344" i="12" s="1"/>
  <c r="N345" i="12" a="1"/>
  <c r="N345" i="12" s="1"/>
  <c r="N346" i="12" a="1"/>
  <c r="N346" i="12" s="1"/>
  <c r="N347" i="12" a="1"/>
  <c r="N347" i="12" s="1"/>
  <c r="N348" i="12" a="1"/>
  <c r="N348" i="12" s="1"/>
  <c r="N349" i="12" a="1"/>
  <c r="N349" i="12" s="1"/>
  <c r="N350" i="12" a="1"/>
  <c r="N350" i="12" s="1"/>
  <c r="N351" i="12" a="1"/>
  <c r="N351" i="12" s="1"/>
  <c r="N352" i="12" a="1"/>
  <c r="N352" i="12" s="1"/>
  <c r="N353" i="12" a="1"/>
  <c r="N353" i="12" s="1"/>
  <c r="N354" i="12" a="1"/>
  <c r="N354" i="12" s="1"/>
  <c r="N355" i="12" a="1"/>
  <c r="N355" i="12" s="1"/>
  <c r="N356" i="12" a="1"/>
  <c r="N356" i="12" s="1"/>
  <c r="N357" i="12" a="1"/>
  <c r="N357" i="12" s="1"/>
  <c r="N358" i="12" a="1"/>
  <c r="N358" i="12" s="1"/>
  <c r="N360" i="12"/>
  <c r="Y177" i="17"/>
  <c r="Y178" i="17"/>
  <c r="Y179" i="17"/>
  <c r="Y180" i="17"/>
  <c r="Y181" i="17"/>
  <c r="Y182" i="17"/>
  <c r="Y183" i="17"/>
  <c r="Y184" i="17"/>
  <c r="Y185" i="17"/>
  <c r="Y186" i="17"/>
  <c r="Y187" i="17"/>
  <c r="Y188" i="17"/>
  <c r="Y189" i="17"/>
  <c r="Y190" i="17"/>
  <c r="Y191" i="17"/>
  <c r="Y192" i="17"/>
  <c r="Y193" i="17"/>
  <c r="Y194" i="17"/>
  <c r="Y195" i="17"/>
  <c r="Y196" i="17"/>
  <c r="Y176" i="17"/>
  <c r="W197" i="17"/>
  <c r="X177" i="17"/>
  <c r="X179" i="17"/>
  <c r="X180" i="17"/>
  <c r="X183" i="17"/>
  <c r="X184" i="17"/>
  <c r="X185" i="17"/>
  <c r="X186" i="17"/>
  <c r="X187" i="17"/>
  <c r="X188" i="17"/>
  <c r="X191" i="17"/>
  <c r="X192" i="17"/>
  <c r="X193" i="17"/>
  <c r="X194" i="17"/>
  <c r="X195" i="17"/>
  <c r="X196" i="17"/>
  <c r="W177" i="17"/>
  <c r="W178" i="17"/>
  <c r="W179" i="17"/>
  <c r="W180" i="17"/>
  <c r="W181" i="17"/>
  <c r="W182" i="17"/>
  <c r="W183" i="17"/>
  <c r="W184" i="17"/>
  <c r="W185" i="17"/>
  <c r="W186" i="17"/>
  <c r="W187" i="17"/>
  <c r="W188" i="17"/>
  <c r="W189" i="17"/>
  <c r="W190" i="17"/>
  <c r="W191" i="17"/>
  <c r="W192" i="17"/>
  <c r="W193" i="17"/>
  <c r="W194" i="17"/>
  <c r="W195" i="17"/>
  <c r="W196" i="17"/>
  <c r="W176" i="17"/>
  <c r="Z152" i="17"/>
  <c r="Z153" i="17"/>
  <c r="Z154" i="17"/>
  <c r="Z155" i="17"/>
  <c r="Z156" i="17"/>
  <c r="Z157" i="17"/>
  <c r="Z158" i="17"/>
  <c r="Z159" i="17"/>
  <c r="Z160" i="17"/>
  <c r="Z161" i="17"/>
  <c r="Z162" i="17"/>
  <c r="Z163" i="17"/>
  <c r="Z164" i="17"/>
  <c r="Z165" i="17"/>
  <c r="Z166" i="17"/>
  <c r="Z167" i="17"/>
  <c r="Z168" i="17"/>
  <c r="Z169" i="17"/>
  <c r="Z170" i="17"/>
  <c r="Z171" i="17"/>
  <c r="Y152" i="17"/>
  <c r="Y153" i="17"/>
  <c r="Y154" i="17"/>
  <c r="Y155" i="17"/>
  <c r="Y156" i="17"/>
  <c r="Y157" i="17"/>
  <c r="Y158" i="17"/>
  <c r="Y159" i="17"/>
  <c r="Y160" i="17"/>
  <c r="Y161" i="17"/>
  <c r="Y162" i="17"/>
  <c r="Y163" i="17"/>
  <c r="Y164" i="17"/>
  <c r="Y165" i="17"/>
  <c r="Y166" i="17"/>
  <c r="Y167" i="17"/>
  <c r="Y168" i="17"/>
  <c r="Y169" i="17"/>
  <c r="Y170" i="17"/>
  <c r="Y171" i="17"/>
  <c r="Y151" i="17"/>
  <c r="Z151" i="17"/>
  <c r="X151" i="17"/>
  <c r="W172" i="17"/>
  <c r="W152" i="17"/>
  <c r="W153" i="17"/>
  <c r="W154" i="17"/>
  <c r="W155" i="17"/>
  <c r="W156" i="17"/>
  <c r="W157" i="17"/>
  <c r="W158" i="17"/>
  <c r="W159" i="17"/>
  <c r="W160" i="17"/>
  <c r="W161" i="17"/>
  <c r="W162" i="17"/>
  <c r="W163" i="17"/>
  <c r="W164" i="17"/>
  <c r="W165" i="17"/>
  <c r="W166" i="17"/>
  <c r="W167" i="17"/>
  <c r="W168" i="17"/>
  <c r="W169" i="17"/>
  <c r="W170" i="17"/>
  <c r="W171" i="17"/>
  <c r="W151" i="17"/>
  <c r="U171" i="17"/>
  <c r="U170" i="17"/>
  <c r="U169" i="17"/>
  <c r="U168" i="17"/>
  <c r="U167" i="17"/>
  <c r="U166" i="17"/>
  <c r="U165" i="17"/>
  <c r="U164" i="17"/>
  <c r="U163" i="17"/>
  <c r="U162" i="17"/>
  <c r="U161" i="17"/>
  <c r="U160" i="17"/>
  <c r="U159" i="17"/>
  <c r="U158" i="17"/>
  <c r="U157" i="17"/>
  <c r="U156" i="17"/>
  <c r="U155" i="17"/>
  <c r="U154" i="17"/>
  <c r="U153" i="17"/>
  <c r="U152" i="17"/>
  <c r="U151" i="17"/>
  <c r="T171" i="17"/>
  <c r="T170" i="17"/>
  <c r="T169" i="17"/>
  <c r="T168" i="17"/>
  <c r="T167" i="17"/>
  <c r="T166" i="17"/>
  <c r="T165" i="17"/>
  <c r="T164" i="17"/>
  <c r="T163" i="17"/>
  <c r="T162" i="17"/>
  <c r="T161" i="17"/>
  <c r="T160" i="17"/>
  <c r="T159" i="17"/>
  <c r="T158" i="17"/>
  <c r="T157" i="17"/>
  <c r="T156" i="17"/>
  <c r="T155" i="17"/>
  <c r="T154" i="17"/>
  <c r="T153" i="17"/>
  <c r="T152" i="17"/>
  <c r="T151" i="17"/>
  <c r="S171" i="17"/>
  <c r="S170" i="17"/>
  <c r="S169" i="17"/>
  <c r="S168" i="17"/>
  <c r="S167" i="17"/>
  <c r="S166" i="17"/>
  <c r="S165" i="17"/>
  <c r="S164" i="17"/>
  <c r="S163" i="17"/>
  <c r="S162" i="17"/>
  <c r="S161" i="17"/>
  <c r="S160" i="17"/>
  <c r="S159" i="17"/>
  <c r="S158" i="17"/>
  <c r="S157" i="17"/>
  <c r="S156" i="17"/>
  <c r="S155" i="17"/>
  <c r="S154" i="17"/>
  <c r="S153" i="17"/>
  <c r="S152" i="17"/>
  <c r="S151" i="17"/>
  <c r="B24" i="18"/>
  <c r="N94" i="17" a="1"/>
  <c r="N94" i="17"/>
  <c r="N95" i="17" a="1"/>
  <c r="N95" i="17" s="1"/>
  <c r="N96" i="17" a="1"/>
  <c r="N96" i="17" s="1"/>
  <c r="N97" i="17" a="1"/>
  <c r="N97" i="17" s="1"/>
  <c r="N98" i="17" a="1"/>
  <c r="N98" i="17"/>
  <c r="N99" i="17" a="1"/>
  <c r="N99" i="17" s="1"/>
  <c r="N100" i="17" a="1"/>
  <c r="N100" i="17" s="1"/>
  <c r="N101" i="17" a="1"/>
  <c r="N101" i="17" s="1"/>
  <c r="N102" i="17" a="1"/>
  <c r="N102" i="17" s="1"/>
  <c r="N103" i="17" a="1"/>
  <c r="N103" i="17" s="1"/>
  <c r="N104" i="17" a="1"/>
  <c r="N104" i="17" s="1"/>
  <c r="N105" i="17" a="1"/>
  <c r="N105" i="17" s="1"/>
  <c r="N106" i="17" a="1"/>
  <c r="N106" i="17" s="1"/>
  <c r="N107" i="17" a="1"/>
  <c r="N107" i="17" s="1"/>
  <c r="N108" i="17" a="1"/>
  <c r="N108" i="17" s="1"/>
  <c r="N93" i="17" a="1"/>
  <c r="N93" i="17" s="1"/>
  <c r="AL92" i="17"/>
  <c r="K92" i="17"/>
  <c r="B92" i="17"/>
  <c r="C92" i="17" s="1"/>
  <c r="S335" i="17"/>
  <c r="N307" i="17"/>
  <c r="N309" i="17"/>
  <c r="N310" i="17"/>
  <c r="N311" i="17"/>
  <c r="N312" i="17"/>
  <c r="N313" i="17"/>
  <c r="N314" i="17"/>
  <c r="N315" i="17"/>
  <c r="N316" i="17"/>
  <c r="N317" i="17"/>
  <c r="N318" i="17"/>
  <c r="N319" i="17"/>
  <c r="N320" i="17"/>
  <c r="N321" i="17"/>
  <c r="N322" i="17"/>
  <c r="N308" i="17"/>
  <c r="K306" i="17"/>
  <c r="B306" i="17"/>
  <c r="C306" i="17" s="1"/>
  <c r="X178" i="17" l="1"/>
  <c r="X176" i="17"/>
  <c r="X190" i="17"/>
  <c r="X182" i="17"/>
  <c r="X189" i="17"/>
  <c r="X181" i="17"/>
  <c r="B17" i="8"/>
  <c r="E360" i="12"/>
  <c r="B13" i="18"/>
  <c r="B17" i="18" s="1"/>
  <c r="B19" i="18" s="1"/>
  <c r="B16" i="17"/>
  <c r="C16" i="17" s="1"/>
  <c r="K16" i="17"/>
  <c r="S337" i="17"/>
  <c r="B322" i="17"/>
  <c r="C322" i="17" s="1"/>
  <c r="K322" i="17"/>
  <c r="K321" i="17"/>
  <c r="B321" i="17"/>
  <c r="C321" i="17" s="1"/>
  <c r="K320" i="17"/>
  <c r="B320" i="17"/>
  <c r="C320" i="17" s="1"/>
  <c r="K319" i="17"/>
  <c r="B319" i="17"/>
  <c r="C319" i="17" s="1"/>
  <c r="K318" i="17"/>
  <c r="B318" i="17"/>
  <c r="C318" i="17" s="1"/>
  <c r="K317" i="17"/>
  <c r="B317" i="17"/>
  <c r="C317" i="17" s="1"/>
  <c r="K316" i="17"/>
  <c r="B316" i="17"/>
  <c r="C316" i="17" s="1"/>
  <c r="K315" i="17"/>
  <c r="B315" i="17"/>
  <c r="C315" i="17" s="1"/>
  <c r="K314" i="17"/>
  <c r="B314" i="17"/>
  <c r="C314" i="17" s="1"/>
  <c r="K313" i="17"/>
  <c r="B313" i="17"/>
  <c r="C313" i="17" s="1"/>
  <c r="K312" i="17"/>
  <c r="B312" i="17"/>
  <c r="C312" i="17" s="1"/>
  <c r="K311" i="17"/>
  <c r="B311" i="17"/>
  <c r="C311" i="17" s="1"/>
  <c r="K310" i="17"/>
  <c r="B310" i="17"/>
  <c r="C310" i="17" s="1"/>
  <c r="K309" i="17"/>
  <c r="B309" i="17"/>
  <c r="C309" i="17" s="1"/>
  <c r="K308" i="17"/>
  <c r="B308" i="17"/>
  <c r="C308" i="17" s="1"/>
  <c r="K307" i="17"/>
  <c r="B307" i="17"/>
  <c r="C307" i="17" s="1"/>
  <c r="K305" i="17"/>
  <c r="B305" i="17"/>
  <c r="C305" i="17" s="1"/>
  <c r="K304" i="17"/>
  <c r="B304" i="17"/>
  <c r="C304" i="17" s="1"/>
  <c r="K303" i="17"/>
  <c r="B303" i="17"/>
  <c r="C303" i="17" s="1"/>
  <c r="K302" i="17"/>
  <c r="B302" i="17"/>
  <c r="C302" i="17" s="1"/>
  <c r="K301" i="17"/>
  <c r="B301" i="17"/>
  <c r="C301" i="17" s="1"/>
  <c r="K300" i="17"/>
  <c r="B300" i="17"/>
  <c r="C300" i="17" s="1"/>
  <c r="K299" i="17"/>
  <c r="B299" i="17"/>
  <c r="C299" i="17" s="1"/>
  <c r="K298" i="17"/>
  <c r="B298" i="17"/>
  <c r="C298" i="17" s="1"/>
  <c r="K297" i="17"/>
  <c r="B297" i="17"/>
  <c r="C297" i="17" s="1"/>
  <c r="K296" i="17"/>
  <c r="B296" i="17"/>
  <c r="C296" i="17" s="1"/>
  <c r="K295" i="17"/>
  <c r="B295" i="17"/>
  <c r="C295" i="17" s="1"/>
  <c r="K294" i="17"/>
  <c r="B294" i="17"/>
  <c r="C294" i="17" s="1"/>
  <c r="K293" i="17"/>
  <c r="B293" i="17"/>
  <c r="C293" i="17" s="1"/>
  <c r="K292" i="17"/>
  <c r="B292" i="17"/>
  <c r="C292" i="17" s="1"/>
  <c r="K291" i="17"/>
  <c r="B291" i="17"/>
  <c r="C291" i="17" s="1"/>
  <c r="K290" i="17"/>
  <c r="B290" i="17"/>
  <c r="C290" i="17" s="1"/>
  <c r="K289" i="17"/>
  <c r="B289" i="17"/>
  <c r="C289" i="17" s="1"/>
  <c r="K288" i="17"/>
  <c r="B288" i="17"/>
  <c r="C288" i="17" s="1"/>
  <c r="K287" i="17"/>
  <c r="B287" i="17"/>
  <c r="C287" i="17" s="1"/>
  <c r="K286" i="17"/>
  <c r="B286" i="17"/>
  <c r="C286" i="17" s="1"/>
  <c r="K285" i="17"/>
  <c r="B285" i="17"/>
  <c r="C285" i="17" s="1"/>
  <c r="K284" i="17"/>
  <c r="B284" i="17"/>
  <c r="C284" i="17" s="1"/>
  <c r="K283" i="17"/>
  <c r="B283" i="17"/>
  <c r="C283" i="17" s="1"/>
  <c r="K282" i="17"/>
  <c r="B282" i="17"/>
  <c r="C282" i="17" s="1"/>
  <c r="K281" i="17"/>
  <c r="B281" i="17"/>
  <c r="C281" i="17" s="1"/>
  <c r="K280" i="17"/>
  <c r="B280" i="17"/>
  <c r="C280" i="17" s="1"/>
  <c r="K279" i="17"/>
  <c r="B279" i="17"/>
  <c r="C279" i="17" s="1"/>
  <c r="K278" i="17"/>
  <c r="B278" i="17"/>
  <c r="C278" i="17" s="1"/>
  <c r="K277" i="17"/>
  <c r="B277" i="17"/>
  <c r="C277" i="17" s="1"/>
  <c r="K276" i="17"/>
  <c r="B276" i="17"/>
  <c r="C276" i="17" s="1"/>
  <c r="K275" i="17"/>
  <c r="B275" i="17"/>
  <c r="C275" i="17" s="1"/>
  <c r="K274" i="17"/>
  <c r="B274" i="17"/>
  <c r="C274" i="17" s="1"/>
  <c r="K273" i="17"/>
  <c r="B273" i="17"/>
  <c r="C273" i="17" s="1"/>
  <c r="K272" i="17"/>
  <c r="B272" i="17"/>
  <c r="C272" i="17" s="1"/>
  <c r="K271" i="17"/>
  <c r="B271" i="17"/>
  <c r="C271" i="17" s="1"/>
  <c r="K270" i="17"/>
  <c r="B270" i="17"/>
  <c r="C270" i="17" s="1"/>
  <c r="K269" i="17"/>
  <c r="B269" i="17"/>
  <c r="C269" i="17" s="1"/>
  <c r="K268" i="17"/>
  <c r="B268" i="17"/>
  <c r="C268" i="17" s="1"/>
  <c r="K267" i="17"/>
  <c r="B267" i="17"/>
  <c r="C267" i="17" s="1"/>
  <c r="K266" i="17"/>
  <c r="B266" i="17"/>
  <c r="C266" i="17" s="1"/>
  <c r="K265" i="17"/>
  <c r="B265" i="17"/>
  <c r="C265" i="17" s="1"/>
  <c r="K264" i="17"/>
  <c r="B264" i="17"/>
  <c r="C264" i="17" s="1"/>
  <c r="K263" i="17"/>
  <c r="B263" i="17"/>
  <c r="C263" i="17" s="1"/>
  <c r="K262" i="17"/>
  <c r="B262" i="17"/>
  <c r="C262" i="17" s="1"/>
  <c r="K261" i="17"/>
  <c r="B261" i="17"/>
  <c r="C261" i="17" s="1"/>
  <c r="K260" i="17"/>
  <c r="B260" i="17"/>
  <c r="C260" i="17" s="1"/>
  <c r="K259" i="17"/>
  <c r="B259" i="17"/>
  <c r="C259" i="17" s="1"/>
  <c r="K258" i="17"/>
  <c r="B258" i="17"/>
  <c r="C258" i="17" s="1"/>
  <c r="K257" i="17"/>
  <c r="B257" i="17"/>
  <c r="C257" i="17" s="1"/>
  <c r="K256" i="17"/>
  <c r="B256" i="17"/>
  <c r="C256" i="17" s="1"/>
  <c r="K255" i="17"/>
  <c r="B255" i="17"/>
  <c r="C255" i="17" s="1"/>
  <c r="K254" i="17"/>
  <c r="B254" i="17"/>
  <c r="C254" i="17" s="1"/>
  <c r="K253" i="17"/>
  <c r="B253" i="17"/>
  <c r="C253" i="17" s="1"/>
  <c r="K252" i="17"/>
  <c r="B252" i="17"/>
  <c r="C252" i="17" s="1"/>
  <c r="K251" i="17"/>
  <c r="B251" i="17"/>
  <c r="C251" i="17" s="1"/>
  <c r="K250" i="17"/>
  <c r="B250" i="17"/>
  <c r="C250" i="17" s="1"/>
  <c r="K249" i="17"/>
  <c r="B249" i="17"/>
  <c r="C249" i="17" s="1"/>
  <c r="K248" i="17"/>
  <c r="B248" i="17"/>
  <c r="C248" i="17" s="1"/>
  <c r="K247" i="17"/>
  <c r="B247" i="17"/>
  <c r="C247" i="17" s="1"/>
  <c r="K246" i="17"/>
  <c r="B246" i="17"/>
  <c r="C246" i="17" s="1"/>
  <c r="K245" i="17"/>
  <c r="B245" i="17"/>
  <c r="C245" i="17" s="1"/>
  <c r="K244" i="17"/>
  <c r="B244" i="17"/>
  <c r="C244" i="17" s="1"/>
  <c r="K243" i="17"/>
  <c r="B243" i="17"/>
  <c r="C243" i="17" s="1"/>
  <c r="K242" i="17"/>
  <c r="B242" i="17"/>
  <c r="C242" i="17" s="1"/>
  <c r="K241" i="17"/>
  <c r="B241" i="17"/>
  <c r="C241" i="17" s="1"/>
  <c r="K240" i="17"/>
  <c r="B240" i="17"/>
  <c r="C240" i="17" s="1"/>
  <c r="K239" i="17"/>
  <c r="B239" i="17"/>
  <c r="C239" i="17" s="1"/>
  <c r="K238" i="17"/>
  <c r="B238" i="17"/>
  <c r="C238" i="17" s="1"/>
  <c r="K237" i="17"/>
  <c r="B237" i="17"/>
  <c r="C237" i="17" s="1"/>
  <c r="K236" i="17"/>
  <c r="B236" i="17"/>
  <c r="C236" i="17" s="1"/>
  <c r="K235" i="17"/>
  <c r="B235" i="17"/>
  <c r="C235" i="17" s="1"/>
  <c r="K234" i="17"/>
  <c r="B234" i="17"/>
  <c r="C234" i="17" s="1"/>
  <c r="K233" i="17"/>
  <c r="B233" i="17"/>
  <c r="C233" i="17" s="1"/>
  <c r="K232" i="17"/>
  <c r="B232" i="17"/>
  <c r="C232" i="17" s="1"/>
  <c r="K231" i="17"/>
  <c r="B231" i="17"/>
  <c r="C231" i="17" s="1"/>
  <c r="K230" i="17"/>
  <c r="B230" i="17"/>
  <c r="C230" i="17" s="1"/>
  <c r="K229" i="17"/>
  <c r="B229" i="17"/>
  <c r="C229" i="17" s="1"/>
  <c r="K228" i="17"/>
  <c r="B228" i="17"/>
  <c r="C228" i="17" s="1"/>
  <c r="K227" i="17"/>
  <c r="B227" i="17"/>
  <c r="C227" i="17" s="1"/>
  <c r="K226" i="17"/>
  <c r="B226" i="17"/>
  <c r="C226" i="17" s="1"/>
  <c r="K225" i="17"/>
  <c r="B225" i="17"/>
  <c r="C225" i="17" s="1"/>
  <c r="K224" i="17"/>
  <c r="B224" i="17"/>
  <c r="C224" i="17" s="1"/>
  <c r="K223" i="17"/>
  <c r="B223" i="17"/>
  <c r="C223" i="17" s="1"/>
  <c r="K222" i="17"/>
  <c r="B222" i="17"/>
  <c r="C222" i="17" s="1"/>
  <c r="K221" i="17"/>
  <c r="B221" i="17"/>
  <c r="C221" i="17" s="1"/>
  <c r="K220" i="17"/>
  <c r="B220" i="17"/>
  <c r="C220" i="17" s="1"/>
  <c r="K219" i="17"/>
  <c r="B219" i="17"/>
  <c r="C219" i="17" s="1"/>
  <c r="K218" i="17"/>
  <c r="B218" i="17"/>
  <c r="C218" i="17" s="1"/>
  <c r="K217" i="17"/>
  <c r="B217" i="17"/>
  <c r="C217" i="17" s="1"/>
  <c r="K216" i="17"/>
  <c r="B216" i="17"/>
  <c r="C216" i="17" s="1"/>
  <c r="K215" i="17"/>
  <c r="B215" i="17"/>
  <c r="C215" i="17" s="1"/>
  <c r="K214" i="17"/>
  <c r="B214" i="17"/>
  <c r="C214" i="17" s="1"/>
  <c r="K213" i="17"/>
  <c r="B213" i="17"/>
  <c r="C213" i="17" s="1"/>
  <c r="K212" i="17"/>
  <c r="B212" i="17"/>
  <c r="C212" i="17" s="1"/>
  <c r="K211" i="17"/>
  <c r="B211" i="17"/>
  <c r="C211" i="17" s="1"/>
  <c r="K210" i="17"/>
  <c r="B210" i="17"/>
  <c r="C210" i="17" s="1"/>
  <c r="K209" i="17"/>
  <c r="B209" i="17"/>
  <c r="C209" i="17" s="1"/>
  <c r="K208" i="17"/>
  <c r="B208" i="17"/>
  <c r="C208" i="17" s="1"/>
  <c r="K207" i="17"/>
  <c r="B207" i="17"/>
  <c r="C207" i="17" s="1"/>
  <c r="K206" i="17"/>
  <c r="B206" i="17"/>
  <c r="C206" i="17" s="1"/>
  <c r="K205" i="17"/>
  <c r="B205" i="17"/>
  <c r="C205" i="17" s="1"/>
  <c r="K204" i="17"/>
  <c r="B204" i="17"/>
  <c r="C204" i="17" s="1"/>
  <c r="K203" i="17"/>
  <c r="B203" i="17"/>
  <c r="C203" i="17" s="1"/>
  <c r="K202" i="17"/>
  <c r="B202" i="17"/>
  <c r="C202" i="17" s="1"/>
  <c r="K201" i="17"/>
  <c r="B201" i="17"/>
  <c r="C201" i="17" s="1"/>
  <c r="K200" i="17"/>
  <c r="B200" i="17"/>
  <c r="C200" i="17" s="1"/>
  <c r="K199" i="17"/>
  <c r="B199" i="17"/>
  <c r="C199" i="17" s="1"/>
  <c r="K198" i="17"/>
  <c r="B198" i="17"/>
  <c r="C198" i="17" s="1"/>
  <c r="K197" i="17"/>
  <c r="B197" i="17"/>
  <c r="C197" i="17" s="1"/>
  <c r="K196" i="17"/>
  <c r="B196" i="17"/>
  <c r="C196" i="17" s="1"/>
  <c r="K195" i="17"/>
  <c r="B195" i="17"/>
  <c r="C195" i="17" s="1"/>
  <c r="K194" i="17"/>
  <c r="B194" i="17"/>
  <c r="C194" i="17" s="1"/>
  <c r="K193" i="17"/>
  <c r="B193" i="17"/>
  <c r="C193" i="17" s="1"/>
  <c r="K192" i="17"/>
  <c r="B192" i="17"/>
  <c r="C192" i="17" s="1"/>
  <c r="K191" i="17"/>
  <c r="B191" i="17"/>
  <c r="C191" i="17" s="1"/>
  <c r="K190" i="17"/>
  <c r="B190" i="17"/>
  <c r="C190" i="17" s="1"/>
  <c r="K189" i="17"/>
  <c r="B189" i="17"/>
  <c r="C189" i="17" s="1"/>
  <c r="K188" i="17"/>
  <c r="B188" i="17"/>
  <c r="C188" i="17" s="1"/>
  <c r="K187" i="17"/>
  <c r="B187" i="17"/>
  <c r="C187" i="17" s="1"/>
  <c r="K186" i="17"/>
  <c r="B186" i="17"/>
  <c r="C186" i="17" s="1"/>
  <c r="K185" i="17"/>
  <c r="B185" i="17"/>
  <c r="C185" i="17" s="1"/>
  <c r="K184" i="17"/>
  <c r="B184" i="17"/>
  <c r="C184" i="17" s="1"/>
  <c r="K183" i="17"/>
  <c r="B183" i="17"/>
  <c r="C183" i="17" s="1"/>
  <c r="K182" i="17"/>
  <c r="B182" i="17"/>
  <c r="C182" i="17" s="1"/>
  <c r="K181" i="17"/>
  <c r="B181" i="17"/>
  <c r="C181" i="17" s="1"/>
  <c r="K180" i="17"/>
  <c r="B180" i="17"/>
  <c r="C180" i="17" s="1"/>
  <c r="K179" i="17"/>
  <c r="B179" i="17"/>
  <c r="C179" i="17" s="1"/>
  <c r="K178" i="17"/>
  <c r="B178" i="17"/>
  <c r="C178" i="17" s="1"/>
  <c r="K177" i="17"/>
  <c r="B177" i="17"/>
  <c r="C177" i="17" s="1"/>
  <c r="K176" i="17"/>
  <c r="B176" i="17"/>
  <c r="C176" i="17" s="1"/>
  <c r="K175" i="17"/>
  <c r="B175" i="17"/>
  <c r="C175" i="17" s="1"/>
  <c r="K174" i="17"/>
  <c r="B174" i="17"/>
  <c r="C174" i="17" s="1"/>
  <c r="K173" i="17"/>
  <c r="B173" i="17"/>
  <c r="C173" i="17" s="1"/>
  <c r="K172" i="17"/>
  <c r="B172" i="17"/>
  <c r="C172" i="17" s="1"/>
  <c r="K171" i="17"/>
  <c r="B171" i="17"/>
  <c r="C171" i="17" s="1"/>
  <c r="K170" i="17"/>
  <c r="B170" i="17"/>
  <c r="C170" i="17" s="1"/>
  <c r="K169" i="17"/>
  <c r="B169" i="17"/>
  <c r="C169" i="17" s="1"/>
  <c r="K168" i="17"/>
  <c r="B168" i="17"/>
  <c r="C168" i="17" s="1"/>
  <c r="K167" i="17"/>
  <c r="B167" i="17"/>
  <c r="C167" i="17" s="1"/>
  <c r="K166" i="17"/>
  <c r="B166" i="17"/>
  <c r="C166" i="17" s="1"/>
  <c r="K165" i="17"/>
  <c r="B165" i="17"/>
  <c r="C165" i="17" s="1"/>
  <c r="K164" i="17"/>
  <c r="B164" i="17"/>
  <c r="C164" i="17" s="1"/>
  <c r="K163" i="17"/>
  <c r="B163" i="17"/>
  <c r="C163" i="17" s="1"/>
  <c r="K162" i="17"/>
  <c r="B162" i="17"/>
  <c r="C162" i="17" s="1"/>
  <c r="K161" i="17"/>
  <c r="B161" i="17"/>
  <c r="C161" i="17" s="1"/>
  <c r="K160" i="17"/>
  <c r="B160" i="17"/>
  <c r="C160" i="17" s="1"/>
  <c r="K159" i="17"/>
  <c r="B159" i="17"/>
  <c r="C159" i="17" s="1"/>
  <c r="K158" i="17"/>
  <c r="B158" i="17"/>
  <c r="C158" i="17" s="1"/>
  <c r="K157" i="17"/>
  <c r="B157" i="17"/>
  <c r="C157" i="17" s="1"/>
  <c r="K156" i="17"/>
  <c r="B156" i="17"/>
  <c r="C156" i="17" s="1"/>
  <c r="K155" i="17"/>
  <c r="B155" i="17"/>
  <c r="C155" i="17" s="1"/>
  <c r="K154" i="17"/>
  <c r="B154" i="17"/>
  <c r="C154" i="17" s="1"/>
  <c r="K153" i="17"/>
  <c r="B153" i="17"/>
  <c r="C153" i="17" s="1"/>
  <c r="K152" i="17"/>
  <c r="B152" i="17"/>
  <c r="C152" i="17" s="1"/>
  <c r="K151" i="17"/>
  <c r="B151" i="17"/>
  <c r="C151" i="17" s="1"/>
  <c r="K150" i="17"/>
  <c r="B150" i="17"/>
  <c r="C150" i="17" s="1"/>
  <c r="K149" i="17"/>
  <c r="B149" i="17"/>
  <c r="C149" i="17" s="1"/>
  <c r="K148" i="17"/>
  <c r="B148" i="17"/>
  <c r="C148" i="17" s="1"/>
  <c r="K147" i="17"/>
  <c r="B147" i="17"/>
  <c r="C147" i="17" s="1"/>
  <c r="K146" i="17"/>
  <c r="B146" i="17"/>
  <c r="C146" i="17" s="1"/>
  <c r="K145" i="17"/>
  <c r="B145" i="17"/>
  <c r="C145" i="17" s="1"/>
  <c r="K144" i="17"/>
  <c r="B144" i="17"/>
  <c r="C144" i="17" s="1"/>
  <c r="K143" i="17"/>
  <c r="B143" i="17"/>
  <c r="C143" i="17" s="1"/>
  <c r="K142" i="17"/>
  <c r="B142" i="17"/>
  <c r="C142" i="17" s="1"/>
  <c r="K141" i="17"/>
  <c r="B141" i="17"/>
  <c r="C141" i="17" s="1"/>
  <c r="K140" i="17"/>
  <c r="B140" i="17"/>
  <c r="C140" i="17" s="1"/>
  <c r="K139" i="17"/>
  <c r="B139" i="17"/>
  <c r="C139" i="17" s="1"/>
  <c r="K138" i="17"/>
  <c r="B138" i="17"/>
  <c r="C138" i="17" s="1"/>
  <c r="K137" i="17"/>
  <c r="B137" i="17"/>
  <c r="C137" i="17" s="1"/>
  <c r="K136" i="17"/>
  <c r="B136" i="17"/>
  <c r="C136" i="17" s="1"/>
  <c r="K135" i="17"/>
  <c r="B135" i="17"/>
  <c r="C135" i="17" s="1"/>
  <c r="K134" i="17"/>
  <c r="B134" i="17"/>
  <c r="C134" i="17" s="1"/>
  <c r="K133" i="17"/>
  <c r="B133" i="17"/>
  <c r="C133" i="17" s="1"/>
  <c r="K132" i="17"/>
  <c r="B132" i="17"/>
  <c r="C132" i="17" s="1"/>
  <c r="K131" i="17"/>
  <c r="B131" i="17"/>
  <c r="C131" i="17" s="1"/>
  <c r="K130" i="17"/>
  <c r="B130" i="17"/>
  <c r="C130" i="17" s="1"/>
  <c r="K129" i="17"/>
  <c r="B129" i="17"/>
  <c r="C129" i="17" s="1"/>
  <c r="K128" i="17"/>
  <c r="B128" i="17"/>
  <c r="C128" i="17" s="1"/>
  <c r="K127" i="17"/>
  <c r="B127" i="17"/>
  <c r="C127" i="17" s="1"/>
  <c r="K126" i="17"/>
  <c r="B126" i="17"/>
  <c r="C126" i="17" s="1"/>
  <c r="K125" i="17"/>
  <c r="B125" i="17"/>
  <c r="C125" i="17" s="1"/>
  <c r="K124" i="17"/>
  <c r="B124" i="17"/>
  <c r="C124" i="17" s="1"/>
  <c r="K123" i="17"/>
  <c r="B123" i="17"/>
  <c r="C123" i="17" s="1"/>
  <c r="K122" i="17"/>
  <c r="B122" i="17"/>
  <c r="C122" i="17" s="1"/>
  <c r="K121" i="17"/>
  <c r="B121" i="17"/>
  <c r="C121" i="17" s="1"/>
  <c r="K120" i="17"/>
  <c r="B120" i="17"/>
  <c r="C120" i="17" s="1"/>
  <c r="K119" i="17"/>
  <c r="B119" i="17"/>
  <c r="C119" i="17" s="1"/>
  <c r="K118" i="17"/>
  <c r="B118" i="17"/>
  <c r="C118" i="17" s="1"/>
  <c r="K117" i="17"/>
  <c r="B117" i="17"/>
  <c r="C117" i="17" s="1"/>
  <c r="K116" i="17"/>
  <c r="B116" i="17"/>
  <c r="C116" i="17" s="1"/>
  <c r="K115" i="17"/>
  <c r="B115" i="17"/>
  <c r="C115" i="17" s="1"/>
  <c r="K114" i="17"/>
  <c r="B114" i="17"/>
  <c r="C114" i="17" s="1"/>
  <c r="K113" i="17"/>
  <c r="B113" i="17"/>
  <c r="C113" i="17" s="1"/>
  <c r="K112" i="17"/>
  <c r="B112" i="17"/>
  <c r="C112" i="17" s="1"/>
  <c r="K111" i="17"/>
  <c r="B111" i="17"/>
  <c r="C111" i="17" s="1"/>
  <c r="K110" i="17"/>
  <c r="B110" i="17"/>
  <c r="C110" i="17" s="1"/>
  <c r="K109" i="17"/>
  <c r="B109" i="17"/>
  <c r="C109" i="17" s="1"/>
  <c r="K107" i="17"/>
  <c r="B107" i="17"/>
  <c r="C107" i="17" s="1"/>
  <c r="K106" i="17"/>
  <c r="B106" i="17"/>
  <c r="C106" i="17" s="1"/>
  <c r="K105" i="17"/>
  <c r="B105" i="17"/>
  <c r="C105" i="17" s="1"/>
  <c r="K104" i="17"/>
  <c r="B104" i="17"/>
  <c r="C104" i="17" s="1"/>
  <c r="K103" i="17"/>
  <c r="B103" i="17"/>
  <c r="C103" i="17" s="1"/>
  <c r="K102" i="17"/>
  <c r="B102" i="17"/>
  <c r="C102" i="17" s="1"/>
  <c r="AL113" i="17"/>
  <c r="K101" i="17"/>
  <c r="B101" i="17"/>
  <c r="C101" i="17" s="1"/>
  <c r="AL112" i="17"/>
  <c r="K100" i="17"/>
  <c r="B100" i="17"/>
  <c r="C100" i="17" s="1"/>
  <c r="AL111" i="17"/>
  <c r="K99" i="17"/>
  <c r="B99" i="17"/>
  <c r="C99" i="17" s="1"/>
  <c r="AL110" i="17"/>
  <c r="K98" i="17"/>
  <c r="B98" i="17"/>
  <c r="C98" i="17" s="1"/>
  <c r="AL109" i="17"/>
  <c r="K97" i="17"/>
  <c r="B97" i="17"/>
  <c r="C97" i="17" s="1"/>
  <c r="AL108" i="17"/>
  <c r="K96" i="17"/>
  <c r="B96" i="17"/>
  <c r="C96" i="17" s="1"/>
  <c r="AL107" i="17"/>
  <c r="K95" i="17"/>
  <c r="B95" i="17"/>
  <c r="C95" i="17" s="1"/>
  <c r="AL106" i="17"/>
  <c r="K94" i="17"/>
  <c r="B94" i="17"/>
  <c r="C94" i="17" s="1"/>
  <c r="AL105" i="17"/>
  <c r="K93" i="17"/>
  <c r="B93" i="17"/>
  <c r="C93" i="17" s="1"/>
  <c r="AL104" i="17"/>
  <c r="AL103" i="17"/>
  <c r="AL102" i="17"/>
  <c r="K91" i="17"/>
  <c r="B91" i="17"/>
  <c r="C91" i="17" s="1"/>
  <c r="AL101" i="17"/>
  <c r="K90" i="17"/>
  <c r="B90" i="17"/>
  <c r="C90" i="17" s="1"/>
  <c r="AL100" i="17"/>
  <c r="K89" i="17"/>
  <c r="B89" i="17"/>
  <c r="C89" i="17" s="1"/>
  <c r="AL99" i="17"/>
  <c r="K88" i="17"/>
  <c r="B88" i="17"/>
  <c r="C88" i="17" s="1"/>
  <c r="AL98" i="17"/>
  <c r="K87" i="17"/>
  <c r="B87" i="17"/>
  <c r="C87" i="17" s="1"/>
  <c r="AL97" i="17"/>
  <c r="K86" i="17"/>
  <c r="B86" i="17"/>
  <c r="C86" i="17" s="1"/>
  <c r="AL96" i="17"/>
  <c r="K85" i="17"/>
  <c r="B85" i="17"/>
  <c r="C85" i="17" s="1"/>
  <c r="AL95" i="17"/>
  <c r="K84" i="17"/>
  <c r="B84" i="17"/>
  <c r="C84" i="17" s="1"/>
  <c r="AL94" i="17"/>
  <c r="K83" i="17"/>
  <c r="B83" i="17"/>
  <c r="C83" i="17" s="1"/>
  <c r="AL93" i="17"/>
  <c r="K82" i="17"/>
  <c r="B82" i="17"/>
  <c r="C82" i="17" s="1"/>
  <c r="AL91" i="17"/>
  <c r="K81" i="17"/>
  <c r="B81" i="17"/>
  <c r="C81" i="17" s="1"/>
  <c r="AL90" i="17"/>
  <c r="K80" i="17"/>
  <c r="B80" i="17"/>
  <c r="C80" i="17" s="1"/>
  <c r="AL89" i="17"/>
  <c r="K79" i="17"/>
  <c r="B79" i="17"/>
  <c r="C79" i="17" s="1"/>
  <c r="AL88" i="17"/>
  <c r="K78" i="17"/>
  <c r="B78" i="17"/>
  <c r="C78" i="17" s="1"/>
  <c r="AL87" i="17"/>
  <c r="K77" i="17"/>
  <c r="B77" i="17"/>
  <c r="C77" i="17" s="1"/>
  <c r="AL86" i="17"/>
  <c r="AL85" i="17"/>
  <c r="AL84" i="17"/>
  <c r="K76" i="17"/>
  <c r="B76" i="17"/>
  <c r="C76" i="17" s="1"/>
  <c r="AL83" i="17"/>
  <c r="K75" i="17"/>
  <c r="B75" i="17"/>
  <c r="C75" i="17" s="1"/>
  <c r="AL82" i="17"/>
  <c r="K74" i="17"/>
  <c r="B74" i="17"/>
  <c r="C74" i="17" s="1"/>
  <c r="AL81" i="17"/>
  <c r="K73" i="17"/>
  <c r="B73" i="17"/>
  <c r="C73" i="17" s="1"/>
  <c r="AL80" i="17"/>
  <c r="K72" i="17"/>
  <c r="B72" i="17"/>
  <c r="C72" i="17" s="1"/>
  <c r="AL79" i="17"/>
  <c r="K71" i="17"/>
  <c r="B71" i="17"/>
  <c r="C71" i="17" s="1"/>
  <c r="AL78" i="17"/>
  <c r="K70" i="17"/>
  <c r="B70" i="17"/>
  <c r="C70" i="17" s="1"/>
  <c r="AL77" i="17"/>
  <c r="K69" i="17"/>
  <c r="B69" i="17"/>
  <c r="C69" i="17" s="1"/>
  <c r="AL76" i="17"/>
  <c r="K68" i="17"/>
  <c r="B68" i="17"/>
  <c r="C68" i="17" s="1"/>
  <c r="AL75" i="17"/>
  <c r="K67" i="17"/>
  <c r="B67" i="17"/>
  <c r="C67" i="17" s="1"/>
  <c r="AL74" i="17"/>
  <c r="K66" i="17"/>
  <c r="B66" i="17"/>
  <c r="C66" i="17" s="1"/>
  <c r="AL73" i="17"/>
  <c r="K65" i="17"/>
  <c r="B65" i="17"/>
  <c r="C65" i="17" s="1"/>
  <c r="AL72" i="17"/>
  <c r="K64" i="17"/>
  <c r="B64" i="17"/>
  <c r="C64" i="17" s="1"/>
  <c r="AL71" i="17"/>
  <c r="K63" i="17"/>
  <c r="B63" i="17"/>
  <c r="C63" i="17" s="1"/>
  <c r="AL70" i="17"/>
  <c r="K62" i="17"/>
  <c r="B62" i="17"/>
  <c r="C62" i="17" s="1"/>
  <c r="AL69" i="17"/>
  <c r="AL68" i="17"/>
  <c r="AL67" i="17"/>
  <c r="K61" i="17"/>
  <c r="B61" i="17"/>
  <c r="C61" i="17" s="1"/>
  <c r="AL66" i="17"/>
  <c r="K60" i="17"/>
  <c r="B60" i="17"/>
  <c r="C60" i="17" s="1"/>
  <c r="AL65" i="17"/>
  <c r="K59" i="17"/>
  <c r="B59" i="17"/>
  <c r="C59" i="17" s="1"/>
  <c r="AL64" i="17"/>
  <c r="K58" i="17"/>
  <c r="B58" i="17"/>
  <c r="C58" i="17" s="1"/>
  <c r="AL63" i="17"/>
  <c r="K57" i="17"/>
  <c r="B57" i="17"/>
  <c r="C57" i="17" s="1"/>
  <c r="AL62" i="17"/>
  <c r="K56" i="17"/>
  <c r="B56" i="17"/>
  <c r="C56" i="17" s="1"/>
  <c r="AL61" i="17"/>
  <c r="K55" i="17"/>
  <c r="B55" i="17"/>
  <c r="C55" i="17" s="1"/>
  <c r="AL60" i="17"/>
  <c r="K54" i="17"/>
  <c r="B54" i="17"/>
  <c r="C54" i="17" s="1"/>
  <c r="AL59" i="17"/>
  <c r="K53" i="17"/>
  <c r="B53" i="17"/>
  <c r="C53" i="17" s="1"/>
  <c r="AL58" i="17"/>
  <c r="K52" i="17"/>
  <c r="B52" i="17"/>
  <c r="C52" i="17" s="1"/>
  <c r="AL57" i="17"/>
  <c r="K51" i="17"/>
  <c r="B51" i="17"/>
  <c r="C51" i="17" s="1"/>
  <c r="AL56" i="17"/>
  <c r="K50" i="17"/>
  <c r="B50" i="17"/>
  <c r="C50" i="17" s="1"/>
  <c r="AL55" i="17"/>
  <c r="K49" i="17"/>
  <c r="B49" i="17"/>
  <c r="C49" i="17" s="1"/>
  <c r="AL54" i="17"/>
  <c r="K48" i="17"/>
  <c r="B48" i="17"/>
  <c r="C48" i="17" s="1"/>
  <c r="AL53" i="17"/>
  <c r="K47" i="17"/>
  <c r="B47" i="17"/>
  <c r="C47" i="17" s="1"/>
  <c r="AL52" i="17"/>
  <c r="AL51" i="17"/>
  <c r="AL50" i="17"/>
  <c r="K46" i="17"/>
  <c r="B46" i="17"/>
  <c r="C46" i="17" s="1"/>
  <c r="AL49" i="17"/>
  <c r="K45" i="17"/>
  <c r="B45" i="17"/>
  <c r="C45" i="17" s="1"/>
  <c r="AL48" i="17"/>
  <c r="K44" i="17"/>
  <c r="B44" i="17"/>
  <c r="C44" i="17" s="1"/>
  <c r="AL47" i="17"/>
  <c r="K43" i="17"/>
  <c r="B43" i="17"/>
  <c r="C43" i="17" s="1"/>
  <c r="AL46" i="17"/>
  <c r="K42" i="17"/>
  <c r="B42" i="17"/>
  <c r="C42" i="17" s="1"/>
  <c r="AL45" i="17"/>
  <c r="K41" i="17"/>
  <c r="B41" i="17"/>
  <c r="C41" i="17" s="1"/>
  <c r="AL44" i="17"/>
  <c r="K40" i="17"/>
  <c r="B40" i="17"/>
  <c r="C40" i="17" s="1"/>
  <c r="AL43" i="17"/>
  <c r="K39" i="17"/>
  <c r="B39" i="17"/>
  <c r="C39" i="17" s="1"/>
  <c r="AL42" i="17"/>
  <c r="K38" i="17"/>
  <c r="B38" i="17"/>
  <c r="C38" i="17" s="1"/>
  <c r="AL41" i="17"/>
  <c r="K37" i="17"/>
  <c r="B37" i="17"/>
  <c r="C37" i="17" s="1"/>
  <c r="AL40" i="17"/>
  <c r="K36" i="17"/>
  <c r="B36" i="17"/>
  <c r="C36" i="17" s="1"/>
  <c r="AL39" i="17"/>
  <c r="K35" i="17"/>
  <c r="B35" i="17"/>
  <c r="C35" i="17" s="1"/>
  <c r="AL38" i="17"/>
  <c r="K34" i="17"/>
  <c r="B34" i="17"/>
  <c r="C34" i="17" s="1"/>
  <c r="AL37" i="17"/>
  <c r="K33" i="17"/>
  <c r="B33" i="17"/>
  <c r="C33" i="17" s="1"/>
  <c r="AL36" i="17"/>
  <c r="K32" i="17"/>
  <c r="B32" i="17"/>
  <c r="C32" i="17" s="1"/>
  <c r="AL35" i="17"/>
  <c r="AL34" i="17"/>
  <c r="AL33" i="17"/>
  <c r="K31" i="17"/>
  <c r="B31" i="17"/>
  <c r="C31" i="17" s="1"/>
  <c r="AL32" i="17"/>
  <c r="K30" i="17"/>
  <c r="B30" i="17"/>
  <c r="C30" i="17" s="1"/>
  <c r="AL31" i="17"/>
  <c r="K29" i="17"/>
  <c r="B29" i="17"/>
  <c r="C29" i="17" s="1"/>
  <c r="AL30" i="17"/>
  <c r="K28" i="17"/>
  <c r="B28" i="17"/>
  <c r="C28" i="17" s="1"/>
  <c r="AL29" i="17"/>
  <c r="K27" i="17"/>
  <c r="B27" i="17"/>
  <c r="C27" i="17" s="1"/>
  <c r="AL28" i="17"/>
  <c r="K26" i="17"/>
  <c r="B26" i="17"/>
  <c r="C26" i="17" s="1"/>
  <c r="AL27" i="17"/>
  <c r="K25" i="17"/>
  <c r="B25" i="17"/>
  <c r="C25" i="17" s="1"/>
  <c r="AL26" i="17"/>
  <c r="K24" i="17"/>
  <c r="B24" i="17"/>
  <c r="C24" i="17" s="1"/>
  <c r="AL25" i="17"/>
  <c r="K23" i="17"/>
  <c r="B23" i="17"/>
  <c r="C23" i="17" s="1"/>
  <c r="AL24" i="17"/>
  <c r="K22" i="17"/>
  <c r="B22" i="17"/>
  <c r="C22" i="17" s="1"/>
  <c r="AL23" i="17"/>
  <c r="K21" i="17"/>
  <c r="B21" i="17"/>
  <c r="C21" i="17" s="1"/>
  <c r="AL22" i="17"/>
  <c r="K20" i="17"/>
  <c r="B20" i="17"/>
  <c r="C20" i="17" s="1"/>
  <c r="AL21" i="17"/>
  <c r="K19" i="17"/>
  <c r="B19" i="17"/>
  <c r="C19" i="17" s="1"/>
  <c r="AL20" i="17"/>
  <c r="K18" i="17"/>
  <c r="B18" i="17"/>
  <c r="C18" i="17" s="1"/>
  <c r="AL19" i="17"/>
  <c r="K17" i="17"/>
  <c r="B17" i="17"/>
  <c r="C17" i="17" s="1"/>
  <c r="AL18" i="17"/>
  <c r="AL17" i="17"/>
  <c r="AL16" i="17"/>
  <c r="AL15" i="17"/>
  <c r="K15" i="17"/>
  <c r="B15" i="17"/>
  <c r="C15" i="17" s="1"/>
  <c r="AL14" i="17"/>
  <c r="K14" i="17"/>
  <c r="B14" i="17"/>
  <c r="C14" i="17" s="1"/>
  <c r="AL13" i="17"/>
  <c r="K13" i="17"/>
  <c r="B13" i="17"/>
  <c r="C13" i="17" s="1"/>
  <c r="AL12" i="17"/>
  <c r="K12" i="17"/>
  <c r="B12" i="17"/>
  <c r="C12" i="17" s="1"/>
  <c r="AL11" i="17"/>
  <c r="K11" i="17"/>
  <c r="B11" i="17"/>
  <c r="C11" i="17" s="1"/>
  <c r="AL10" i="17"/>
  <c r="K10" i="17"/>
  <c r="B10" i="17"/>
  <c r="C10" i="17" s="1"/>
  <c r="AL9" i="17"/>
  <c r="K9" i="17"/>
  <c r="B9" i="17"/>
  <c r="C9" i="17" s="1"/>
  <c r="AL8" i="17"/>
  <c r="K8" i="17"/>
  <c r="B8" i="17"/>
  <c r="C8" i="17" s="1"/>
  <c r="AL7" i="17"/>
  <c r="K7" i="17"/>
  <c r="B7" i="17"/>
  <c r="C7" i="17" s="1"/>
  <c r="AL6" i="17"/>
  <c r="K6" i="17"/>
  <c r="B6" i="17"/>
  <c r="C6" i="17" s="1"/>
  <c r="AL5" i="17"/>
  <c r="K5" i="17"/>
  <c r="B5" i="17"/>
  <c r="C5" i="17" s="1"/>
  <c r="AL4" i="17"/>
  <c r="K4" i="17"/>
  <c r="B4" i="17"/>
  <c r="C4" i="17" s="1"/>
  <c r="AL3" i="17"/>
  <c r="K3" i="17"/>
  <c r="B3" i="17"/>
  <c r="C3" i="17" s="1"/>
  <c r="AL2" i="17"/>
  <c r="K2" i="17"/>
  <c r="B2" i="17"/>
  <c r="C2" i="17" s="1"/>
  <c r="AL1" i="17"/>
  <c r="AL98" i="12"/>
  <c r="AL99" i="12"/>
  <c r="AL100" i="12"/>
  <c r="AL101" i="12"/>
  <c r="AL102" i="12"/>
  <c r="AL103" i="12"/>
  <c r="AL104" i="12"/>
  <c r="AL105" i="12"/>
  <c r="AL106" i="12"/>
  <c r="AL107" i="12"/>
  <c r="AL108" i="12"/>
  <c r="AL109" i="12"/>
  <c r="AL110" i="12"/>
  <c r="AL111" i="12"/>
  <c r="AL112" i="12"/>
  <c r="AL97" i="12"/>
  <c r="AL82" i="12"/>
  <c r="AL83" i="12"/>
  <c r="AL84" i="12"/>
  <c r="AL85" i="12"/>
  <c r="AL86" i="12"/>
  <c r="AL87" i="12"/>
  <c r="AL88" i="12"/>
  <c r="AL89" i="12"/>
  <c r="AL90" i="12"/>
  <c r="AL91" i="12"/>
  <c r="AL92" i="12"/>
  <c r="AL93" i="12"/>
  <c r="AL94" i="12"/>
  <c r="AL95" i="12"/>
  <c r="AL96" i="12"/>
  <c r="AL81" i="12"/>
  <c r="AL66" i="12"/>
  <c r="AL67" i="12"/>
  <c r="AL68" i="12"/>
  <c r="AL69" i="12"/>
  <c r="AL70" i="12"/>
  <c r="AL71" i="12"/>
  <c r="AL72" i="12"/>
  <c r="AL73" i="12"/>
  <c r="AL74" i="12"/>
  <c r="AL75" i="12"/>
  <c r="AL76" i="12"/>
  <c r="AL77" i="12"/>
  <c r="AL78" i="12"/>
  <c r="AL79" i="12"/>
  <c r="AL80" i="12"/>
  <c r="AL65" i="12"/>
  <c r="AL50" i="12"/>
  <c r="AL51" i="12"/>
  <c r="AL52" i="12"/>
  <c r="AL53" i="12"/>
  <c r="AL54" i="12"/>
  <c r="AL55" i="12"/>
  <c r="AL56" i="12"/>
  <c r="AL57" i="12"/>
  <c r="AL58" i="12"/>
  <c r="AL59" i="12"/>
  <c r="AL60" i="12"/>
  <c r="AL61" i="12"/>
  <c r="AL62" i="12"/>
  <c r="AL63" i="12"/>
  <c r="AL64" i="12"/>
  <c r="AL49" i="12"/>
  <c r="AL34" i="12"/>
  <c r="AL35" i="12"/>
  <c r="AL36" i="12"/>
  <c r="AL37" i="12"/>
  <c r="AL38" i="12"/>
  <c r="AL39" i="12"/>
  <c r="AL40" i="12"/>
  <c r="AL41" i="12"/>
  <c r="AL42" i="12"/>
  <c r="AL43" i="12"/>
  <c r="AL44" i="12"/>
  <c r="AL45" i="12"/>
  <c r="AL46" i="12"/>
  <c r="AL47" i="12"/>
  <c r="AL48" i="12"/>
  <c r="AL33" i="12"/>
  <c r="AL18" i="12"/>
  <c r="AL19" i="12"/>
  <c r="AL20" i="12"/>
  <c r="AL21" i="12"/>
  <c r="AL22" i="12"/>
  <c r="AL23" i="12"/>
  <c r="AL24" i="12"/>
  <c r="AL25" i="12"/>
  <c r="AL26" i="12"/>
  <c r="AL27" i="12"/>
  <c r="AL28" i="12"/>
  <c r="AL29" i="12"/>
  <c r="AL30" i="12"/>
  <c r="AL31" i="12"/>
  <c r="AL32" i="12"/>
  <c r="AL17" i="12"/>
  <c r="AL2" i="12"/>
  <c r="AL3" i="12"/>
  <c r="AL4" i="12"/>
  <c r="AL5" i="12"/>
  <c r="AL117" i="12" s="1"/>
  <c r="AL6" i="12"/>
  <c r="AL118" i="12" s="1"/>
  <c r="AL7" i="12"/>
  <c r="AL119" i="12" s="1"/>
  <c r="AL8" i="12"/>
  <c r="AL120" i="12" s="1"/>
  <c r="AL9" i="12"/>
  <c r="AL121" i="12" s="1"/>
  <c r="AL10" i="12"/>
  <c r="AL11" i="12"/>
  <c r="AL123" i="12" s="1"/>
  <c r="AL12" i="12"/>
  <c r="AL13" i="12"/>
  <c r="AL125" i="12" s="1"/>
  <c r="AL14" i="12"/>
  <c r="AL126" i="12" s="1"/>
  <c r="AL15" i="12"/>
  <c r="AL127" i="12" s="1"/>
  <c r="AL16" i="12"/>
  <c r="AL128" i="12" s="1"/>
  <c r="AL1" i="12"/>
  <c r="AL113" i="12" s="1"/>
  <c r="M358" i="12"/>
  <c r="K358" i="12"/>
  <c r="B358" i="12"/>
  <c r="C358" i="12" s="1"/>
  <c r="M357" i="12"/>
  <c r="K357" i="12"/>
  <c r="B357" i="12"/>
  <c r="C357" i="12" s="1"/>
  <c r="M356" i="12"/>
  <c r="K356" i="12"/>
  <c r="B356" i="12"/>
  <c r="C356" i="12" s="1"/>
  <c r="M355" i="12"/>
  <c r="K355" i="12"/>
  <c r="B355" i="12"/>
  <c r="C355" i="12" s="1"/>
  <c r="M354" i="12"/>
  <c r="K354" i="12"/>
  <c r="B354" i="12"/>
  <c r="C354" i="12" s="1"/>
  <c r="M353" i="12"/>
  <c r="K353" i="12"/>
  <c r="B353" i="12"/>
  <c r="C353" i="12" s="1"/>
  <c r="M352" i="12"/>
  <c r="K352" i="12"/>
  <c r="B352" i="12"/>
  <c r="C352" i="12" s="1"/>
  <c r="M351" i="12"/>
  <c r="K351" i="12"/>
  <c r="B351" i="12"/>
  <c r="C351" i="12" s="1"/>
  <c r="M350" i="12"/>
  <c r="K350" i="12"/>
  <c r="B350" i="12"/>
  <c r="C350" i="12" s="1"/>
  <c r="M349" i="12"/>
  <c r="K349" i="12"/>
  <c r="B349" i="12"/>
  <c r="C349" i="12" s="1"/>
  <c r="M348" i="12"/>
  <c r="K348" i="12"/>
  <c r="B348" i="12"/>
  <c r="C348" i="12" s="1"/>
  <c r="M347" i="12"/>
  <c r="K347" i="12"/>
  <c r="B347" i="12"/>
  <c r="C347" i="12" s="1"/>
  <c r="M346" i="12"/>
  <c r="K346" i="12"/>
  <c r="B346" i="12"/>
  <c r="C346" i="12" s="1"/>
  <c r="M345" i="12"/>
  <c r="K345" i="12"/>
  <c r="B345" i="12"/>
  <c r="C345" i="12" s="1"/>
  <c r="M344" i="12"/>
  <c r="K344" i="12"/>
  <c r="B344" i="12"/>
  <c r="C344" i="12" s="1"/>
  <c r="M343" i="12"/>
  <c r="K343" i="12"/>
  <c r="B343" i="12"/>
  <c r="C343" i="12" s="1"/>
  <c r="K342" i="12"/>
  <c r="B342" i="12"/>
  <c r="C342" i="12" s="1"/>
  <c r="K341" i="12"/>
  <c r="B341" i="12"/>
  <c r="C341" i="12" s="1"/>
  <c r="K340" i="12"/>
  <c r="B340" i="12"/>
  <c r="C340" i="12" s="1"/>
  <c r="K339" i="12"/>
  <c r="B339" i="12"/>
  <c r="C339" i="12" s="1"/>
  <c r="K338" i="12"/>
  <c r="B338" i="12"/>
  <c r="C338" i="12" s="1"/>
  <c r="K337" i="12"/>
  <c r="B337" i="12"/>
  <c r="C337" i="12" s="1"/>
  <c r="K336" i="12"/>
  <c r="B336" i="12"/>
  <c r="C336" i="12" s="1"/>
  <c r="K335" i="12"/>
  <c r="B335" i="12"/>
  <c r="C335" i="12" s="1"/>
  <c r="K334" i="12"/>
  <c r="B334" i="12"/>
  <c r="C334" i="12" s="1"/>
  <c r="K333" i="12"/>
  <c r="B333" i="12"/>
  <c r="C333" i="12" s="1"/>
  <c r="K332" i="12"/>
  <c r="B332" i="12"/>
  <c r="C332" i="12" s="1"/>
  <c r="K331" i="12"/>
  <c r="B331" i="12"/>
  <c r="C331" i="12" s="1"/>
  <c r="K330" i="12"/>
  <c r="B330" i="12"/>
  <c r="C330" i="12" s="1"/>
  <c r="K329" i="12"/>
  <c r="B329" i="12"/>
  <c r="C329" i="12" s="1"/>
  <c r="K328" i="12"/>
  <c r="B328" i="12"/>
  <c r="C328" i="12" s="1"/>
  <c r="K327" i="12"/>
  <c r="B327" i="12"/>
  <c r="C327" i="12" s="1"/>
  <c r="K326" i="12"/>
  <c r="B326" i="12"/>
  <c r="C326" i="12" s="1"/>
  <c r="K325" i="12"/>
  <c r="B325" i="12"/>
  <c r="C325" i="12" s="1"/>
  <c r="K324" i="12"/>
  <c r="B324" i="12"/>
  <c r="C324" i="12" s="1"/>
  <c r="K323" i="12"/>
  <c r="B323" i="12"/>
  <c r="C323" i="12" s="1"/>
  <c r="K322" i="12"/>
  <c r="B322" i="12"/>
  <c r="C322" i="12" s="1"/>
  <c r="K321" i="12"/>
  <c r="B321" i="12"/>
  <c r="C321" i="12" s="1"/>
  <c r="K320" i="12"/>
  <c r="B320" i="12"/>
  <c r="C320" i="12" s="1"/>
  <c r="K319" i="12"/>
  <c r="B319" i="12"/>
  <c r="C319" i="12" s="1"/>
  <c r="K318" i="12"/>
  <c r="B318" i="12"/>
  <c r="C318" i="12" s="1"/>
  <c r="K317" i="12"/>
  <c r="B317" i="12"/>
  <c r="C317" i="12" s="1"/>
  <c r="K316" i="12"/>
  <c r="B316" i="12"/>
  <c r="C316" i="12" s="1"/>
  <c r="K315" i="12"/>
  <c r="B315" i="12"/>
  <c r="C315" i="12" s="1"/>
  <c r="K314" i="12"/>
  <c r="B314" i="12"/>
  <c r="C314" i="12" s="1"/>
  <c r="K313" i="12"/>
  <c r="B313" i="12"/>
  <c r="C313" i="12" s="1"/>
  <c r="K312" i="12"/>
  <c r="B312" i="12"/>
  <c r="C312" i="12" s="1"/>
  <c r="K311" i="12"/>
  <c r="B311" i="12"/>
  <c r="C311" i="12" s="1"/>
  <c r="K310" i="12"/>
  <c r="B310" i="12"/>
  <c r="C310" i="12" s="1"/>
  <c r="K309" i="12"/>
  <c r="B309" i="12"/>
  <c r="C309" i="12" s="1"/>
  <c r="K308" i="12"/>
  <c r="B308" i="12"/>
  <c r="C308" i="12" s="1"/>
  <c r="K307" i="12"/>
  <c r="B307" i="12"/>
  <c r="C307" i="12" s="1"/>
  <c r="K306" i="12"/>
  <c r="B306" i="12"/>
  <c r="C306" i="12" s="1"/>
  <c r="K305" i="12"/>
  <c r="B305" i="12"/>
  <c r="C305" i="12" s="1"/>
  <c r="K304" i="12"/>
  <c r="B304" i="12"/>
  <c r="C304" i="12" s="1"/>
  <c r="K303" i="12"/>
  <c r="B303" i="12"/>
  <c r="C303" i="12" s="1"/>
  <c r="K302" i="12"/>
  <c r="B302" i="12"/>
  <c r="C302" i="12" s="1"/>
  <c r="K301" i="12"/>
  <c r="B301" i="12"/>
  <c r="C301" i="12" s="1"/>
  <c r="K300" i="12"/>
  <c r="B300" i="12"/>
  <c r="C300" i="12" s="1"/>
  <c r="K299" i="12"/>
  <c r="B299" i="12"/>
  <c r="C299" i="12" s="1"/>
  <c r="K298" i="12"/>
  <c r="B298" i="12"/>
  <c r="C298" i="12" s="1"/>
  <c r="K297" i="12"/>
  <c r="B297" i="12"/>
  <c r="C297" i="12" s="1"/>
  <c r="K296" i="12"/>
  <c r="B296" i="12"/>
  <c r="C296" i="12" s="1"/>
  <c r="K295" i="12"/>
  <c r="B295" i="12"/>
  <c r="C295" i="12" s="1"/>
  <c r="K294" i="12"/>
  <c r="B294" i="12"/>
  <c r="C294" i="12" s="1"/>
  <c r="K293" i="12"/>
  <c r="B293" i="12"/>
  <c r="C293" i="12" s="1"/>
  <c r="K292" i="12"/>
  <c r="B292" i="12"/>
  <c r="C292" i="12" s="1"/>
  <c r="K291" i="12"/>
  <c r="B291" i="12"/>
  <c r="C291" i="12" s="1"/>
  <c r="K290" i="12"/>
  <c r="B290" i="12"/>
  <c r="C290" i="12" s="1"/>
  <c r="K289" i="12"/>
  <c r="B289" i="12"/>
  <c r="C289" i="12" s="1"/>
  <c r="K288" i="12"/>
  <c r="B288" i="12"/>
  <c r="C288" i="12" s="1"/>
  <c r="K287" i="12"/>
  <c r="B287" i="12"/>
  <c r="C287" i="12" s="1"/>
  <c r="K286" i="12"/>
  <c r="B286" i="12"/>
  <c r="C286" i="12" s="1"/>
  <c r="K285" i="12"/>
  <c r="B285" i="12"/>
  <c r="C285" i="12" s="1"/>
  <c r="K284" i="12"/>
  <c r="B284" i="12"/>
  <c r="C284" i="12" s="1"/>
  <c r="K283" i="12"/>
  <c r="B283" i="12"/>
  <c r="C283" i="12" s="1"/>
  <c r="K282" i="12"/>
  <c r="B282" i="12"/>
  <c r="C282" i="12" s="1"/>
  <c r="K281" i="12"/>
  <c r="B281" i="12"/>
  <c r="C281" i="12" s="1"/>
  <c r="K280" i="12"/>
  <c r="B280" i="12"/>
  <c r="C280" i="12" s="1"/>
  <c r="K279" i="12"/>
  <c r="B279" i="12"/>
  <c r="C279" i="12" s="1"/>
  <c r="K278" i="12"/>
  <c r="B278" i="12"/>
  <c r="C278" i="12" s="1"/>
  <c r="K277" i="12"/>
  <c r="B277" i="12"/>
  <c r="C277" i="12" s="1"/>
  <c r="K276" i="12"/>
  <c r="B276" i="12"/>
  <c r="C276" i="12" s="1"/>
  <c r="K275" i="12"/>
  <c r="B275" i="12"/>
  <c r="C275" i="12" s="1"/>
  <c r="K274" i="12"/>
  <c r="B274" i="12"/>
  <c r="C274" i="12" s="1"/>
  <c r="K273" i="12"/>
  <c r="B273" i="12"/>
  <c r="C273" i="12" s="1"/>
  <c r="K272" i="12"/>
  <c r="B272" i="12"/>
  <c r="C272" i="12" s="1"/>
  <c r="K271" i="12"/>
  <c r="B271" i="12"/>
  <c r="C271" i="12" s="1"/>
  <c r="K270" i="12"/>
  <c r="B270" i="12"/>
  <c r="C270" i="12" s="1"/>
  <c r="K269" i="12"/>
  <c r="B269" i="12"/>
  <c r="C269" i="12" s="1"/>
  <c r="K268" i="12"/>
  <c r="B268" i="12"/>
  <c r="C268" i="12" s="1"/>
  <c r="K267" i="12"/>
  <c r="B267" i="12"/>
  <c r="C267" i="12" s="1"/>
  <c r="K266" i="12"/>
  <c r="B266" i="12"/>
  <c r="C266" i="12" s="1"/>
  <c r="K265" i="12"/>
  <c r="B265" i="12"/>
  <c r="C265" i="12" s="1"/>
  <c r="K264" i="12"/>
  <c r="B264" i="12"/>
  <c r="C264" i="12" s="1"/>
  <c r="K263" i="12"/>
  <c r="B263" i="12"/>
  <c r="C263" i="12" s="1"/>
  <c r="K262" i="12"/>
  <c r="B262" i="12"/>
  <c r="C262" i="12" s="1"/>
  <c r="K261" i="12"/>
  <c r="B261" i="12"/>
  <c r="C261" i="12" s="1"/>
  <c r="K260" i="12"/>
  <c r="B260" i="12"/>
  <c r="C260" i="12" s="1"/>
  <c r="K259" i="12"/>
  <c r="B259" i="12"/>
  <c r="C259" i="12" s="1"/>
  <c r="K258" i="12"/>
  <c r="B258" i="12"/>
  <c r="C258" i="12" s="1"/>
  <c r="K257" i="12"/>
  <c r="B257" i="12"/>
  <c r="C257" i="12" s="1"/>
  <c r="K256" i="12"/>
  <c r="B256" i="12"/>
  <c r="C256" i="12" s="1"/>
  <c r="K255" i="12"/>
  <c r="B255" i="12"/>
  <c r="C255" i="12" s="1"/>
  <c r="K254" i="12"/>
  <c r="B254" i="12"/>
  <c r="C254" i="12" s="1"/>
  <c r="K253" i="12"/>
  <c r="B253" i="12"/>
  <c r="C253" i="12" s="1"/>
  <c r="K252" i="12"/>
  <c r="B252" i="12"/>
  <c r="C252" i="12" s="1"/>
  <c r="K251" i="12"/>
  <c r="B251" i="12"/>
  <c r="C251" i="12" s="1"/>
  <c r="K250" i="12"/>
  <c r="B250" i="12"/>
  <c r="C250" i="12" s="1"/>
  <c r="K249" i="12"/>
  <c r="B249" i="12"/>
  <c r="C249" i="12" s="1"/>
  <c r="K248" i="12"/>
  <c r="B248" i="12"/>
  <c r="C248" i="12" s="1"/>
  <c r="K247" i="12"/>
  <c r="B247" i="12"/>
  <c r="C247" i="12" s="1"/>
  <c r="K246" i="12"/>
  <c r="B246" i="12"/>
  <c r="C246" i="12" s="1"/>
  <c r="K245" i="12"/>
  <c r="B245" i="12"/>
  <c r="C245" i="12" s="1"/>
  <c r="K244" i="12"/>
  <c r="B244" i="12"/>
  <c r="C244" i="12" s="1"/>
  <c r="K243" i="12"/>
  <c r="B243" i="12"/>
  <c r="C243" i="12" s="1"/>
  <c r="K242" i="12"/>
  <c r="B242" i="12"/>
  <c r="C242" i="12" s="1"/>
  <c r="K241" i="12"/>
  <c r="B241" i="12"/>
  <c r="C241" i="12" s="1"/>
  <c r="K240" i="12"/>
  <c r="B240" i="12"/>
  <c r="C240" i="12" s="1"/>
  <c r="K239" i="12"/>
  <c r="B239" i="12"/>
  <c r="C239" i="12" s="1"/>
  <c r="K238" i="12"/>
  <c r="B238" i="12"/>
  <c r="C238" i="12" s="1"/>
  <c r="K237" i="12"/>
  <c r="B237" i="12"/>
  <c r="C237" i="12" s="1"/>
  <c r="K236" i="12"/>
  <c r="B236" i="12"/>
  <c r="C236" i="12" s="1"/>
  <c r="K235" i="12"/>
  <c r="B235" i="12"/>
  <c r="C235" i="12" s="1"/>
  <c r="K234" i="12"/>
  <c r="B234" i="12"/>
  <c r="C234" i="12" s="1"/>
  <c r="K233" i="12"/>
  <c r="B233" i="12"/>
  <c r="C233" i="12" s="1"/>
  <c r="K232" i="12"/>
  <c r="B232" i="12"/>
  <c r="C232" i="12" s="1"/>
  <c r="K231" i="12"/>
  <c r="B231" i="12"/>
  <c r="C231" i="12" s="1"/>
  <c r="K230" i="12"/>
  <c r="B230" i="12"/>
  <c r="C230" i="12" s="1"/>
  <c r="K229" i="12"/>
  <c r="B229" i="12"/>
  <c r="C229" i="12" s="1"/>
  <c r="K228" i="12"/>
  <c r="B228" i="12"/>
  <c r="C228" i="12" s="1"/>
  <c r="K227" i="12"/>
  <c r="B227" i="12"/>
  <c r="C227" i="12" s="1"/>
  <c r="K226" i="12"/>
  <c r="B226" i="12"/>
  <c r="C226" i="12" s="1"/>
  <c r="K225" i="12"/>
  <c r="B225" i="12"/>
  <c r="C225" i="12" s="1"/>
  <c r="K224" i="12"/>
  <c r="B224" i="12"/>
  <c r="C224" i="12" s="1"/>
  <c r="K223" i="12"/>
  <c r="B223" i="12"/>
  <c r="C223" i="12" s="1"/>
  <c r="K222" i="12"/>
  <c r="B222" i="12"/>
  <c r="C222" i="12" s="1"/>
  <c r="K221" i="12"/>
  <c r="B221" i="12"/>
  <c r="C221" i="12" s="1"/>
  <c r="K220" i="12"/>
  <c r="B220" i="12"/>
  <c r="C220" i="12" s="1"/>
  <c r="K219" i="12"/>
  <c r="B219" i="12"/>
  <c r="C219" i="12" s="1"/>
  <c r="K218" i="12"/>
  <c r="B218" i="12"/>
  <c r="C218" i="12" s="1"/>
  <c r="K217" i="12"/>
  <c r="B217" i="12"/>
  <c r="C217" i="12" s="1"/>
  <c r="K216" i="12"/>
  <c r="B216" i="12"/>
  <c r="C216" i="12" s="1"/>
  <c r="K215" i="12"/>
  <c r="B215" i="12"/>
  <c r="C215" i="12" s="1"/>
  <c r="K214" i="12"/>
  <c r="B214" i="12"/>
  <c r="C214" i="12" s="1"/>
  <c r="K213" i="12"/>
  <c r="B213" i="12"/>
  <c r="C213" i="12" s="1"/>
  <c r="K212" i="12"/>
  <c r="B212" i="12"/>
  <c r="C212" i="12" s="1"/>
  <c r="K211" i="12"/>
  <c r="B211" i="12"/>
  <c r="C211" i="12" s="1"/>
  <c r="K210" i="12"/>
  <c r="B210" i="12"/>
  <c r="C210" i="12" s="1"/>
  <c r="K209" i="12"/>
  <c r="B209" i="12"/>
  <c r="C209" i="12" s="1"/>
  <c r="K208" i="12"/>
  <c r="B208" i="12"/>
  <c r="C208" i="12" s="1"/>
  <c r="K207" i="12"/>
  <c r="B207" i="12"/>
  <c r="C207" i="12" s="1"/>
  <c r="K206" i="12"/>
  <c r="B206" i="12"/>
  <c r="C206" i="12" s="1"/>
  <c r="K205" i="12"/>
  <c r="B205" i="12"/>
  <c r="C205" i="12" s="1"/>
  <c r="K204" i="12"/>
  <c r="B204" i="12"/>
  <c r="C204" i="12" s="1"/>
  <c r="K203" i="12"/>
  <c r="B203" i="12"/>
  <c r="C203" i="12" s="1"/>
  <c r="K202" i="12"/>
  <c r="B202" i="12"/>
  <c r="C202" i="12" s="1"/>
  <c r="K201" i="12"/>
  <c r="B201" i="12"/>
  <c r="C201" i="12" s="1"/>
  <c r="K200" i="12"/>
  <c r="B200" i="12"/>
  <c r="C200" i="12" s="1"/>
  <c r="K199" i="12"/>
  <c r="B199" i="12"/>
  <c r="C199" i="12" s="1"/>
  <c r="K198" i="12"/>
  <c r="B198" i="12"/>
  <c r="C198" i="12" s="1"/>
  <c r="K197" i="12"/>
  <c r="B197" i="12"/>
  <c r="C197" i="12" s="1"/>
  <c r="K196" i="12"/>
  <c r="B196" i="12"/>
  <c r="C196" i="12" s="1"/>
  <c r="K195" i="12"/>
  <c r="B195" i="12"/>
  <c r="C195" i="12" s="1"/>
  <c r="K194" i="12"/>
  <c r="B194" i="12"/>
  <c r="C194" i="12" s="1"/>
  <c r="K193" i="12"/>
  <c r="B193" i="12"/>
  <c r="C193" i="12" s="1"/>
  <c r="K192" i="12"/>
  <c r="B192" i="12"/>
  <c r="C192" i="12" s="1"/>
  <c r="K191" i="12"/>
  <c r="B191" i="12"/>
  <c r="C191" i="12" s="1"/>
  <c r="K190" i="12"/>
  <c r="B190" i="12"/>
  <c r="C190" i="12" s="1"/>
  <c r="K189" i="12"/>
  <c r="B189" i="12"/>
  <c r="C189" i="12" s="1"/>
  <c r="K188" i="12"/>
  <c r="B188" i="12"/>
  <c r="C188" i="12" s="1"/>
  <c r="K187" i="12"/>
  <c r="B187" i="12"/>
  <c r="C187" i="12" s="1"/>
  <c r="K186" i="12"/>
  <c r="B186" i="12"/>
  <c r="C186" i="12" s="1"/>
  <c r="K185" i="12"/>
  <c r="B185" i="12"/>
  <c r="C185" i="12" s="1"/>
  <c r="K184" i="12"/>
  <c r="B184" i="12"/>
  <c r="C184" i="12" s="1"/>
  <c r="K183" i="12"/>
  <c r="B183" i="12"/>
  <c r="C183" i="12" s="1"/>
  <c r="K182" i="12"/>
  <c r="B182" i="12"/>
  <c r="C182" i="12" s="1"/>
  <c r="K181" i="12"/>
  <c r="B181" i="12"/>
  <c r="C181" i="12" s="1"/>
  <c r="K180" i="12"/>
  <c r="B180" i="12"/>
  <c r="C180" i="12" s="1"/>
  <c r="K179" i="12"/>
  <c r="B179" i="12"/>
  <c r="C179" i="12" s="1"/>
  <c r="K178" i="12"/>
  <c r="B178" i="12"/>
  <c r="C178" i="12" s="1"/>
  <c r="K177" i="12"/>
  <c r="B177" i="12"/>
  <c r="C177" i="12" s="1"/>
  <c r="K176" i="12"/>
  <c r="B176" i="12"/>
  <c r="C176" i="12" s="1"/>
  <c r="K175" i="12"/>
  <c r="B175" i="12"/>
  <c r="C175" i="12" s="1"/>
  <c r="K174" i="12"/>
  <c r="B174" i="12"/>
  <c r="C174" i="12" s="1"/>
  <c r="K173" i="12"/>
  <c r="B173" i="12"/>
  <c r="C173" i="12" s="1"/>
  <c r="K172" i="12"/>
  <c r="B172" i="12"/>
  <c r="C172" i="12" s="1"/>
  <c r="K171" i="12"/>
  <c r="B171" i="12"/>
  <c r="C171" i="12" s="1"/>
  <c r="K170" i="12"/>
  <c r="B170" i="12"/>
  <c r="C170" i="12" s="1"/>
  <c r="K169" i="12"/>
  <c r="B169" i="12"/>
  <c r="C169" i="12" s="1"/>
  <c r="K168" i="12"/>
  <c r="B168" i="12"/>
  <c r="C168" i="12" s="1"/>
  <c r="K167" i="12"/>
  <c r="B167" i="12"/>
  <c r="C167" i="12" s="1"/>
  <c r="K166" i="12"/>
  <c r="B166" i="12"/>
  <c r="C166" i="12" s="1"/>
  <c r="K165" i="12"/>
  <c r="B165" i="12"/>
  <c r="C165" i="12" s="1"/>
  <c r="K164" i="12"/>
  <c r="B164" i="12"/>
  <c r="C164" i="12" s="1"/>
  <c r="K163" i="12"/>
  <c r="B163" i="12"/>
  <c r="C163" i="12" s="1"/>
  <c r="K162" i="12"/>
  <c r="B162" i="12"/>
  <c r="C162" i="12" s="1"/>
  <c r="K161" i="12"/>
  <c r="B161" i="12"/>
  <c r="C161" i="12" s="1"/>
  <c r="K160" i="12"/>
  <c r="B160" i="12"/>
  <c r="C160" i="12" s="1"/>
  <c r="K159" i="12"/>
  <c r="B159" i="12"/>
  <c r="C159" i="12" s="1"/>
  <c r="K158" i="12"/>
  <c r="B158" i="12"/>
  <c r="C158" i="12" s="1"/>
  <c r="K157" i="12"/>
  <c r="B157" i="12"/>
  <c r="C157" i="12" s="1"/>
  <c r="K156" i="12"/>
  <c r="B156" i="12"/>
  <c r="C156" i="12" s="1"/>
  <c r="K155" i="12"/>
  <c r="B155" i="12"/>
  <c r="C155" i="12" s="1"/>
  <c r="K154" i="12"/>
  <c r="B154" i="12"/>
  <c r="C154" i="12" s="1"/>
  <c r="K153" i="12"/>
  <c r="B153" i="12"/>
  <c r="C153" i="12" s="1"/>
  <c r="K152" i="12"/>
  <c r="B152" i="12"/>
  <c r="C152" i="12" s="1"/>
  <c r="K151" i="12"/>
  <c r="B151" i="12"/>
  <c r="C151" i="12" s="1"/>
  <c r="K150" i="12"/>
  <c r="B150" i="12"/>
  <c r="C150" i="12" s="1"/>
  <c r="K149" i="12"/>
  <c r="B149" i="12"/>
  <c r="C149" i="12" s="1"/>
  <c r="K148" i="12"/>
  <c r="B148" i="12"/>
  <c r="C148" i="12" s="1"/>
  <c r="K147" i="12"/>
  <c r="B147" i="12"/>
  <c r="C147" i="12" s="1"/>
  <c r="K146" i="12"/>
  <c r="B146" i="12"/>
  <c r="C146" i="12" s="1"/>
  <c r="K145" i="12"/>
  <c r="B145" i="12"/>
  <c r="C145" i="12" s="1"/>
  <c r="K144" i="12"/>
  <c r="B144" i="12"/>
  <c r="C144" i="12" s="1"/>
  <c r="K143" i="12"/>
  <c r="B143" i="12"/>
  <c r="C143" i="12" s="1"/>
  <c r="K142" i="12"/>
  <c r="B142" i="12"/>
  <c r="C142" i="12" s="1"/>
  <c r="K141" i="12"/>
  <c r="B141" i="12"/>
  <c r="C141" i="12" s="1"/>
  <c r="K140" i="12"/>
  <c r="B140" i="12"/>
  <c r="C140" i="12" s="1"/>
  <c r="K139" i="12"/>
  <c r="B139" i="12"/>
  <c r="C139" i="12" s="1"/>
  <c r="K138" i="12"/>
  <c r="B138" i="12"/>
  <c r="C138" i="12" s="1"/>
  <c r="K137" i="12"/>
  <c r="B137" i="12"/>
  <c r="C137" i="12" s="1"/>
  <c r="K136" i="12"/>
  <c r="B136" i="12"/>
  <c r="C136" i="12" s="1"/>
  <c r="K135" i="12"/>
  <c r="B135" i="12"/>
  <c r="C135" i="12" s="1"/>
  <c r="K134" i="12"/>
  <c r="B134" i="12"/>
  <c r="C134" i="12" s="1"/>
  <c r="K133" i="12"/>
  <c r="B133" i="12"/>
  <c r="C133" i="12" s="1"/>
  <c r="K132" i="12"/>
  <c r="B132" i="12"/>
  <c r="C132" i="12" s="1"/>
  <c r="K131" i="12"/>
  <c r="B131" i="12"/>
  <c r="C131" i="12" s="1"/>
  <c r="K130" i="12"/>
  <c r="B130" i="12"/>
  <c r="C130" i="12" s="1"/>
  <c r="K129" i="12"/>
  <c r="B129" i="12"/>
  <c r="C129" i="12" s="1"/>
  <c r="K128" i="12"/>
  <c r="B128" i="12"/>
  <c r="C128" i="12" s="1"/>
  <c r="K127" i="12"/>
  <c r="B127" i="12"/>
  <c r="C127" i="12" s="1"/>
  <c r="K126" i="12"/>
  <c r="B126" i="12"/>
  <c r="C126" i="12" s="1"/>
  <c r="K125" i="12"/>
  <c r="B125" i="12"/>
  <c r="C125" i="12" s="1"/>
  <c r="K124" i="12"/>
  <c r="B124" i="12"/>
  <c r="C124" i="12" s="1"/>
  <c r="K123" i="12"/>
  <c r="B123" i="12"/>
  <c r="C123" i="12" s="1"/>
  <c r="K122" i="12"/>
  <c r="B122" i="12"/>
  <c r="C122" i="12" s="1"/>
  <c r="K121" i="12"/>
  <c r="B121" i="12"/>
  <c r="C121" i="12" s="1"/>
  <c r="K120" i="12"/>
  <c r="B120" i="12"/>
  <c r="C120" i="12" s="1"/>
  <c r="K119" i="12"/>
  <c r="B119" i="12"/>
  <c r="C119" i="12" s="1"/>
  <c r="K118" i="12"/>
  <c r="B118" i="12"/>
  <c r="C118" i="12" s="1"/>
  <c r="K117" i="12"/>
  <c r="B117" i="12"/>
  <c r="C117" i="12" s="1"/>
  <c r="K116" i="12"/>
  <c r="B116" i="12"/>
  <c r="C116" i="12" s="1"/>
  <c r="K115" i="12"/>
  <c r="B115" i="12"/>
  <c r="C115" i="12" s="1"/>
  <c r="K114" i="12"/>
  <c r="B114" i="12"/>
  <c r="C114" i="12" s="1"/>
  <c r="K113" i="12"/>
  <c r="B113" i="12"/>
  <c r="C113" i="12" s="1"/>
  <c r="K112" i="12"/>
  <c r="B112" i="12"/>
  <c r="C112" i="12" s="1"/>
  <c r="K111" i="12"/>
  <c r="B111" i="12"/>
  <c r="C111" i="12" s="1"/>
  <c r="K110" i="12"/>
  <c r="B110" i="12"/>
  <c r="C110" i="12" s="1"/>
  <c r="K109" i="12"/>
  <c r="B109" i="12"/>
  <c r="C109" i="12" s="1"/>
  <c r="K108" i="12"/>
  <c r="B108" i="12"/>
  <c r="C108" i="12" s="1"/>
  <c r="K107" i="12"/>
  <c r="B107" i="12"/>
  <c r="C107" i="12" s="1"/>
  <c r="K106" i="12"/>
  <c r="B106" i="12"/>
  <c r="C106" i="12" s="1"/>
  <c r="K105" i="12"/>
  <c r="B105" i="12"/>
  <c r="C105" i="12" s="1"/>
  <c r="K104" i="12"/>
  <c r="B104" i="12"/>
  <c r="C104" i="12" s="1"/>
  <c r="K103" i="12"/>
  <c r="B103" i="12"/>
  <c r="C103" i="12" s="1"/>
  <c r="K102" i="12"/>
  <c r="B102" i="12"/>
  <c r="C102" i="12" s="1"/>
  <c r="K101" i="12"/>
  <c r="B101" i="12"/>
  <c r="C101" i="12" s="1"/>
  <c r="K100" i="12"/>
  <c r="B100" i="12"/>
  <c r="C100" i="12" s="1"/>
  <c r="K99" i="12"/>
  <c r="B99" i="12"/>
  <c r="C99" i="12" s="1"/>
  <c r="K98" i="12"/>
  <c r="B98" i="12"/>
  <c r="C98" i="12" s="1"/>
  <c r="K97" i="12"/>
  <c r="B97" i="12"/>
  <c r="C97" i="12" s="1"/>
  <c r="K96" i="12"/>
  <c r="B96" i="12"/>
  <c r="C96" i="12" s="1"/>
  <c r="K95" i="12"/>
  <c r="B95" i="12"/>
  <c r="C95" i="12" s="1"/>
  <c r="K94" i="12"/>
  <c r="B94" i="12"/>
  <c r="C94" i="12" s="1"/>
  <c r="K93" i="12"/>
  <c r="B93" i="12"/>
  <c r="C93" i="12" s="1"/>
  <c r="K92" i="12"/>
  <c r="B92" i="12"/>
  <c r="C92" i="12" s="1"/>
  <c r="K91" i="12"/>
  <c r="B91" i="12"/>
  <c r="C91" i="12" s="1"/>
  <c r="K90" i="12"/>
  <c r="B90" i="12"/>
  <c r="C90" i="12" s="1"/>
  <c r="K89" i="12"/>
  <c r="B89" i="12"/>
  <c r="C89" i="12" s="1"/>
  <c r="K88" i="12"/>
  <c r="B88" i="12"/>
  <c r="C88" i="12" s="1"/>
  <c r="K87" i="12"/>
  <c r="B87" i="12"/>
  <c r="C87" i="12" s="1"/>
  <c r="K86" i="12"/>
  <c r="B86" i="12"/>
  <c r="C86" i="12" s="1"/>
  <c r="K85" i="12"/>
  <c r="B85" i="12"/>
  <c r="C85" i="12" s="1"/>
  <c r="K84" i="12"/>
  <c r="B84" i="12"/>
  <c r="C84" i="12" s="1"/>
  <c r="K83" i="12"/>
  <c r="B83" i="12"/>
  <c r="C83" i="12" s="1"/>
  <c r="K82" i="12"/>
  <c r="B82" i="12"/>
  <c r="C82" i="12" s="1"/>
  <c r="K81" i="12"/>
  <c r="B81" i="12"/>
  <c r="C81" i="12" s="1"/>
  <c r="K80" i="12"/>
  <c r="B80" i="12"/>
  <c r="C80" i="12" s="1"/>
  <c r="K79" i="12"/>
  <c r="B79" i="12"/>
  <c r="C79" i="12" s="1"/>
  <c r="K78" i="12"/>
  <c r="B78" i="12"/>
  <c r="C78" i="12" s="1"/>
  <c r="K77" i="12"/>
  <c r="B77" i="12"/>
  <c r="C77" i="12" s="1"/>
  <c r="K76" i="12"/>
  <c r="B76" i="12"/>
  <c r="C76" i="12" s="1"/>
  <c r="K75" i="12"/>
  <c r="B75" i="12"/>
  <c r="C75" i="12" s="1"/>
  <c r="K74" i="12"/>
  <c r="B74" i="12"/>
  <c r="C74" i="12" s="1"/>
  <c r="K73" i="12"/>
  <c r="B73" i="12"/>
  <c r="C73" i="12" s="1"/>
  <c r="K72" i="12"/>
  <c r="B72" i="12"/>
  <c r="C72" i="12" s="1"/>
  <c r="K71" i="12"/>
  <c r="B71" i="12"/>
  <c r="C71" i="12" s="1"/>
  <c r="K70" i="12"/>
  <c r="B70" i="12"/>
  <c r="C70" i="12" s="1"/>
  <c r="K69" i="12"/>
  <c r="B69" i="12"/>
  <c r="C69" i="12" s="1"/>
  <c r="K68" i="12"/>
  <c r="B68" i="12"/>
  <c r="C68" i="12" s="1"/>
  <c r="K67" i="12"/>
  <c r="B67" i="12"/>
  <c r="C67" i="12" s="1"/>
  <c r="K66" i="12"/>
  <c r="B66" i="12"/>
  <c r="C66" i="12" s="1"/>
  <c r="K65" i="12"/>
  <c r="B65" i="12"/>
  <c r="C65" i="12" s="1"/>
  <c r="K64" i="12"/>
  <c r="B64" i="12"/>
  <c r="C64" i="12" s="1"/>
  <c r="K63" i="12"/>
  <c r="B63" i="12"/>
  <c r="C63" i="12" s="1"/>
  <c r="K62" i="12"/>
  <c r="B62" i="12"/>
  <c r="C62" i="12" s="1"/>
  <c r="K61" i="12"/>
  <c r="B61" i="12"/>
  <c r="C61" i="12" s="1"/>
  <c r="K60" i="12"/>
  <c r="B60" i="12"/>
  <c r="C60" i="12" s="1"/>
  <c r="K59" i="12"/>
  <c r="B59" i="12"/>
  <c r="C59" i="12" s="1"/>
  <c r="K58" i="12"/>
  <c r="B58" i="12"/>
  <c r="C58" i="12" s="1"/>
  <c r="K57" i="12"/>
  <c r="B57" i="12"/>
  <c r="C57" i="12" s="1"/>
  <c r="K56" i="12"/>
  <c r="B56" i="12"/>
  <c r="C56" i="12" s="1"/>
  <c r="K55" i="12"/>
  <c r="B55" i="12"/>
  <c r="C55" i="12" s="1"/>
  <c r="K54" i="12"/>
  <c r="B54" i="12"/>
  <c r="C54" i="12" s="1"/>
  <c r="K53" i="12"/>
  <c r="B53" i="12"/>
  <c r="C53" i="12" s="1"/>
  <c r="K52" i="12"/>
  <c r="B52" i="12"/>
  <c r="C52" i="12" s="1"/>
  <c r="K51" i="12"/>
  <c r="B51" i="12"/>
  <c r="C51" i="12" s="1"/>
  <c r="K50" i="12"/>
  <c r="B50" i="12"/>
  <c r="C50" i="12" s="1"/>
  <c r="K49" i="12"/>
  <c r="B49" i="12"/>
  <c r="C49" i="12" s="1"/>
  <c r="K48" i="12"/>
  <c r="B48" i="12"/>
  <c r="C48" i="12" s="1"/>
  <c r="K47" i="12"/>
  <c r="B47" i="12"/>
  <c r="C47" i="12" s="1"/>
  <c r="K46" i="12"/>
  <c r="B46" i="12"/>
  <c r="C46" i="12" s="1"/>
  <c r="K45" i="12"/>
  <c r="B45" i="12"/>
  <c r="C45" i="12" s="1"/>
  <c r="K44" i="12"/>
  <c r="B44" i="12"/>
  <c r="C44" i="12" s="1"/>
  <c r="K43" i="12"/>
  <c r="B43" i="12"/>
  <c r="C43" i="12" s="1"/>
  <c r="K42" i="12"/>
  <c r="B42" i="12"/>
  <c r="C42" i="12" s="1"/>
  <c r="K41" i="12"/>
  <c r="B41" i="12"/>
  <c r="C41" i="12" s="1"/>
  <c r="K40" i="12"/>
  <c r="B40" i="12"/>
  <c r="C40" i="12" s="1"/>
  <c r="K39" i="12"/>
  <c r="B39" i="12"/>
  <c r="C39" i="12" s="1"/>
  <c r="K38" i="12"/>
  <c r="B38" i="12"/>
  <c r="C38" i="12" s="1"/>
  <c r="K37" i="12"/>
  <c r="B37" i="12"/>
  <c r="C37" i="12" s="1"/>
  <c r="K36" i="12"/>
  <c r="B36" i="12"/>
  <c r="C36" i="12" s="1"/>
  <c r="K35" i="12"/>
  <c r="B35" i="12"/>
  <c r="C35" i="12" s="1"/>
  <c r="K34" i="12"/>
  <c r="B34" i="12"/>
  <c r="C34" i="12" s="1"/>
  <c r="K33" i="12"/>
  <c r="B33" i="12"/>
  <c r="C33" i="12" s="1"/>
  <c r="K32" i="12"/>
  <c r="B32" i="12"/>
  <c r="C32" i="12" s="1"/>
  <c r="K31" i="12"/>
  <c r="B31" i="12"/>
  <c r="C31" i="12" s="1"/>
  <c r="K30" i="12"/>
  <c r="B30" i="12"/>
  <c r="C30" i="12" s="1"/>
  <c r="K29" i="12"/>
  <c r="B29" i="12"/>
  <c r="C29" i="12" s="1"/>
  <c r="K28" i="12"/>
  <c r="B28" i="12"/>
  <c r="C28" i="12" s="1"/>
  <c r="K27" i="12"/>
  <c r="B27" i="12"/>
  <c r="C27" i="12" s="1"/>
  <c r="K26" i="12"/>
  <c r="B26" i="12"/>
  <c r="C26" i="12" s="1"/>
  <c r="K25" i="12"/>
  <c r="B25" i="12"/>
  <c r="C25" i="12" s="1"/>
  <c r="K24" i="12"/>
  <c r="B24" i="12"/>
  <c r="C24" i="12" s="1"/>
  <c r="K23" i="12"/>
  <c r="B23" i="12"/>
  <c r="C23" i="12" s="1"/>
  <c r="K22" i="12"/>
  <c r="B22" i="12"/>
  <c r="C22" i="12" s="1"/>
  <c r="K21" i="12"/>
  <c r="B21" i="12"/>
  <c r="C21" i="12" s="1"/>
  <c r="K20" i="12"/>
  <c r="B20" i="12"/>
  <c r="C20" i="12" s="1"/>
  <c r="K19" i="12"/>
  <c r="B19" i="12"/>
  <c r="C19" i="12" s="1"/>
  <c r="K18" i="12"/>
  <c r="B18" i="12"/>
  <c r="C18" i="12" s="1"/>
  <c r="K17" i="12"/>
  <c r="B17" i="12"/>
  <c r="C17" i="12" s="1"/>
  <c r="K16" i="12"/>
  <c r="B16" i="12"/>
  <c r="C16" i="12" s="1"/>
  <c r="K15" i="12"/>
  <c r="B15" i="12"/>
  <c r="C15" i="12" s="1"/>
  <c r="K14" i="12"/>
  <c r="B14" i="12"/>
  <c r="C14" i="12" s="1"/>
  <c r="K13" i="12"/>
  <c r="B13" i="12"/>
  <c r="C13" i="12" s="1"/>
  <c r="K12" i="12"/>
  <c r="B12" i="12"/>
  <c r="C12" i="12" s="1"/>
  <c r="K11" i="12"/>
  <c r="B11" i="12"/>
  <c r="C11" i="12" s="1"/>
  <c r="K10" i="12"/>
  <c r="B10" i="12"/>
  <c r="C10" i="12" s="1"/>
  <c r="K9" i="12"/>
  <c r="B9" i="12"/>
  <c r="C9" i="12" s="1"/>
  <c r="K8" i="12"/>
  <c r="B8" i="12"/>
  <c r="C8" i="12" s="1"/>
  <c r="K7" i="12"/>
  <c r="B7" i="12"/>
  <c r="C7" i="12" s="1"/>
  <c r="K6" i="12"/>
  <c r="B6" i="12"/>
  <c r="C6" i="12" s="1"/>
  <c r="K5" i="12"/>
  <c r="B5" i="12"/>
  <c r="C5" i="12" s="1"/>
  <c r="K4" i="12"/>
  <c r="B4" i="12"/>
  <c r="C4" i="12" s="1"/>
  <c r="K3" i="12"/>
  <c r="B3" i="12"/>
  <c r="C3" i="12" s="1"/>
  <c r="K2" i="12"/>
  <c r="B2" i="12"/>
  <c r="C2" i="12" s="1"/>
  <c r="B24" i="8"/>
  <c r="B19" i="8"/>
  <c r="N92" i="17" l="1" a="1"/>
  <c r="N92" i="17" s="1"/>
  <c r="N83" i="17" a="1"/>
  <c r="N83" i="17" s="1"/>
  <c r="N89" i="17" a="1"/>
  <c r="N89" i="17" s="1"/>
  <c r="N80" i="17" a="1"/>
  <c r="N80" i="17" s="1"/>
  <c r="M80" i="17" s="1"/>
  <c r="N85" i="17" a="1"/>
  <c r="N85" i="17" s="1"/>
  <c r="M85" i="17" s="1"/>
  <c r="N87" i="17" a="1"/>
  <c r="N87" i="17" s="1"/>
  <c r="N78" i="17" a="1"/>
  <c r="N78" i="17" s="1"/>
  <c r="N90" i="17" a="1"/>
  <c r="N90" i="17" s="1"/>
  <c r="N79" i="17" a="1"/>
  <c r="N79" i="17" s="1"/>
  <c r="N84" i="17" a="1"/>
  <c r="N84" i="17" s="1"/>
  <c r="N91" i="17" a="1"/>
  <c r="N91" i="17" s="1"/>
  <c r="N77" i="17" a="1"/>
  <c r="N77" i="17" s="1"/>
  <c r="N86" i="17" a="1"/>
  <c r="N86" i="17" s="1"/>
  <c r="M86" i="17" s="1"/>
  <c r="N81" i="17" a="1"/>
  <c r="N81" i="17" s="1"/>
  <c r="M81" i="17" s="1"/>
  <c r="N82" i="17" a="1"/>
  <c r="N82" i="17" s="1"/>
  <c r="N88" i="17" a="1"/>
  <c r="N88" i="17" s="1"/>
  <c r="M88" i="17" s="1"/>
  <c r="M92" i="17"/>
  <c r="N296" i="17" a="1"/>
  <c r="N296" i="17" s="1"/>
  <c r="N302" i="17" a="1"/>
  <c r="N302" i="17" s="1"/>
  <c r="N292" i="17" a="1"/>
  <c r="N292" i="17" s="1"/>
  <c r="N293" i="17" a="1"/>
  <c r="N293" i="17" s="1"/>
  <c r="N306" i="17" a="1"/>
  <c r="N306" i="17" s="1"/>
  <c r="M306" i="17" s="1"/>
  <c r="N297" i="17" a="1"/>
  <c r="N297" i="17" s="1"/>
  <c r="N303" i="17" a="1"/>
  <c r="N303" i="17" s="1"/>
  <c r="M303" i="17" s="1"/>
  <c r="N298" i="17" a="1"/>
  <c r="N298" i="17" s="1"/>
  <c r="N304" i="17" a="1"/>
  <c r="N304" i="17" s="1"/>
  <c r="N294" i="17" a="1"/>
  <c r="N294" i="17" s="1"/>
  <c r="N305" i="17" a="1"/>
  <c r="N305" i="17" s="1"/>
  <c r="N291" i="17" a="1"/>
  <c r="N291" i="17" s="1"/>
  <c r="N300" i="17" a="1"/>
  <c r="N300" i="17" s="1"/>
  <c r="N299" i="17" a="1"/>
  <c r="N299" i="17" s="1"/>
  <c r="M299" i="17" s="1"/>
  <c r="N295" i="17" a="1"/>
  <c r="N295" i="17" s="1"/>
  <c r="M295" i="17" s="1"/>
  <c r="N301" i="17" a="1"/>
  <c r="N301" i="17" s="1"/>
  <c r="N169" i="17" a="1"/>
  <c r="N169" i="17" s="1"/>
  <c r="AL124" i="12"/>
  <c r="AL116" i="12"/>
  <c r="AL115" i="12"/>
  <c r="AL114" i="12"/>
  <c r="AL122" i="12"/>
  <c r="N104" i="12" a="1"/>
  <c r="N104" i="12" s="1"/>
  <c r="M104" i="12" s="1"/>
  <c r="N155" i="12" a="1"/>
  <c r="N155" i="12" s="1"/>
  <c r="M155" i="12" s="1"/>
  <c r="N16" i="17" a="1"/>
  <c r="N16" i="17" s="1"/>
  <c r="M16" i="17" s="1"/>
  <c r="M320" i="17"/>
  <c r="M322" i="17"/>
  <c r="M310" i="17"/>
  <c r="M318" i="17"/>
  <c r="M313" i="17"/>
  <c r="M321" i="17"/>
  <c r="M308" i="17"/>
  <c r="M316" i="17"/>
  <c r="M315" i="17"/>
  <c r="M311" i="17"/>
  <c r="M319" i="17"/>
  <c r="M314" i="17"/>
  <c r="M309" i="17"/>
  <c r="M317" i="17"/>
  <c r="M312" i="17"/>
  <c r="N25" i="17" a="1"/>
  <c r="N25" i="17" s="1"/>
  <c r="M25" i="17" s="1"/>
  <c r="N212" i="17" a="1"/>
  <c r="N212" i="17" s="1"/>
  <c r="M212" i="17" s="1"/>
  <c r="N155" i="17" a="1"/>
  <c r="N155" i="17" s="1"/>
  <c r="M155" i="17" s="1"/>
  <c r="N141" i="17" a="1"/>
  <c r="N141" i="17" s="1"/>
  <c r="M141" i="17" s="1"/>
  <c r="N262" i="17" a="1"/>
  <c r="N262" i="17" s="1"/>
  <c r="M262" i="17" s="1"/>
  <c r="N209" i="17" a="1"/>
  <c r="N209" i="17" s="1"/>
  <c r="M209" i="17" s="1"/>
  <c r="N219" i="17" a="1"/>
  <c r="N219" i="17" s="1"/>
  <c r="M219" i="17" s="1"/>
  <c r="N20" i="17" a="1"/>
  <c r="N20" i="17" s="1"/>
  <c r="M20" i="17" s="1"/>
  <c r="N111" i="17" a="1"/>
  <c r="N111" i="17" s="1"/>
  <c r="M111" i="17" s="1"/>
  <c r="N67" i="17" a="1"/>
  <c r="N67" i="17" s="1"/>
  <c r="M67" i="17" s="1"/>
  <c r="AL124" i="17"/>
  <c r="AL114" i="17"/>
  <c r="M307" i="17"/>
  <c r="AL117" i="17"/>
  <c r="N271" i="17" a="1"/>
  <c r="N271" i="17" s="1"/>
  <c r="M271" i="17" s="1"/>
  <c r="N236" i="17" a="1"/>
  <c r="N236" i="17" s="1"/>
  <c r="M236" i="17" s="1"/>
  <c r="N231" i="17" a="1"/>
  <c r="N231" i="17" s="1"/>
  <c r="M231" i="17" s="1"/>
  <c r="N278" i="17" a="1"/>
  <c r="N278" i="17" s="1"/>
  <c r="M278" i="17" s="1"/>
  <c r="N244" i="17" a="1"/>
  <c r="N244" i="17" s="1"/>
  <c r="M244" i="17" s="1"/>
  <c r="AL125" i="17"/>
  <c r="AL129" i="17"/>
  <c r="N69" i="12" a="1"/>
  <c r="N69" i="12" s="1"/>
  <c r="M69" i="12" s="1"/>
  <c r="N338" i="12" a="1"/>
  <c r="N338" i="12" s="1"/>
  <c r="M338" i="12" s="1"/>
  <c r="N309" i="12" a="1"/>
  <c r="N309" i="12" s="1"/>
  <c r="M309" i="12" s="1"/>
  <c r="N140" i="12" a="1"/>
  <c r="N140" i="12" s="1"/>
  <c r="M140" i="12" s="1"/>
  <c r="N49" i="12" a="1"/>
  <c r="N49" i="12" s="1"/>
  <c r="M49" i="12" s="1"/>
  <c r="N99" i="12" a="1"/>
  <c r="N99" i="12" s="1"/>
  <c r="M99" i="12" s="1"/>
  <c r="N151" i="12" a="1"/>
  <c r="N151" i="12" s="1"/>
  <c r="M151" i="12" s="1"/>
  <c r="N223" i="12" a="1"/>
  <c r="N223" i="12" s="1"/>
  <c r="M223" i="12" s="1"/>
  <c r="N268" i="12" a="1"/>
  <c r="N268" i="12" s="1"/>
  <c r="M268" i="12" s="1"/>
  <c r="N48" i="17" a="1"/>
  <c r="N48" i="17" s="1"/>
  <c r="M48" i="17" s="1"/>
  <c r="M99" i="17"/>
  <c r="N257" i="17" a="1"/>
  <c r="N257" i="17" s="1"/>
  <c r="M257" i="17" s="1"/>
  <c r="N302" i="12" a="1"/>
  <c r="N302" i="12" s="1"/>
  <c r="M302" i="12" s="1"/>
  <c r="N27" i="17" a="1"/>
  <c r="N27" i="17" s="1"/>
  <c r="M27" i="17" s="1"/>
  <c r="N53" i="17" a="1"/>
  <c r="N53" i="17" s="1"/>
  <c r="M53" i="17" s="1"/>
  <c r="M104" i="17"/>
  <c r="N225" i="17" a="1"/>
  <c r="N225" i="17" s="1"/>
  <c r="M225" i="17" s="1"/>
  <c r="N253" i="17" a="1"/>
  <c r="N253" i="17" s="1"/>
  <c r="M253" i="17" s="1"/>
  <c r="N15" i="17" a="1"/>
  <c r="N15" i="17" s="1"/>
  <c r="M15" i="17" s="1"/>
  <c r="M83" i="17"/>
  <c r="N180" i="17" a="1"/>
  <c r="N180" i="17" s="1"/>
  <c r="M180" i="17" s="1"/>
  <c r="N265" i="17" a="1"/>
  <c r="N265" i="17" s="1"/>
  <c r="M265" i="17" s="1"/>
  <c r="N211" i="17" a="1"/>
  <c r="N211" i="17" s="1"/>
  <c r="M211" i="17" s="1"/>
  <c r="N214" i="17" a="1"/>
  <c r="N214" i="17" s="1"/>
  <c r="M214" i="17" s="1"/>
  <c r="AL115" i="17"/>
  <c r="AL122" i="17"/>
  <c r="AL127" i="17"/>
  <c r="N75" i="17" a="1"/>
  <c r="N75" i="17" s="1"/>
  <c r="M75" i="17" s="1"/>
  <c r="N192" i="17" a="1"/>
  <c r="N192" i="17" s="1"/>
  <c r="M192" i="17" s="1"/>
  <c r="N187" i="17" a="1"/>
  <c r="N187" i="17" s="1"/>
  <c r="M187" i="17" s="1"/>
  <c r="N78" i="12" a="1"/>
  <c r="N78" i="12" s="1"/>
  <c r="M78" i="12" s="1"/>
  <c r="N167" i="12" a="1"/>
  <c r="N167" i="12" s="1"/>
  <c r="M167" i="12" s="1"/>
  <c r="N169" i="12" a="1"/>
  <c r="N169" i="12" s="1"/>
  <c r="M169" i="12" s="1"/>
  <c r="N199" i="12" a="1"/>
  <c r="N199" i="12" s="1"/>
  <c r="M199" i="12" s="1"/>
  <c r="N276" i="12" a="1"/>
  <c r="N276" i="12" s="1"/>
  <c r="M276" i="12" s="1"/>
  <c r="AL120" i="17"/>
  <c r="N116" i="17" a="1"/>
  <c r="N116" i="17" s="1"/>
  <c r="M116" i="17" s="1"/>
  <c r="N164" i="17" a="1"/>
  <c r="N164" i="17" s="1"/>
  <c r="M164" i="17" s="1"/>
  <c r="N227" i="17" a="1"/>
  <c r="N227" i="17" s="1"/>
  <c r="M227" i="17" s="1"/>
  <c r="N188" i="12" a="1"/>
  <c r="N188" i="12" s="1"/>
  <c r="M188" i="12" s="1"/>
  <c r="M84" i="17"/>
  <c r="N203" i="17" a="1"/>
  <c r="N203" i="17" s="1"/>
  <c r="M203" i="17" s="1"/>
  <c r="AL116" i="17"/>
  <c r="AL123" i="17"/>
  <c r="N54" i="17" a="1"/>
  <c r="N54" i="17" s="1"/>
  <c r="M54" i="17" s="1"/>
  <c r="N13" i="17" a="1"/>
  <c r="N13" i="17" s="1"/>
  <c r="M13" i="17" s="1"/>
  <c r="N42" i="17" a="1"/>
  <c r="N42" i="17" s="1"/>
  <c r="M42" i="17" s="1"/>
  <c r="N6" i="17" a="1"/>
  <c r="N6" i="17" s="1"/>
  <c r="M6" i="17" s="1"/>
  <c r="AL121" i="17"/>
  <c r="N14" i="17" a="1"/>
  <c r="N14" i="17" s="1"/>
  <c r="M14" i="17" s="1"/>
  <c r="N17" i="17" a="1"/>
  <c r="N17" i="17" s="1"/>
  <c r="N32" i="17" a="1"/>
  <c r="N32" i="17" s="1"/>
  <c r="N47" i="17" a="1"/>
  <c r="N47" i="17" s="1"/>
  <c r="N40" i="17" a="1"/>
  <c r="N40" i="17" s="1"/>
  <c r="M40" i="17" s="1"/>
  <c r="N55" i="17" a="1"/>
  <c r="N55" i="17" s="1"/>
  <c r="M55" i="17" s="1"/>
  <c r="M91" i="17"/>
  <c r="M106" i="17"/>
  <c r="N150" i="17" a="1"/>
  <c r="N150" i="17" s="1"/>
  <c r="M150" i="17" s="1"/>
  <c r="N8" i="17" a="1"/>
  <c r="N8" i="17" s="1"/>
  <c r="M8" i="17" s="1"/>
  <c r="N19" i="17" a="1"/>
  <c r="N19" i="17" s="1"/>
  <c r="M19" i="17" s="1"/>
  <c r="N2" i="17" a="1"/>
  <c r="N2" i="17" s="1"/>
  <c r="AL126" i="17"/>
  <c r="N62" i="17" a="1"/>
  <c r="N62" i="17" s="1"/>
  <c r="M89" i="17"/>
  <c r="N122" i="17" a="1"/>
  <c r="N122" i="17" s="1"/>
  <c r="M122" i="17" s="1"/>
  <c r="N136" i="17" a="1"/>
  <c r="N136" i="17" s="1"/>
  <c r="M136" i="17" s="1"/>
  <c r="N132" i="17" a="1"/>
  <c r="N132" i="17" s="1"/>
  <c r="M132" i="17" s="1"/>
  <c r="N124" i="17" a="1"/>
  <c r="N124" i="17" s="1"/>
  <c r="N133" i="17" a="1"/>
  <c r="N133" i="17" s="1"/>
  <c r="M133" i="17" s="1"/>
  <c r="N125" i="17" a="1"/>
  <c r="N125" i="17" s="1"/>
  <c r="M125" i="17" s="1"/>
  <c r="N12" i="17" a="1"/>
  <c r="N12" i="17" s="1"/>
  <c r="M12" i="17" s="1"/>
  <c r="N39" i="17" a="1"/>
  <c r="N39" i="17" s="1"/>
  <c r="M39" i="17" s="1"/>
  <c r="N69" i="17" a="1"/>
  <c r="N69" i="17" s="1"/>
  <c r="M69" i="17" s="1"/>
  <c r="M98" i="17"/>
  <c r="N7" i="17" a="1"/>
  <c r="N7" i="17" s="1"/>
  <c r="M7" i="17" s="1"/>
  <c r="AL128" i="17"/>
  <c r="N30" i="17" a="1"/>
  <c r="N30" i="17" s="1"/>
  <c r="M30" i="17" s="1"/>
  <c r="N22" i="17" a="1"/>
  <c r="N22" i="17" s="1"/>
  <c r="M22" i="17" s="1"/>
  <c r="N31" i="17" a="1"/>
  <c r="N31" i="17" s="1"/>
  <c r="M31" i="17" s="1"/>
  <c r="N23" i="17" a="1"/>
  <c r="N23" i="17" s="1"/>
  <c r="M23" i="17" s="1"/>
  <c r="N24" i="17" a="1"/>
  <c r="N24" i="17" s="1"/>
  <c r="M24" i="17" s="1"/>
  <c r="N29" i="17" a="1"/>
  <c r="N29" i="17" s="1"/>
  <c r="M29" i="17" s="1"/>
  <c r="N21" i="17" a="1"/>
  <c r="N21" i="17" s="1"/>
  <c r="M21" i="17" s="1"/>
  <c r="N18" i="17" a="1"/>
  <c r="N18" i="17" s="1"/>
  <c r="M18" i="17" s="1"/>
  <c r="AL118" i="17"/>
  <c r="N58" i="17" a="1"/>
  <c r="N58" i="17" s="1"/>
  <c r="M58" i="17" s="1"/>
  <c r="N50" i="17" a="1"/>
  <c r="N50" i="17" s="1"/>
  <c r="M50" i="17" s="1"/>
  <c r="N44" i="17" a="1"/>
  <c r="N44" i="17" s="1"/>
  <c r="M44" i="17" s="1"/>
  <c r="N36" i="17" a="1"/>
  <c r="N36" i="17" s="1"/>
  <c r="M36" i="17" s="1"/>
  <c r="N59" i="17" a="1"/>
  <c r="N59" i="17" s="1"/>
  <c r="M59" i="17" s="1"/>
  <c r="N51" i="17" a="1"/>
  <c r="N51" i="17" s="1"/>
  <c r="M51" i="17" s="1"/>
  <c r="N45" i="17" a="1"/>
  <c r="N45" i="17" s="1"/>
  <c r="M45" i="17" s="1"/>
  <c r="N37" i="17" a="1"/>
  <c r="N37" i="17" s="1"/>
  <c r="M37" i="17" s="1"/>
  <c r="N60" i="17" a="1"/>
  <c r="N60" i="17" s="1"/>
  <c r="M60" i="17" s="1"/>
  <c r="N52" i="17" a="1"/>
  <c r="N52" i="17" s="1"/>
  <c r="M52" i="17" s="1"/>
  <c r="N46" i="17" a="1"/>
  <c r="N46" i="17" s="1"/>
  <c r="M46" i="17" s="1"/>
  <c r="N38" i="17" a="1"/>
  <c r="N38" i="17" s="1"/>
  <c r="M38" i="17" s="1"/>
  <c r="N57" i="17" a="1"/>
  <c r="N57" i="17" s="1"/>
  <c r="M57" i="17" s="1"/>
  <c r="N49" i="17" a="1"/>
  <c r="N49" i="17" s="1"/>
  <c r="M49" i="17" s="1"/>
  <c r="N43" i="17" a="1"/>
  <c r="N43" i="17" s="1"/>
  <c r="M43" i="17" s="1"/>
  <c r="N35" i="17" a="1"/>
  <c r="N35" i="17" s="1"/>
  <c r="M35" i="17" s="1"/>
  <c r="N33" i="17" a="1"/>
  <c r="N33" i="17" s="1"/>
  <c r="M33" i="17" s="1"/>
  <c r="N56" i="17" a="1"/>
  <c r="N56" i="17" s="1"/>
  <c r="M56" i="17" s="1"/>
  <c r="N61" i="17" a="1"/>
  <c r="N61" i="17" s="1"/>
  <c r="M61" i="17" s="1"/>
  <c r="N153" i="17" a="1"/>
  <c r="N153" i="17" s="1"/>
  <c r="M153" i="17" s="1"/>
  <c r="N28" i="17" a="1"/>
  <c r="N28" i="17" s="1"/>
  <c r="M28" i="17" s="1"/>
  <c r="N34" i="17" a="1"/>
  <c r="N34" i="17" s="1"/>
  <c r="M34" i="17" s="1"/>
  <c r="M107" i="17"/>
  <c r="N139" i="17" a="1"/>
  <c r="N139" i="17" s="1"/>
  <c r="N26" i="17" a="1"/>
  <c r="N26" i="17" s="1"/>
  <c r="M26" i="17" s="1"/>
  <c r="N41" i="17" a="1"/>
  <c r="N41" i="17" s="1"/>
  <c r="M41" i="17" s="1"/>
  <c r="N72" i="17" a="1"/>
  <c r="N72" i="17" s="1"/>
  <c r="M72" i="17" s="1"/>
  <c r="N70" i="17" a="1"/>
  <c r="N70" i="17" s="1"/>
  <c r="M70" i="17" s="1"/>
  <c r="N63" i="17" a="1"/>
  <c r="N63" i="17" s="1"/>
  <c r="M63" i="17" s="1"/>
  <c r="N71" i="17" a="1"/>
  <c r="N71" i="17" s="1"/>
  <c r="M71" i="17" s="1"/>
  <c r="M100" i="17"/>
  <c r="N128" i="17" a="1"/>
  <c r="N128" i="17" s="1"/>
  <c r="M128" i="17" s="1"/>
  <c r="N152" i="17" a="1"/>
  <c r="N152" i="17" s="1"/>
  <c r="M152" i="17" s="1"/>
  <c r="N146" i="17" a="1"/>
  <c r="N146" i="17" s="1"/>
  <c r="M146" i="17" s="1"/>
  <c r="N160" i="17" a="1"/>
  <c r="N160" i="17" s="1"/>
  <c r="M160" i="17" s="1"/>
  <c r="N174" i="17" a="1"/>
  <c r="N174" i="17" s="1"/>
  <c r="M174" i="17" s="1"/>
  <c r="N186" i="17" a="1"/>
  <c r="N186" i="17" s="1"/>
  <c r="M186" i="17" s="1"/>
  <c r="N190" i="17" a="1"/>
  <c r="N190" i="17" s="1"/>
  <c r="M190" i="17" s="1"/>
  <c r="N217" i="17" a="1"/>
  <c r="N217" i="17" s="1"/>
  <c r="M217" i="17" s="1"/>
  <c r="N181" i="17" a="1"/>
  <c r="N181" i="17" s="1"/>
  <c r="M181" i="17" s="1"/>
  <c r="N178" i="17" a="1"/>
  <c r="N178" i="17" s="1"/>
  <c r="M178" i="17" s="1"/>
  <c r="N175" i="17" a="1"/>
  <c r="N175" i="17" s="1"/>
  <c r="M175" i="17" s="1"/>
  <c r="N255" i="17" a="1"/>
  <c r="N255" i="17" s="1"/>
  <c r="M255" i="17" s="1"/>
  <c r="N120" i="17" a="1"/>
  <c r="N120" i="17" s="1"/>
  <c r="M120" i="17" s="1"/>
  <c r="N112" i="17" a="1"/>
  <c r="N112" i="17" s="1"/>
  <c r="M112" i="17" s="1"/>
  <c r="N115" i="17" a="1"/>
  <c r="N115" i="17" s="1"/>
  <c r="M115" i="17" s="1"/>
  <c r="N119" i="17" a="1"/>
  <c r="N119" i="17" s="1"/>
  <c r="M119" i="17" s="1"/>
  <c r="N68" i="17" a="1"/>
  <c r="N68" i="17" s="1"/>
  <c r="M68" i="17" s="1"/>
  <c r="N76" i="17" a="1"/>
  <c r="N76" i="17" s="1"/>
  <c r="M76" i="17" s="1"/>
  <c r="M82" i="17"/>
  <c r="M90" i="17"/>
  <c r="M97" i="17"/>
  <c r="M105" i="17"/>
  <c r="N110" i="17" a="1"/>
  <c r="N110" i="17" s="1"/>
  <c r="M110" i="17" s="1"/>
  <c r="N121" i="17" a="1"/>
  <c r="N121" i="17" s="1"/>
  <c r="M121" i="17" s="1"/>
  <c r="N138" i="17" a="1"/>
  <c r="N138" i="17" s="1"/>
  <c r="M138" i="17" s="1"/>
  <c r="N134" i="17" a="1"/>
  <c r="N134" i="17" s="1"/>
  <c r="M134" i="17" s="1"/>
  <c r="N130" i="17" a="1"/>
  <c r="N130" i="17" s="1"/>
  <c r="M130" i="17" s="1"/>
  <c r="N126" i="17" a="1"/>
  <c r="N126" i="17" s="1"/>
  <c r="M126" i="17" s="1"/>
  <c r="N127" i="17" a="1"/>
  <c r="N127" i="17" s="1"/>
  <c r="M127" i="17" s="1"/>
  <c r="N135" i="17" a="1"/>
  <c r="N135" i="17" s="1"/>
  <c r="M135" i="17" s="1"/>
  <c r="N143" i="17" a="1"/>
  <c r="N143" i="17" s="1"/>
  <c r="M143" i="17" s="1"/>
  <c r="N145" i="17" a="1"/>
  <c r="N145" i="17" s="1"/>
  <c r="M145" i="17" s="1"/>
  <c r="N157" i="17" a="1"/>
  <c r="N157" i="17" s="1"/>
  <c r="M157" i="17" s="1"/>
  <c r="N159" i="17" a="1"/>
  <c r="N159" i="17" s="1"/>
  <c r="M159" i="17" s="1"/>
  <c r="N179" i="17" a="1"/>
  <c r="N179" i="17" s="1"/>
  <c r="M179" i="17" s="1"/>
  <c r="N183" i="17" a="1"/>
  <c r="N183" i="17" s="1"/>
  <c r="M183" i="17" s="1"/>
  <c r="N189" i="17" a="1"/>
  <c r="N189" i="17" s="1"/>
  <c r="M189" i="17" s="1"/>
  <c r="N195" i="17" a="1"/>
  <c r="N195" i="17" s="1"/>
  <c r="M195" i="17" s="1"/>
  <c r="N243" i="17" a="1"/>
  <c r="N243" i="17" s="1"/>
  <c r="M243" i="17" s="1"/>
  <c r="N241" i="17" a="1"/>
  <c r="N241" i="17" s="1"/>
  <c r="M241" i="17" s="1"/>
  <c r="N239" i="17" a="1"/>
  <c r="N239" i="17" s="1"/>
  <c r="M239" i="17" s="1"/>
  <c r="N258" i="17" a="1"/>
  <c r="N258" i="17" s="1"/>
  <c r="M258" i="17" s="1"/>
  <c r="M96" i="17"/>
  <c r="N114" i="17" a="1"/>
  <c r="N114" i="17" s="1"/>
  <c r="M114" i="17" s="1"/>
  <c r="N118" i="17" a="1"/>
  <c r="N118" i="17" s="1"/>
  <c r="M118" i="17" s="1"/>
  <c r="N166" i="17" a="1"/>
  <c r="N166" i="17" s="1"/>
  <c r="M166" i="17" s="1"/>
  <c r="N162" i="17" a="1"/>
  <c r="N162" i="17" s="1"/>
  <c r="M162" i="17" s="1"/>
  <c r="N158" i="17" a="1"/>
  <c r="N158" i="17" s="1"/>
  <c r="M158" i="17" s="1"/>
  <c r="N154" i="17" a="1"/>
  <c r="N154" i="17" s="1"/>
  <c r="N168" i="17" a="1"/>
  <c r="N168" i="17" s="1"/>
  <c r="M168" i="17" s="1"/>
  <c r="N177" i="17" a="1"/>
  <c r="N177" i="17" s="1"/>
  <c r="M177" i="17" s="1"/>
  <c r="N234" i="17" a="1"/>
  <c r="N234" i="17" s="1"/>
  <c r="M234" i="17" s="1"/>
  <c r="N290" i="17" a="1"/>
  <c r="N290" i="17" s="1"/>
  <c r="M290" i="17" s="1"/>
  <c r="N284" i="17" a="1"/>
  <c r="N284" i="17" s="1"/>
  <c r="M284" i="17" s="1"/>
  <c r="N277" i="17" a="1"/>
  <c r="N277" i="17" s="1"/>
  <c r="M277" i="17" s="1"/>
  <c r="N289" i="17" a="1"/>
  <c r="N289" i="17" s="1"/>
  <c r="M289" i="17" s="1"/>
  <c r="N287" i="17" a="1"/>
  <c r="N287" i="17" s="1"/>
  <c r="M287" i="17" s="1"/>
  <c r="N280" i="17" a="1"/>
  <c r="N280" i="17" s="1"/>
  <c r="M280" i="17" s="1"/>
  <c r="N276" i="17" a="1"/>
  <c r="N276" i="17" s="1"/>
  <c r="N286" i="17" a="1"/>
  <c r="N286" i="17" s="1"/>
  <c r="M286" i="17" s="1"/>
  <c r="N279" i="17" a="1"/>
  <c r="N279" i="17" s="1"/>
  <c r="M279" i="17" s="1"/>
  <c r="N283" i="17" a="1"/>
  <c r="N283" i="17" s="1"/>
  <c r="M283" i="17" s="1"/>
  <c r="N281" i="17" a="1"/>
  <c r="N281" i="17" s="1"/>
  <c r="M281" i="17" s="1"/>
  <c r="N285" i="17" a="1"/>
  <c r="N285" i="17" s="1"/>
  <c r="M285" i="17" s="1"/>
  <c r="N5" i="17" a="1"/>
  <c r="N5" i="17" s="1"/>
  <c r="M5" i="17" s="1"/>
  <c r="AL119" i="17"/>
  <c r="N11" i="17" a="1"/>
  <c r="N11" i="17" s="1"/>
  <c r="M11" i="17" s="1"/>
  <c r="N66" i="17" a="1"/>
  <c r="N66" i="17" s="1"/>
  <c r="M66" i="17" s="1"/>
  <c r="N74" i="17" a="1"/>
  <c r="N74" i="17" s="1"/>
  <c r="M74" i="17" s="1"/>
  <c r="M95" i="17"/>
  <c r="M103" i="17"/>
  <c r="N147" i="17" a="1"/>
  <c r="N147" i="17" s="1"/>
  <c r="M147" i="17" s="1"/>
  <c r="N149" i="17" a="1"/>
  <c r="N149" i="17" s="1"/>
  <c r="M149" i="17" s="1"/>
  <c r="N161" i="17" a="1"/>
  <c r="N161" i="17" s="1"/>
  <c r="M161" i="17" s="1"/>
  <c r="N163" i="17" a="1"/>
  <c r="N163" i="17" s="1"/>
  <c r="M163" i="17" s="1"/>
  <c r="N176" i="17" a="1"/>
  <c r="N176" i="17" s="1"/>
  <c r="M176" i="17" s="1"/>
  <c r="N171" i="17" a="1"/>
  <c r="N171" i="17" s="1"/>
  <c r="M171" i="17" s="1"/>
  <c r="N208" i="17" a="1"/>
  <c r="N208" i="17" s="1"/>
  <c r="M208" i="17" s="1"/>
  <c r="N218" i="17" a="1"/>
  <c r="N218" i="17" s="1"/>
  <c r="M218" i="17" s="1"/>
  <c r="N228" i="17" a="1"/>
  <c r="N228" i="17" s="1"/>
  <c r="M228" i="17" s="1"/>
  <c r="N230" i="17" a="1"/>
  <c r="N230" i="17" s="1"/>
  <c r="M230" i="17" s="1"/>
  <c r="N226" i="17" a="1"/>
  <c r="N226" i="17" s="1"/>
  <c r="M226" i="17" s="1"/>
  <c r="N224" i="17" a="1"/>
  <c r="N224" i="17" s="1"/>
  <c r="M224" i="17" s="1"/>
  <c r="N216" i="17" a="1"/>
  <c r="N216" i="17" s="1"/>
  <c r="N222" i="17" a="1"/>
  <c r="N222" i="17" s="1"/>
  <c r="M222" i="17" s="1"/>
  <c r="N220" i="17" a="1"/>
  <c r="N220" i="17" s="1"/>
  <c r="M220" i="17" s="1"/>
  <c r="N223" i="17" a="1"/>
  <c r="N223" i="17" s="1"/>
  <c r="M223" i="17" s="1"/>
  <c r="N229" i="17" a="1"/>
  <c r="N229" i="17" s="1"/>
  <c r="M229" i="17" s="1"/>
  <c r="N240" i="17" a="1"/>
  <c r="N240" i="17" s="1"/>
  <c r="M240" i="17" s="1"/>
  <c r="N248" i="17" a="1"/>
  <c r="N248" i="17" s="1"/>
  <c r="M248" i="17" s="1"/>
  <c r="N251" i="17" a="1"/>
  <c r="N251" i="17" s="1"/>
  <c r="M251" i="17" s="1"/>
  <c r="N282" i="17" a="1"/>
  <c r="N282" i="17" s="1"/>
  <c r="M282" i="17" s="1"/>
  <c r="N109" i="17" a="1"/>
  <c r="N109" i="17" s="1"/>
  <c r="N4" i="17" a="1"/>
  <c r="N4" i="17" s="1"/>
  <c r="M4" i="17" s="1"/>
  <c r="N10" i="17" a="1"/>
  <c r="N10" i="17" s="1"/>
  <c r="M10" i="17" s="1"/>
  <c r="N65" i="17" a="1"/>
  <c r="N65" i="17" s="1"/>
  <c r="M65" i="17" s="1"/>
  <c r="N73" i="17" a="1"/>
  <c r="N73" i="17" s="1"/>
  <c r="M73" i="17" s="1"/>
  <c r="M79" i="17"/>
  <c r="M87" i="17"/>
  <c r="M94" i="17"/>
  <c r="M102" i="17"/>
  <c r="N113" i="17" a="1"/>
  <c r="N113" i="17" s="1"/>
  <c r="M113" i="17" s="1"/>
  <c r="N123" i="17" a="1"/>
  <c r="N123" i="17" s="1"/>
  <c r="M123" i="17" s="1"/>
  <c r="N129" i="17" a="1"/>
  <c r="N129" i="17" s="1"/>
  <c r="M129" i="17" s="1"/>
  <c r="N137" i="17" a="1"/>
  <c r="N137" i="17" s="1"/>
  <c r="M137" i="17" s="1"/>
  <c r="N142" i="17" a="1"/>
  <c r="N142" i="17" s="1"/>
  <c r="M142" i="17" s="1"/>
  <c r="N156" i="17" a="1"/>
  <c r="N156" i="17" s="1"/>
  <c r="M156" i="17" s="1"/>
  <c r="N194" i="17" a="1"/>
  <c r="N194" i="17" s="1"/>
  <c r="M194" i="17" s="1"/>
  <c r="N198" i="17" a="1"/>
  <c r="N198" i="17" s="1"/>
  <c r="M198" i="17" s="1"/>
  <c r="N215" i="17" a="1"/>
  <c r="N215" i="17" s="1"/>
  <c r="M215" i="17" s="1"/>
  <c r="N213" i="17" a="1"/>
  <c r="N213" i="17" s="1"/>
  <c r="M213" i="17" s="1"/>
  <c r="N205" i="17" a="1"/>
  <c r="N205" i="17" s="1"/>
  <c r="M205" i="17" s="1"/>
  <c r="N202" i="17" a="1"/>
  <c r="N202" i="17" s="1"/>
  <c r="M202" i="17" s="1"/>
  <c r="N201" i="17" a="1"/>
  <c r="N201" i="17" s="1"/>
  <c r="M201" i="17" s="1"/>
  <c r="N210" i="17" a="1"/>
  <c r="N210" i="17" s="1"/>
  <c r="M210" i="17" s="1"/>
  <c r="N207" i="17" a="1"/>
  <c r="N207" i="17" s="1"/>
  <c r="M207" i="17" s="1"/>
  <c r="N204" i="17" a="1"/>
  <c r="N204" i="17" s="1"/>
  <c r="M204" i="17" s="1"/>
  <c r="N206" i="17" a="1"/>
  <c r="N206" i="17" s="1"/>
  <c r="M206" i="17" s="1"/>
  <c r="N221" i="17" a="1"/>
  <c r="N221" i="17" s="1"/>
  <c r="M221" i="17" s="1"/>
  <c r="N288" i="17" a="1"/>
  <c r="N288" i="17" s="1"/>
  <c r="M288" i="17" s="1"/>
  <c r="N3" i="17" a="1"/>
  <c r="N3" i="17" s="1"/>
  <c r="M3" i="17" s="1"/>
  <c r="N9" i="17" a="1"/>
  <c r="N9" i="17" s="1"/>
  <c r="M9" i="17" s="1"/>
  <c r="N64" i="17" a="1"/>
  <c r="N64" i="17" s="1"/>
  <c r="M64" i="17" s="1"/>
  <c r="M78" i="17"/>
  <c r="M101" i="17"/>
  <c r="N117" i="17" a="1"/>
  <c r="N117" i="17" s="1"/>
  <c r="M117" i="17" s="1"/>
  <c r="N131" i="17" a="1"/>
  <c r="N131" i="17" s="1"/>
  <c r="M131" i="17" s="1"/>
  <c r="N151" i="17" a="1"/>
  <c r="N151" i="17" s="1"/>
  <c r="M151" i="17" s="1"/>
  <c r="N165" i="17" a="1"/>
  <c r="N165" i="17" s="1"/>
  <c r="M165" i="17" s="1"/>
  <c r="N167" i="17" a="1"/>
  <c r="N167" i="17" s="1"/>
  <c r="M167" i="17" s="1"/>
  <c r="N182" i="17" a="1"/>
  <c r="N182" i="17" s="1"/>
  <c r="M182" i="17" s="1"/>
  <c r="N184" i="17" a="1"/>
  <c r="N184" i="17" s="1"/>
  <c r="N200" i="17" a="1"/>
  <c r="N200" i="17" s="1"/>
  <c r="M292" i="17"/>
  <c r="M296" i="17"/>
  <c r="M300" i="17"/>
  <c r="N172" i="17" a="1"/>
  <c r="N172" i="17" s="1"/>
  <c r="M172" i="17" s="1"/>
  <c r="N193" i="17" a="1"/>
  <c r="N193" i="17" s="1"/>
  <c r="M193" i="17" s="1"/>
  <c r="N196" i="17" a="1"/>
  <c r="N196" i="17" s="1"/>
  <c r="M196" i="17" s="1"/>
  <c r="N199" i="17" a="1"/>
  <c r="N199" i="17" s="1"/>
  <c r="M199" i="17" s="1"/>
  <c r="N232" i="17" a="1"/>
  <c r="N232" i="17" s="1"/>
  <c r="M232" i="17" s="1"/>
  <c r="N242" i="17" a="1"/>
  <c r="N242" i="17" s="1"/>
  <c r="M242" i="17" s="1"/>
  <c r="N235" i="17" a="1"/>
  <c r="N235" i="17" s="1"/>
  <c r="M235" i="17" s="1"/>
  <c r="N233" i="17" a="1"/>
  <c r="N233" i="17" s="1"/>
  <c r="M233" i="17" s="1"/>
  <c r="N245" i="17" a="1"/>
  <c r="N245" i="17" s="1"/>
  <c r="M245" i="17" s="1"/>
  <c r="N238" i="17" a="1"/>
  <c r="N238" i="17" s="1"/>
  <c r="M238" i="17" s="1"/>
  <c r="N237" i="17" a="1"/>
  <c r="N237" i="17" s="1"/>
  <c r="M237" i="17" s="1"/>
  <c r="N246" i="17" a="1"/>
  <c r="N246" i="17" s="1"/>
  <c r="N256" i="17" a="1"/>
  <c r="N256" i="17" s="1"/>
  <c r="M256" i="17" s="1"/>
  <c r="N249" i="17" a="1"/>
  <c r="N249" i="17" s="1"/>
  <c r="M249" i="17" s="1"/>
  <c r="N247" i="17" a="1"/>
  <c r="N247" i="17" s="1"/>
  <c r="M247" i="17" s="1"/>
  <c r="N259" i="17" a="1"/>
  <c r="N259" i="17" s="1"/>
  <c r="M259" i="17" s="1"/>
  <c r="N252" i="17" a="1"/>
  <c r="N252" i="17" s="1"/>
  <c r="M252" i="17" s="1"/>
  <c r="N274" i="17" a="1"/>
  <c r="N274" i="17" s="1"/>
  <c r="M274" i="17" s="1"/>
  <c r="N264" i="17" a="1"/>
  <c r="N264" i="17" s="1"/>
  <c r="M264" i="17" s="1"/>
  <c r="N268" i="17" a="1"/>
  <c r="N268" i="17" s="1"/>
  <c r="M268" i="17" s="1"/>
  <c r="N272" i="17" a="1"/>
  <c r="N272" i="17" s="1"/>
  <c r="M272" i="17" s="1"/>
  <c r="M304" i="17"/>
  <c r="M305" i="17"/>
  <c r="M298" i="17"/>
  <c r="M301" i="17"/>
  <c r="M294" i="17"/>
  <c r="M297" i="17"/>
  <c r="M293" i="17"/>
  <c r="N140" i="17" a="1"/>
  <c r="N140" i="17" s="1"/>
  <c r="M140" i="17" s="1"/>
  <c r="N144" i="17" a="1"/>
  <c r="N144" i="17" s="1"/>
  <c r="M144" i="17" s="1"/>
  <c r="N148" i="17" a="1"/>
  <c r="N148" i="17" s="1"/>
  <c r="M148" i="17" s="1"/>
  <c r="N170" i="17" a="1"/>
  <c r="N170" i="17" s="1"/>
  <c r="M170" i="17" s="1"/>
  <c r="N173" i="17" a="1"/>
  <c r="N173" i="17" s="1"/>
  <c r="M173" i="17" s="1"/>
  <c r="N197" i="17" a="1"/>
  <c r="N197" i="17" s="1"/>
  <c r="M197" i="17" s="1"/>
  <c r="N260" i="17" a="1"/>
  <c r="N260" i="17" s="1"/>
  <c r="M260" i="17" s="1"/>
  <c r="N267" i="17" a="1"/>
  <c r="N267" i="17" s="1"/>
  <c r="M267" i="17" s="1"/>
  <c r="N269" i="17" a="1"/>
  <c r="N269" i="17" s="1"/>
  <c r="M269" i="17" s="1"/>
  <c r="N185" i="17" a="1"/>
  <c r="N185" i="17" s="1"/>
  <c r="M185" i="17" s="1"/>
  <c r="N188" i="17" a="1"/>
  <c r="N188" i="17" s="1"/>
  <c r="M188" i="17" s="1"/>
  <c r="N191" i="17" a="1"/>
  <c r="N191" i="17" s="1"/>
  <c r="M191" i="17" s="1"/>
  <c r="N250" i="17" a="1"/>
  <c r="N250" i="17" s="1"/>
  <c r="M250" i="17" s="1"/>
  <c r="N254" i="17" a="1"/>
  <c r="N254" i="17" s="1"/>
  <c r="M254" i="17" s="1"/>
  <c r="M302" i="17"/>
  <c r="N266" i="17" a="1"/>
  <c r="N266" i="17" s="1"/>
  <c r="M266" i="17" s="1"/>
  <c r="N273" i="17" a="1"/>
  <c r="N273" i="17" s="1"/>
  <c r="M273" i="17" s="1"/>
  <c r="N275" i="17" a="1"/>
  <c r="N275" i="17" s="1"/>
  <c r="M275" i="17" s="1"/>
  <c r="N261" i="17" a="1"/>
  <c r="N261" i="17" s="1"/>
  <c r="N263" i="17" a="1"/>
  <c r="N263" i="17" s="1"/>
  <c r="M263" i="17" s="1"/>
  <c r="N270" i="17" a="1"/>
  <c r="N270" i="17" s="1"/>
  <c r="M270" i="17" s="1"/>
  <c r="N10" i="12" a="1"/>
  <c r="N10" i="12" s="1"/>
  <c r="M10" i="12" s="1"/>
  <c r="N11" i="12" a="1"/>
  <c r="N11" i="12" s="1"/>
  <c r="M11" i="12" s="1"/>
  <c r="N73" i="12" a="1"/>
  <c r="N73" i="12" s="1"/>
  <c r="M73" i="12" s="1"/>
  <c r="N214" i="12" a="1"/>
  <c r="N214" i="12" s="1"/>
  <c r="M214" i="12" s="1"/>
  <c r="N269" i="12" a="1"/>
  <c r="N269" i="12" s="1"/>
  <c r="M269" i="12" s="1"/>
  <c r="N307" i="12" a="1"/>
  <c r="N307" i="12" s="1"/>
  <c r="M307" i="12" s="1"/>
  <c r="N299" i="12" a="1"/>
  <c r="N299" i="12" s="1"/>
  <c r="M299" i="12" s="1"/>
  <c r="N206" i="12" a="1"/>
  <c r="N206" i="12" s="1"/>
  <c r="M206" i="12" s="1"/>
  <c r="N12" i="12" a="1"/>
  <c r="N12" i="12" s="1"/>
  <c r="M12" i="12" s="1"/>
  <c r="N88" i="12" a="1"/>
  <c r="N88" i="12" s="1"/>
  <c r="M88" i="12" s="1"/>
  <c r="N119" i="12" a="1"/>
  <c r="N119" i="12" s="1"/>
  <c r="M119" i="12" s="1"/>
  <c r="N148" i="12" a="1"/>
  <c r="N148" i="12" s="1"/>
  <c r="M148" i="12" s="1"/>
  <c r="N205" i="12" a="1"/>
  <c r="N205" i="12" s="1"/>
  <c r="M205" i="12" s="1"/>
  <c r="N274" i="12" a="1"/>
  <c r="N274" i="12" s="1"/>
  <c r="M274" i="12" s="1"/>
  <c r="N195" i="12" a="1"/>
  <c r="N195" i="12" s="1"/>
  <c r="M195" i="12" s="1"/>
  <c r="N285" i="12" a="1"/>
  <c r="N285" i="12" s="1"/>
  <c r="M285" i="12" s="1"/>
  <c r="N342" i="12" a="1"/>
  <c r="N342" i="12" s="1"/>
  <c r="M342" i="12" s="1"/>
  <c r="N95" i="12" a="1"/>
  <c r="N95" i="12" s="1"/>
  <c r="M95" i="12" s="1"/>
  <c r="N120" i="12" a="1"/>
  <c r="N120" i="12" s="1"/>
  <c r="M120" i="12" s="1"/>
  <c r="N261" i="12" a="1"/>
  <c r="N261" i="12" s="1"/>
  <c r="M261" i="12" s="1"/>
  <c r="N4" i="12" a="1"/>
  <c r="N4" i="12" s="1"/>
  <c r="M4" i="12" s="1"/>
  <c r="N26" i="12" a="1"/>
  <c r="N26" i="12" s="1"/>
  <c r="M26" i="12" s="1"/>
  <c r="N2" i="12" a="1"/>
  <c r="N2" i="12" s="1"/>
  <c r="M2" i="12" s="1"/>
  <c r="N179" i="12" a="1"/>
  <c r="N179" i="12" s="1"/>
  <c r="M179" i="12" s="1"/>
  <c r="N293" i="12" a="1"/>
  <c r="N293" i="12" s="1"/>
  <c r="M293" i="12" s="1"/>
  <c r="N136" i="12" a="1"/>
  <c r="N136" i="12" s="1"/>
  <c r="M136" i="12" s="1"/>
  <c r="N86" i="12" a="1"/>
  <c r="N86" i="12" s="1"/>
  <c r="M86" i="12" s="1"/>
  <c r="N135" i="12" a="1"/>
  <c r="N135" i="12" s="1"/>
  <c r="M135" i="12" s="1"/>
  <c r="N75" i="12" a="1"/>
  <c r="N75" i="12" s="1"/>
  <c r="M75" i="12" s="1"/>
  <c r="N82" i="12" a="1"/>
  <c r="N82" i="12" s="1"/>
  <c r="M82" i="12" s="1"/>
  <c r="N29" i="12" a="1"/>
  <c r="N29" i="12" s="1"/>
  <c r="M29" i="12" s="1"/>
  <c r="N56" i="12" a="1"/>
  <c r="N56" i="12" s="1"/>
  <c r="M56" i="12" s="1"/>
  <c r="N92" i="12" a="1"/>
  <c r="N92" i="12" s="1"/>
  <c r="M92" i="12" s="1"/>
  <c r="N100" i="12" a="1"/>
  <c r="N100" i="12" s="1"/>
  <c r="M100" i="12" s="1"/>
  <c r="N116" i="12" a="1"/>
  <c r="N116" i="12" s="1"/>
  <c r="M116" i="12" s="1"/>
  <c r="N181" i="12" a="1"/>
  <c r="N181" i="12" s="1"/>
  <c r="M181" i="12" s="1"/>
  <c r="N218" i="12" a="1"/>
  <c r="N218" i="12" s="1"/>
  <c r="M218" i="12" s="1"/>
  <c r="N8" i="12" a="1"/>
  <c r="N8" i="12" s="1"/>
  <c r="M8" i="12" s="1"/>
  <c r="N9" i="12" a="1"/>
  <c r="N9" i="12" s="1"/>
  <c r="M9" i="12" s="1"/>
  <c r="N15" i="12" a="1"/>
  <c r="N15" i="12" s="1"/>
  <c r="M15" i="12" s="1"/>
  <c r="N20" i="12" a="1"/>
  <c r="N20" i="12" s="1"/>
  <c r="M20" i="12" s="1"/>
  <c r="N22" i="12" a="1"/>
  <c r="N22" i="12" s="1"/>
  <c r="M22" i="12" s="1"/>
  <c r="N68" i="12" a="1"/>
  <c r="N68" i="12" s="1"/>
  <c r="M68" i="12" s="1"/>
  <c r="N65" i="12" a="1"/>
  <c r="N65" i="12" s="1"/>
  <c r="M65" i="12" s="1"/>
  <c r="N36" i="12" a="1"/>
  <c r="N36" i="12" s="1"/>
  <c r="M36" i="12" s="1"/>
  <c r="N47" i="12" a="1"/>
  <c r="N47" i="12" s="1"/>
  <c r="M47" i="12" s="1"/>
  <c r="N55" i="12" a="1"/>
  <c r="N55" i="12" s="1"/>
  <c r="M55" i="12" s="1"/>
  <c r="N59" i="12" a="1"/>
  <c r="N59" i="12" s="1"/>
  <c r="M59" i="12" s="1"/>
  <c r="N61" i="12" a="1"/>
  <c r="N61" i="12" s="1"/>
  <c r="M61" i="12" s="1"/>
  <c r="N85" i="12" a="1"/>
  <c r="N85" i="12" s="1"/>
  <c r="M85" i="12" s="1"/>
  <c r="N81" i="12" a="1"/>
  <c r="N81" i="12" s="1"/>
  <c r="M81" i="12" s="1"/>
  <c r="N77" i="12" a="1"/>
  <c r="N77" i="12" s="1"/>
  <c r="M77" i="12" s="1"/>
  <c r="N83" i="12" a="1"/>
  <c r="N83" i="12" s="1"/>
  <c r="M83" i="12" s="1"/>
  <c r="N76" i="12" a="1"/>
  <c r="N76" i="12" s="1"/>
  <c r="M76" i="12" s="1"/>
  <c r="N74" i="12" a="1"/>
  <c r="N74" i="12" s="1"/>
  <c r="M74" i="12" s="1"/>
  <c r="N71" i="12" a="1"/>
  <c r="N71" i="12" s="1"/>
  <c r="M71" i="12" s="1"/>
  <c r="N79" i="12" a="1"/>
  <c r="N79" i="12" s="1"/>
  <c r="M79" i="12" s="1"/>
  <c r="N111" i="12" a="1"/>
  <c r="N111" i="12" s="1"/>
  <c r="M111" i="12" s="1"/>
  <c r="N108" i="12" a="1"/>
  <c r="N108" i="12" s="1"/>
  <c r="M108" i="12" s="1"/>
  <c r="N144" i="12" a="1"/>
  <c r="N144" i="12" s="1"/>
  <c r="M144" i="12" s="1"/>
  <c r="N172" i="12" a="1"/>
  <c r="N172" i="12" s="1"/>
  <c r="M172" i="12" s="1"/>
  <c r="N190" i="12" a="1"/>
  <c r="N190" i="12" s="1"/>
  <c r="M190" i="12" s="1"/>
  <c r="N50" i="12" a="1"/>
  <c r="N50" i="12" s="1"/>
  <c r="M50" i="12" s="1"/>
  <c r="N16" i="12" a="1"/>
  <c r="N16" i="12" s="1"/>
  <c r="M16" i="12" s="1"/>
  <c r="N39" i="12" a="1"/>
  <c r="N39" i="12" s="1"/>
  <c r="M39" i="12" s="1"/>
  <c r="N58" i="12" a="1"/>
  <c r="N58" i="12" s="1"/>
  <c r="M58" i="12" s="1"/>
  <c r="N87" i="12" a="1"/>
  <c r="N87" i="12" s="1"/>
  <c r="M87" i="12" s="1"/>
  <c r="N91" i="12" a="1"/>
  <c r="N91" i="12" s="1"/>
  <c r="M91" i="12" s="1"/>
  <c r="N127" i="12" a="1"/>
  <c r="N127" i="12" s="1"/>
  <c r="M127" i="12" s="1"/>
  <c r="N152" i="12" a="1"/>
  <c r="N152" i="12" s="1"/>
  <c r="M152" i="12" s="1"/>
  <c r="N163" i="12" a="1"/>
  <c r="N163" i="12" s="1"/>
  <c r="M163" i="12" s="1"/>
  <c r="N183" i="12" a="1"/>
  <c r="N183" i="12" s="1"/>
  <c r="M183" i="12" s="1"/>
  <c r="N210" i="12" a="1"/>
  <c r="N210" i="12" s="1"/>
  <c r="M210" i="12" s="1"/>
  <c r="N282" i="12" a="1"/>
  <c r="N282" i="12" s="1"/>
  <c r="M282" i="12" s="1"/>
  <c r="N275" i="12" a="1"/>
  <c r="N275" i="12" s="1"/>
  <c r="M275" i="12" s="1"/>
  <c r="N289" i="12" a="1"/>
  <c r="N289" i="12" s="1"/>
  <c r="M289" i="12" s="1"/>
  <c r="N280" i="12" a="1"/>
  <c r="N280" i="12" s="1"/>
  <c r="M280" i="12" s="1"/>
  <c r="N287" i="12" a="1"/>
  <c r="N287" i="12" s="1"/>
  <c r="M287" i="12" s="1"/>
  <c r="N278" i="12" a="1"/>
  <c r="N278" i="12" s="1"/>
  <c r="M278" i="12" s="1"/>
  <c r="N288" i="12" a="1"/>
  <c r="N288" i="12" s="1"/>
  <c r="M288" i="12" s="1"/>
  <c r="N281" i="12" a="1"/>
  <c r="N281" i="12" s="1"/>
  <c r="M281" i="12" s="1"/>
  <c r="N277" i="12" a="1"/>
  <c r="N277" i="12" s="1"/>
  <c r="M277" i="12" s="1"/>
  <c r="N284" i="12" a="1"/>
  <c r="N284" i="12" s="1"/>
  <c r="M284" i="12" s="1"/>
  <c r="N279" i="12" a="1"/>
  <c r="N279" i="12" s="1"/>
  <c r="M279" i="12" s="1"/>
  <c r="N286" i="12" a="1"/>
  <c r="N286" i="12" s="1"/>
  <c r="M286" i="12" s="1"/>
  <c r="N283" i="12" a="1"/>
  <c r="N283" i="12" s="1"/>
  <c r="M283" i="12" s="1"/>
  <c r="N23" i="12" a="1"/>
  <c r="N23" i="12" s="1"/>
  <c r="M23" i="12" s="1"/>
  <c r="N24" i="12" a="1"/>
  <c r="N24" i="12" s="1"/>
  <c r="M24" i="12" s="1"/>
  <c r="N21" i="12" a="1"/>
  <c r="N21" i="12" s="1"/>
  <c r="M21" i="12" s="1"/>
  <c r="N31" i="12" a="1"/>
  <c r="N31" i="12" s="1"/>
  <c r="M31" i="12" s="1"/>
  <c r="N28" i="12" a="1"/>
  <c r="N28" i="12" s="1"/>
  <c r="M28" i="12" s="1"/>
  <c r="N25" i="12" a="1"/>
  <c r="N25" i="12" s="1"/>
  <c r="M25" i="12" s="1"/>
  <c r="N33" i="12" a="1"/>
  <c r="N33" i="12" s="1"/>
  <c r="M33" i="12" s="1"/>
  <c r="N30" i="12" a="1"/>
  <c r="N30" i="12" s="1"/>
  <c r="M30" i="12" s="1"/>
  <c r="N34" i="12" a="1"/>
  <c r="N34" i="12" s="1"/>
  <c r="M34" i="12" s="1"/>
  <c r="N67" i="12" a="1"/>
  <c r="N67" i="12" s="1"/>
  <c r="M67" i="12" s="1"/>
  <c r="N44" i="12" a="1"/>
  <c r="N44" i="12" s="1"/>
  <c r="M44" i="12" s="1"/>
  <c r="N80" i="12" a="1"/>
  <c r="N80" i="12" s="1"/>
  <c r="M80" i="12" s="1"/>
  <c r="N131" i="12" a="1"/>
  <c r="N131" i="12" s="1"/>
  <c r="M131" i="12" s="1"/>
  <c r="N27" i="12" a="1"/>
  <c r="N27" i="12" s="1"/>
  <c r="M27" i="12" s="1"/>
  <c r="N46" i="12" a="1"/>
  <c r="N46" i="12" s="1"/>
  <c r="M46" i="12" s="1"/>
  <c r="N62" i="12" a="1"/>
  <c r="N62" i="12" s="1"/>
  <c r="M62" i="12" s="1"/>
  <c r="N178" i="12" a="1"/>
  <c r="N178" i="12" s="1"/>
  <c r="M178" i="12" s="1"/>
  <c r="N231" i="12" a="1"/>
  <c r="N231" i="12" s="1"/>
  <c r="M231" i="12" s="1"/>
  <c r="N254" i="12" a="1"/>
  <c r="N254" i="12" s="1"/>
  <c r="M254" i="12" s="1"/>
  <c r="N5" i="12" a="1"/>
  <c r="N5" i="12" s="1"/>
  <c r="M5" i="12" s="1"/>
  <c r="N41" i="12" a="1"/>
  <c r="N41" i="12" s="1"/>
  <c r="M41" i="12" s="1"/>
  <c r="N70" i="12" a="1"/>
  <c r="N70" i="12" s="1"/>
  <c r="M70" i="12" s="1"/>
  <c r="N72" i="12" a="1"/>
  <c r="N72" i="12" s="1"/>
  <c r="M72" i="12" s="1"/>
  <c r="N114" i="12" a="1"/>
  <c r="N114" i="12" s="1"/>
  <c r="M114" i="12" s="1"/>
  <c r="N112" i="12" a="1"/>
  <c r="N112" i="12" s="1"/>
  <c r="M112" i="12" s="1"/>
  <c r="N137" i="12" a="1"/>
  <c r="N137" i="12" s="1"/>
  <c r="M137" i="12" s="1"/>
  <c r="N185" i="12" a="1"/>
  <c r="N185" i="12" s="1"/>
  <c r="M185" i="12" s="1"/>
  <c r="N176" i="12" a="1"/>
  <c r="N176" i="12" s="1"/>
  <c r="M176" i="12" s="1"/>
  <c r="N290" i="12" a="1"/>
  <c r="N290" i="12" s="1"/>
  <c r="M290" i="12" s="1"/>
  <c r="N32" i="12" a="1"/>
  <c r="N32" i="12" s="1"/>
  <c r="M32" i="12" s="1"/>
  <c r="N84" i="12" a="1"/>
  <c r="N84" i="12" s="1"/>
  <c r="M84" i="12" s="1"/>
  <c r="N128" i="12" a="1"/>
  <c r="N128" i="12" s="1"/>
  <c r="M128" i="12" s="1"/>
  <c r="N124" i="12" a="1"/>
  <c r="N124" i="12" s="1"/>
  <c r="M124" i="12" s="1"/>
  <c r="N132" i="12" a="1"/>
  <c r="N132" i="12" s="1"/>
  <c r="M132" i="12" s="1"/>
  <c r="N19" i="12" a="1"/>
  <c r="N19" i="12" s="1"/>
  <c r="M19" i="12" s="1"/>
  <c r="N52" i="12" a="1"/>
  <c r="N52" i="12" s="1"/>
  <c r="M52" i="12" s="1"/>
  <c r="N35" i="12" a="1"/>
  <c r="N35" i="12" s="1"/>
  <c r="M35" i="12" s="1"/>
  <c r="N64" i="12" a="1"/>
  <c r="N64" i="12" s="1"/>
  <c r="M64" i="12" s="1"/>
  <c r="N197" i="12" a="1"/>
  <c r="N197" i="12" s="1"/>
  <c r="M197" i="12" s="1"/>
  <c r="N43" i="12" a="1"/>
  <c r="N43" i="12" s="1"/>
  <c r="M43" i="12" s="1"/>
  <c r="N53" i="12" a="1"/>
  <c r="N53" i="12" s="1"/>
  <c r="M53" i="12" s="1"/>
  <c r="N103" i="12" a="1"/>
  <c r="N103" i="12" s="1"/>
  <c r="M103" i="12" s="1"/>
  <c r="N123" i="12" a="1"/>
  <c r="N123" i="12" s="1"/>
  <c r="M123" i="12" s="1"/>
  <c r="N159" i="12" a="1"/>
  <c r="N159" i="12" s="1"/>
  <c r="M159" i="12" s="1"/>
  <c r="N184" i="12" a="1"/>
  <c r="N184" i="12" s="1"/>
  <c r="M184" i="12" s="1"/>
  <c r="N174" i="12" a="1"/>
  <c r="N174" i="12" s="1"/>
  <c r="M174" i="12" s="1"/>
  <c r="N235" i="12" a="1"/>
  <c r="N235" i="12" s="1"/>
  <c r="M235" i="12" s="1"/>
  <c r="N244" i="12" a="1"/>
  <c r="N244" i="12" s="1"/>
  <c r="M244" i="12" s="1"/>
  <c r="N6" i="12" a="1"/>
  <c r="N6" i="12" s="1"/>
  <c r="M6" i="12" s="1"/>
  <c r="N13" i="12" a="1"/>
  <c r="N13" i="12" s="1"/>
  <c r="M13" i="12" s="1"/>
  <c r="N17" i="12" a="1"/>
  <c r="N17" i="12" s="1"/>
  <c r="M17" i="12" s="1"/>
  <c r="N117" i="12" a="1"/>
  <c r="N117" i="12" s="1"/>
  <c r="M117" i="12" s="1"/>
  <c r="N115" i="12" a="1"/>
  <c r="N115" i="12" s="1"/>
  <c r="M115" i="12" s="1"/>
  <c r="N153" i="12" a="1"/>
  <c r="N153" i="12" s="1"/>
  <c r="M153" i="12" s="1"/>
  <c r="N149" i="12" a="1"/>
  <c r="N149" i="12" s="1"/>
  <c r="M149" i="12" s="1"/>
  <c r="N145" i="12" a="1"/>
  <c r="N145" i="12" s="1"/>
  <c r="M145" i="12" s="1"/>
  <c r="N141" i="12" a="1"/>
  <c r="N141" i="12" s="1"/>
  <c r="M141" i="12" s="1"/>
  <c r="N154" i="12" a="1"/>
  <c r="N154" i="12" s="1"/>
  <c r="M154" i="12" s="1"/>
  <c r="N150" i="12" a="1"/>
  <c r="N150" i="12" s="1"/>
  <c r="M150" i="12" s="1"/>
  <c r="N146" i="12" a="1"/>
  <c r="N146" i="12" s="1"/>
  <c r="M146" i="12" s="1"/>
  <c r="N142" i="12" a="1"/>
  <c r="N142" i="12" s="1"/>
  <c r="M142" i="12" s="1"/>
  <c r="N138" i="12" a="1"/>
  <c r="N138" i="12" s="1"/>
  <c r="M138" i="12" s="1"/>
  <c r="N147" i="12" a="1"/>
  <c r="N147" i="12" s="1"/>
  <c r="M147" i="12" s="1"/>
  <c r="N168" i="12" a="1"/>
  <c r="N168" i="12" s="1"/>
  <c r="M168" i="12" s="1"/>
  <c r="N165" i="12" a="1"/>
  <c r="N165" i="12" s="1"/>
  <c r="M165" i="12" s="1"/>
  <c r="N161" i="12" a="1"/>
  <c r="N161" i="12" s="1"/>
  <c r="M161" i="12" s="1"/>
  <c r="N157" i="12" a="1"/>
  <c r="N157" i="12" s="1"/>
  <c r="M157" i="12" s="1"/>
  <c r="N171" i="12" a="1"/>
  <c r="N171" i="12" s="1"/>
  <c r="M171" i="12" s="1"/>
  <c r="N162" i="12" a="1"/>
  <c r="N162" i="12" s="1"/>
  <c r="M162" i="12" s="1"/>
  <c r="N158" i="12" a="1"/>
  <c r="N158" i="12" s="1"/>
  <c r="M158" i="12" s="1"/>
  <c r="N170" i="12" a="1"/>
  <c r="N170" i="12" s="1"/>
  <c r="M170" i="12" s="1"/>
  <c r="N164" i="12" a="1"/>
  <c r="N164" i="12" s="1"/>
  <c r="M164" i="12" s="1"/>
  <c r="N166" i="12" a="1"/>
  <c r="N166" i="12" s="1"/>
  <c r="M166" i="12" s="1"/>
  <c r="N192" i="12" a="1"/>
  <c r="N192" i="12" s="1"/>
  <c r="M192" i="12" s="1"/>
  <c r="N219" i="12" a="1"/>
  <c r="N219" i="12" s="1"/>
  <c r="M219" i="12" s="1"/>
  <c r="N227" i="12" a="1"/>
  <c r="N227" i="12" s="1"/>
  <c r="M227" i="12" s="1"/>
  <c r="N246" i="12" a="1"/>
  <c r="N246" i="12" s="1"/>
  <c r="M246" i="12" s="1"/>
  <c r="N243" i="12" a="1"/>
  <c r="N243" i="12" s="1"/>
  <c r="M243" i="12" s="1"/>
  <c r="N240" i="12" a="1"/>
  <c r="N240" i="12" s="1"/>
  <c r="M240" i="12" s="1"/>
  <c r="N255" i="12" a="1"/>
  <c r="N255" i="12" s="1"/>
  <c r="M255" i="12" s="1"/>
  <c r="N252" i="12" a="1"/>
  <c r="N252" i="12" s="1"/>
  <c r="M252" i="12" s="1"/>
  <c r="N249" i="12" a="1"/>
  <c r="N249" i="12" s="1"/>
  <c r="M249" i="12" s="1"/>
  <c r="N256" i="12" a="1"/>
  <c r="N256" i="12" s="1"/>
  <c r="M256" i="12" s="1"/>
  <c r="N253" i="12" a="1"/>
  <c r="N253" i="12" s="1"/>
  <c r="M253" i="12" s="1"/>
  <c r="N242" i="12" a="1"/>
  <c r="N242" i="12" s="1"/>
  <c r="M242" i="12" s="1"/>
  <c r="N250" i="12" a="1"/>
  <c r="N250" i="12" s="1"/>
  <c r="M250" i="12" s="1"/>
  <c r="N248" i="12" a="1"/>
  <c r="N248" i="12" s="1"/>
  <c r="M248" i="12" s="1"/>
  <c r="N251" i="12" a="1"/>
  <c r="N251" i="12" s="1"/>
  <c r="M251" i="12" s="1"/>
  <c r="N241" i="12" a="1"/>
  <c r="N241" i="12" s="1"/>
  <c r="M241" i="12" s="1"/>
  <c r="N245" i="12" a="1"/>
  <c r="N245" i="12" s="1"/>
  <c r="M245" i="12" s="1"/>
  <c r="N247" i="12" a="1"/>
  <c r="N247" i="12" s="1"/>
  <c r="M247" i="12" s="1"/>
  <c r="N204" i="12" a="1"/>
  <c r="N204" i="12" s="1"/>
  <c r="M204" i="12" s="1"/>
  <c r="N200" i="12" a="1"/>
  <c r="N200" i="12" s="1"/>
  <c r="M200" i="12" s="1"/>
  <c r="N193" i="12" a="1"/>
  <c r="N193" i="12" s="1"/>
  <c r="M193" i="12" s="1"/>
  <c r="N191" i="12" a="1"/>
  <c r="N191" i="12" s="1"/>
  <c r="M191" i="12" s="1"/>
  <c r="N198" i="12" a="1"/>
  <c r="N198" i="12" s="1"/>
  <c r="M198" i="12" s="1"/>
  <c r="N203" i="12" a="1"/>
  <c r="N203" i="12" s="1"/>
  <c r="M203" i="12" s="1"/>
  <c r="N196" i="12" a="1"/>
  <c r="N196" i="12" s="1"/>
  <c r="M196" i="12" s="1"/>
  <c r="N189" i="12" a="1"/>
  <c r="N189" i="12" s="1"/>
  <c r="M189" i="12" s="1"/>
  <c r="N202" i="12" a="1"/>
  <c r="N202" i="12" s="1"/>
  <c r="M202" i="12" s="1"/>
  <c r="N270" i="12" a="1"/>
  <c r="N270" i="12" s="1"/>
  <c r="M270" i="12" s="1"/>
  <c r="N7" i="12" a="1"/>
  <c r="N7" i="12" s="1"/>
  <c r="M7" i="12" s="1"/>
  <c r="N14" i="12" a="1"/>
  <c r="N14" i="12" s="1"/>
  <c r="M14" i="12" s="1"/>
  <c r="N18" i="12" a="1"/>
  <c r="N18" i="12" s="1"/>
  <c r="M18" i="12" s="1"/>
  <c r="N42" i="12" a="1"/>
  <c r="N42" i="12" s="1"/>
  <c r="M42" i="12" s="1"/>
  <c r="N38" i="12" a="1"/>
  <c r="N38" i="12" s="1"/>
  <c r="M38" i="12" s="1"/>
  <c r="N37" i="12" a="1"/>
  <c r="N37" i="12" s="1"/>
  <c r="M37" i="12" s="1"/>
  <c r="N57" i="12" a="1"/>
  <c r="N57" i="12" s="1"/>
  <c r="M57" i="12" s="1"/>
  <c r="N60" i="12" a="1"/>
  <c r="N60" i="12" s="1"/>
  <c r="M60" i="12" s="1"/>
  <c r="N63" i="12" a="1"/>
  <c r="N63" i="12" s="1"/>
  <c r="M63" i="12" s="1"/>
  <c r="N66" i="12" a="1"/>
  <c r="N66" i="12" s="1"/>
  <c r="M66" i="12" s="1"/>
  <c r="N107" i="12" a="1"/>
  <c r="N107" i="12" s="1"/>
  <c r="M107" i="12" s="1"/>
  <c r="N139" i="12" a="1"/>
  <c r="N139" i="12" s="1"/>
  <c r="M139" i="12" s="1"/>
  <c r="N156" i="12" a="1"/>
  <c r="N156" i="12" s="1"/>
  <c r="M156" i="12" s="1"/>
  <c r="N201" i="12" a="1"/>
  <c r="N201" i="12" s="1"/>
  <c r="M201" i="12" s="1"/>
  <c r="N237" i="12" a="1"/>
  <c r="N237" i="12" s="1"/>
  <c r="M237" i="12" s="1"/>
  <c r="N234" i="12" a="1"/>
  <c r="N234" i="12" s="1"/>
  <c r="M234" i="12" s="1"/>
  <c r="N230" i="12" a="1"/>
  <c r="N230" i="12" s="1"/>
  <c r="M230" i="12" s="1"/>
  <c r="N226" i="12" a="1"/>
  <c r="N226" i="12" s="1"/>
  <c r="M226" i="12" s="1"/>
  <c r="N238" i="12" a="1"/>
  <c r="N238" i="12" s="1"/>
  <c r="M238" i="12" s="1"/>
  <c r="N236" i="12" a="1"/>
  <c r="N236" i="12" s="1"/>
  <c r="M236" i="12" s="1"/>
  <c r="N233" i="12" a="1"/>
  <c r="N233" i="12" s="1"/>
  <c r="M233" i="12" s="1"/>
  <c r="N229" i="12" a="1"/>
  <c r="N229" i="12" s="1"/>
  <c r="M229" i="12" s="1"/>
  <c r="N225" i="12" a="1"/>
  <c r="N225" i="12" s="1"/>
  <c r="M225" i="12" s="1"/>
  <c r="N239" i="12" a="1"/>
  <c r="N239" i="12" s="1"/>
  <c r="M239" i="12" s="1"/>
  <c r="N263" i="12" a="1"/>
  <c r="N263" i="12" s="1"/>
  <c r="M263" i="12" s="1"/>
  <c r="N306" i="12" a="1"/>
  <c r="N306" i="12" s="1"/>
  <c r="M306" i="12" s="1"/>
  <c r="N301" i="12" a="1"/>
  <c r="N301" i="12" s="1"/>
  <c r="M301" i="12" s="1"/>
  <c r="N300" i="12" a="1"/>
  <c r="N300" i="12" s="1"/>
  <c r="M300" i="12" s="1"/>
  <c r="N292" i="12" a="1"/>
  <c r="N292" i="12" s="1"/>
  <c r="M292" i="12" s="1"/>
  <c r="N271" i="12" a="1"/>
  <c r="N271" i="12" s="1"/>
  <c r="M271" i="12" s="1"/>
  <c r="N3" i="12" a="1"/>
  <c r="N3" i="12" s="1"/>
  <c r="M3" i="12" s="1"/>
  <c r="N40" i="12" a="1"/>
  <c r="N40" i="12" s="1"/>
  <c r="M40" i="12" s="1"/>
  <c r="N45" i="12" a="1"/>
  <c r="N45" i="12" s="1"/>
  <c r="M45" i="12" s="1"/>
  <c r="N48" i="12" a="1"/>
  <c r="N48" i="12" s="1"/>
  <c r="M48" i="12" s="1"/>
  <c r="N51" i="12" a="1"/>
  <c r="N51" i="12" s="1"/>
  <c r="M51" i="12" s="1"/>
  <c r="N54" i="12" a="1"/>
  <c r="N54" i="12" s="1"/>
  <c r="M54" i="12" s="1"/>
  <c r="N101" i="12" a="1"/>
  <c r="N101" i="12" s="1"/>
  <c r="M101" i="12" s="1"/>
  <c r="N97" i="12" a="1"/>
  <c r="N97" i="12" s="1"/>
  <c r="M97" i="12" s="1"/>
  <c r="N93" i="12" a="1"/>
  <c r="N93" i="12" s="1"/>
  <c r="M93" i="12" s="1"/>
  <c r="N89" i="12" a="1"/>
  <c r="N89" i="12" s="1"/>
  <c r="M89" i="12" s="1"/>
  <c r="N102" i="12" a="1"/>
  <c r="N102" i="12" s="1"/>
  <c r="M102" i="12" s="1"/>
  <c r="N98" i="12" a="1"/>
  <c r="N98" i="12" s="1"/>
  <c r="M98" i="12" s="1"/>
  <c r="N94" i="12" a="1"/>
  <c r="N94" i="12" s="1"/>
  <c r="M94" i="12" s="1"/>
  <c r="N90" i="12" a="1"/>
  <c r="N90" i="12" s="1"/>
  <c r="M90" i="12" s="1"/>
  <c r="N96" i="12" a="1"/>
  <c r="N96" i="12" s="1"/>
  <c r="M96" i="12" s="1"/>
  <c r="N143" i="12" a="1"/>
  <c r="N143" i="12" s="1"/>
  <c r="M143" i="12" s="1"/>
  <c r="N160" i="12" a="1"/>
  <c r="N160" i="12" s="1"/>
  <c r="M160" i="12" s="1"/>
  <c r="N182" i="12" a="1"/>
  <c r="N182" i="12" s="1"/>
  <c r="M182" i="12" s="1"/>
  <c r="N187" i="12" a="1"/>
  <c r="N187" i="12" s="1"/>
  <c r="M187" i="12" s="1"/>
  <c r="N180" i="12" a="1"/>
  <c r="N180" i="12" s="1"/>
  <c r="M180" i="12" s="1"/>
  <c r="N173" i="12" a="1"/>
  <c r="N173" i="12" s="1"/>
  <c r="M173" i="12" s="1"/>
  <c r="N186" i="12" a="1"/>
  <c r="N186" i="12" s="1"/>
  <c r="M186" i="12" s="1"/>
  <c r="N194" i="12" a="1"/>
  <c r="N194" i="12" s="1"/>
  <c r="M194" i="12" s="1"/>
  <c r="N267" i="12" a="1"/>
  <c r="N267" i="12" s="1"/>
  <c r="M267" i="12" s="1"/>
  <c r="N295" i="12" a="1"/>
  <c r="N295" i="12" s="1"/>
  <c r="M295" i="12" s="1"/>
  <c r="N312" i="12" a="1"/>
  <c r="N312" i="12" s="1"/>
  <c r="M312" i="12" s="1"/>
  <c r="N318" i="12" a="1"/>
  <c r="N318" i="12" s="1"/>
  <c r="M318" i="12" s="1"/>
  <c r="N308" i="12" a="1"/>
  <c r="N308" i="12" s="1"/>
  <c r="M308" i="12" s="1"/>
  <c r="N315" i="12" a="1"/>
  <c r="N315" i="12" s="1"/>
  <c r="M315" i="12" s="1"/>
  <c r="N322" i="12" a="1"/>
  <c r="N322" i="12" s="1"/>
  <c r="M322" i="12" s="1"/>
  <c r="N317" i="12" a="1"/>
  <c r="N317" i="12" s="1"/>
  <c r="M317" i="12" s="1"/>
  <c r="N324" i="12" a="1"/>
  <c r="N324" i="12" s="1"/>
  <c r="M324" i="12" s="1"/>
  <c r="N316" i="12" a="1"/>
  <c r="N316" i="12" s="1"/>
  <c r="M316" i="12" s="1"/>
  <c r="N311" i="12" a="1"/>
  <c r="N311" i="12" s="1"/>
  <c r="M311" i="12" s="1"/>
  <c r="N222" i="12" a="1"/>
  <c r="N222" i="12" s="1"/>
  <c r="M222" i="12" s="1"/>
  <c r="N220" i="12" a="1"/>
  <c r="N220" i="12" s="1"/>
  <c r="M220" i="12" s="1"/>
  <c r="N216" i="12" a="1"/>
  <c r="N216" i="12" s="1"/>
  <c r="M216" i="12" s="1"/>
  <c r="N212" i="12" a="1"/>
  <c r="N212" i="12" s="1"/>
  <c r="M212" i="12" s="1"/>
  <c r="N208" i="12" a="1"/>
  <c r="N208" i="12" s="1"/>
  <c r="M208" i="12" s="1"/>
  <c r="N215" i="12" a="1"/>
  <c r="N215" i="12" s="1"/>
  <c r="M215" i="12" s="1"/>
  <c r="N221" i="12" a="1"/>
  <c r="N221" i="12" s="1"/>
  <c r="M221" i="12" s="1"/>
  <c r="N333" i="12" a="1"/>
  <c r="N333" i="12" s="1"/>
  <c r="M333" i="12" s="1"/>
  <c r="N328" i="12" a="1"/>
  <c r="N328" i="12" s="1"/>
  <c r="M328" i="12" s="1"/>
  <c r="N331" i="12" a="1"/>
  <c r="N331" i="12" s="1"/>
  <c r="M331" i="12" s="1"/>
  <c r="N323" i="12" a="1"/>
  <c r="N323" i="12" s="1"/>
  <c r="M323" i="12" s="1"/>
  <c r="N334" i="12" a="1"/>
  <c r="N334" i="12" s="1"/>
  <c r="M334" i="12" s="1"/>
  <c r="N106" i="12" a="1"/>
  <c r="N106" i="12" s="1"/>
  <c r="M106" i="12" s="1"/>
  <c r="N110" i="12" a="1"/>
  <c r="N110" i="12" s="1"/>
  <c r="M110" i="12" s="1"/>
  <c r="N118" i="12" a="1"/>
  <c r="N118" i="12" s="1"/>
  <c r="M118" i="12" s="1"/>
  <c r="N122" i="12" a="1"/>
  <c r="N122" i="12" s="1"/>
  <c r="M122" i="12" s="1"/>
  <c r="N126" i="12" a="1"/>
  <c r="N126" i="12" s="1"/>
  <c r="M126" i="12" s="1"/>
  <c r="N130" i="12" a="1"/>
  <c r="N130" i="12" s="1"/>
  <c r="M130" i="12" s="1"/>
  <c r="N134" i="12" a="1"/>
  <c r="N134" i="12" s="1"/>
  <c r="M134" i="12" s="1"/>
  <c r="N209" i="12" a="1"/>
  <c r="N209" i="12" s="1"/>
  <c r="M209" i="12" s="1"/>
  <c r="N337" i="12" a="1"/>
  <c r="N337" i="12" s="1"/>
  <c r="M337" i="12" s="1"/>
  <c r="N327" i="12" a="1"/>
  <c r="N327" i="12" s="1"/>
  <c r="M327" i="12" s="1"/>
  <c r="N332" i="12" a="1"/>
  <c r="N332" i="12" s="1"/>
  <c r="M332" i="12" s="1"/>
  <c r="N207" i="12" a="1"/>
  <c r="N207" i="12" s="1"/>
  <c r="M207" i="12" s="1"/>
  <c r="N213" i="12" a="1"/>
  <c r="N213" i="12" s="1"/>
  <c r="M213" i="12" s="1"/>
  <c r="N266" i="12" a="1"/>
  <c r="N266" i="12" s="1"/>
  <c r="M266" i="12" s="1"/>
  <c r="N259" i="12" a="1"/>
  <c r="N259" i="12" s="1"/>
  <c r="M259" i="12" s="1"/>
  <c r="N273" i="12" a="1"/>
  <c r="N273" i="12" s="1"/>
  <c r="M273" i="12" s="1"/>
  <c r="N264" i="12" a="1"/>
  <c r="N264" i="12" s="1"/>
  <c r="M264" i="12" s="1"/>
  <c r="N257" i="12" a="1"/>
  <c r="N257" i="12" s="1"/>
  <c r="M257" i="12" s="1"/>
  <c r="N260" i="12" a="1"/>
  <c r="N260" i="12" s="1"/>
  <c r="M260" i="12" s="1"/>
  <c r="N325" i="12" a="1"/>
  <c r="N325" i="12" s="1"/>
  <c r="M325" i="12" s="1"/>
  <c r="N105" i="12" a="1"/>
  <c r="N105" i="12" s="1"/>
  <c r="M105" i="12" s="1"/>
  <c r="N109" i="12" a="1"/>
  <c r="N109" i="12" s="1"/>
  <c r="M109" i="12" s="1"/>
  <c r="N113" i="12" a="1"/>
  <c r="N113" i="12" s="1"/>
  <c r="M113" i="12" s="1"/>
  <c r="N121" i="12" a="1"/>
  <c r="N121" i="12" s="1"/>
  <c r="M121" i="12" s="1"/>
  <c r="N125" i="12" a="1"/>
  <c r="N125" i="12" s="1"/>
  <c r="M125" i="12" s="1"/>
  <c r="N129" i="12" a="1"/>
  <c r="N129" i="12" s="1"/>
  <c r="M129" i="12" s="1"/>
  <c r="N133" i="12" a="1"/>
  <c r="N133" i="12" s="1"/>
  <c r="M133" i="12" s="1"/>
  <c r="N175" i="12" a="1"/>
  <c r="N175" i="12" s="1"/>
  <c r="M175" i="12" s="1"/>
  <c r="N177" i="12" a="1"/>
  <c r="N177" i="12" s="1"/>
  <c r="M177" i="12" s="1"/>
  <c r="N211" i="12" a="1"/>
  <c r="N211" i="12" s="1"/>
  <c r="M211" i="12" s="1"/>
  <c r="N217" i="12" a="1"/>
  <c r="N217" i="12" s="1"/>
  <c r="M217" i="12" s="1"/>
  <c r="N232" i="12" a="1"/>
  <c r="N232" i="12" s="1"/>
  <c r="M232" i="12" s="1"/>
  <c r="N258" i="12" a="1"/>
  <c r="N258" i="12" s="1"/>
  <c r="M258" i="12" s="1"/>
  <c r="N224" i="12" a="1"/>
  <c r="N224" i="12" s="1"/>
  <c r="M224" i="12" s="1"/>
  <c r="N228" i="12" a="1"/>
  <c r="N228" i="12" s="1"/>
  <c r="M228" i="12" s="1"/>
  <c r="N265" i="12" a="1"/>
  <c r="N265" i="12" s="1"/>
  <c r="M265" i="12" s="1"/>
  <c r="N272" i="12" a="1"/>
  <c r="N272" i="12" s="1"/>
  <c r="M272" i="12" s="1"/>
  <c r="N297" i="12" a="1"/>
  <c r="N297" i="12" s="1"/>
  <c r="M297" i="12" s="1"/>
  <c r="N304" i="12" a="1"/>
  <c r="N304" i="12" s="1"/>
  <c r="M304" i="12" s="1"/>
  <c r="N313" i="12" a="1"/>
  <c r="N313" i="12" s="1"/>
  <c r="M313" i="12" s="1"/>
  <c r="N320" i="12" a="1"/>
  <c r="N320" i="12" s="1"/>
  <c r="M320" i="12" s="1"/>
  <c r="N329" i="12" a="1"/>
  <c r="N329" i="12" s="1"/>
  <c r="M329" i="12" s="1"/>
  <c r="N336" i="12" a="1"/>
  <c r="N336" i="12" s="1"/>
  <c r="M336" i="12" s="1"/>
  <c r="N262" i="12" a="1"/>
  <c r="N262" i="12" s="1"/>
  <c r="M262" i="12" s="1"/>
  <c r="N294" i="12" a="1"/>
  <c r="N294" i="12" s="1"/>
  <c r="M294" i="12" s="1"/>
  <c r="N303" i="12" a="1"/>
  <c r="N303" i="12" s="1"/>
  <c r="M303" i="12" s="1"/>
  <c r="N310" i="12" a="1"/>
  <c r="N310" i="12" s="1"/>
  <c r="M310" i="12" s="1"/>
  <c r="N319" i="12" a="1"/>
  <c r="N319" i="12" s="1"/>
  <c r="M319" i="12" s="1"/>
  <c r="N326" i="12" a="1"/>
  <c r="N326" i="12" s="1"/>
  <c r="M326" i="12" s="1"/>
  <c r="N335" i="12" a="1"/>
  <c r="N335" i="12" s="1"/>
  <c r="M335" i="12" s="1"/>
  <c r="N296" i="12" a="1"/>
  <c r="N296" i="12" s="1"/>
  <c r="M296" i="12" s="1"/>
  <c r="N305" i="12" a="1"/>
  <c r="N305" i="12" s="1"/>
  <c r="M305" i="12" s="1"/>
  <c r="N321" i="12" a="1"/>
  <c r="N321" i="12" s="1"/>
  <c r="M321" i="12" s="1"/>
  <c r="N291" i="12" a="1"/>
  <c r="N291" i="12" s="1"/>
  <c r="M291" i="12" s="1"/>
  <c r="N298" i="12" a="1"/>
  <c r="N298" i="12" s="1"/>
  <c r="M298" i="12" s="1"/>
  <c r="N314" i="12" a="1"/>
  <c r="N314" i="12" s="1"/>
  <c r="M314" i="12" s="1"/>
  <c r="N340" i="12" a="1"/>
  <c r="N340" i="12" s="1"/>
  <c r="M340" i="12" s="1"/>
  <c r="N330" i="12" a="1"/>
  <c r="N330" i="12" s="1"/>
  <c r="M330" i="12" s="1"/>
  <c r="N339" i="12" a="1"/>
  <c r="N339" i="12" s="1"/>
  <c r="M339" i="12" s="1"/>
  <c r="N341" i="12" a="1"/>
  <c r="N341" i="12" s="1"/>
  <c r="M341" i="12" s="1"/>
  <c r="X2" i="12" l="1"/>
  <c r="T5" i="12"/>
  <c r="X5" i="12"/>
  <c r="X12" i="12" s="1"/>
  <c r="R2" i="12"/>
  <c r="X8" i="17"/>
  <c r="S8" i="17"/>
  <c r="X8" i="12"/>
  <c r="U2" i="17"/>
  <c r="M47" i="17"/>
  <c r="M124" i="17"/>
  <c r="S5" i="17"/>
  <c r="T2" i="17"/>
  <c r="M32" i="17"/>
  <c r="V2" i="17"/>
  <c r="M62" i="17"/>
  <c r="M17" i="17"/>
  <c r="S2" i="17"/>
  <c r="M139" i="17"/>
  <c r="T5" i="17"/>
  <c r="M2" i="17"/>
  <c r="R2" i="17"/>
  <c r="M200" i="17"/>
  <c r="X5" i="17"/>
  <c r="M184" i="17"/>
  <c r="W5" i="17"/>
  <c r="M154" i="17"/>
  <c r="U5" i="17"/>
  <c r="M246" i="17"/>
  <c r="T8" i="17"/>
  <c r="M291" i="17"/>
  <c r="W8" i="17"/>
  <c r="M261" i="17"/>
  <c r="U8" i="17"/>
  <c r="R5" i="17"/>
  <c r="M109" i="17"/>
  <c r="M276" i="17"/>
  <c r="V8" i="17"/>
  <c r="M216" i="17"/>
  <c r="R8" i="17"/>
  <c r="M77" i="17"/>
  <c r="W2" i="17"/>
  <c r="W12" i="17" s="1"/>
  <c r="M169" i="17"/>
  <c r="V5" i="17"/>
  <c r="M93" i="17"/>
  <c r="X2" i="17"/>
  <c r="T8" i="12"/>
  <c r="W5" i="12"/>
  <c r="S5" i="12"/>
  <c r="U5" i="12"/>
  <c r="U8" i="12"/>
  <c r="V8" i="12"/>
  <c r="R8" i="12"/>
  <c r="T2" i="12"/>
  <c r="T12" i="12" s="1"/>
  <c r="V2" i="12"/>
  <c r="W2" i="12"/>
  <c r="S2" i="12"/>
  <c r="R5" i="12"/>
  <c r="U2" i="12"/>
  <c r="W8" i="12"/>
  <c r="S8" i="12"/>
  <c r="V5" i="12"/>
  <c r="W12" i="12" l="1"/>
  <c r="R12" i="12"/>
  <c r="S12" i="12"/>
  <c r="R12" i="17"/>
  <c r="T12" i="17"/>
  <c r="V12" i="17"/>
  <c r="S12" i="17"/>
  <c r="X12" i="17"/>
  <c r="U12" i="17"/>
  <c r="V12" i="12"/>
  <c r="U1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<sst xmlns="http://schemas.openxmlformats.org/spreadsheetml/2006/main" count="949" uniqueCount="314">
  <si>
    <t>Date</t>
  </si>
  <si>
    <t>Hour</t>
  </si>
  <si>
    <t>Cost of Goods Sold</t>
  </si>
  <si>
    <t>Labor Cost</t>
  </si>
  <si>
    <t>Monday (Week 1)</t>
  </si>
  <si>
    <t>Tuesday (Week 2)</t>
  </si>
  <si>
    <t>Tuesday (Week 1)</t>
  </si>
  <si>
    <t>Wednesday (Week 1)</t>
  </si>
  <si>
    <t>Thurs (Week 1)</t>
  </si>
  <si>
    <t>Fri (Week 1)</t>
  </si>
  <si>
    <t>Sat (Week 1)</t>
  </si>
  <si>
    <t>Sun (Week 1)</t>
  </si>
  <si>
    <t>Monday (Week 2)</t>
  </si>
  <si>
    <t>Wednesday (Week 2)</t>
  </si>
  <si>
    <t>Thurs (Week 2)</t>
  </si>
  <si>
    <t>Fri (Week 2)</t>
  </si>
  <si>
    <t>Sat (Week 2)</t>
  </si>
  <si>
    <t>Sun (Week 2)</t>
  </si>
  <si>
    <t>Mon Avg</t>
  </si>
  <si>
    <t>Tues Avg</t>
  </si>
  <si>
    <t>Wednesday Avg</t>
  </si>
  <si>
    <t>Thurs Avg</t>
  </si>
  <si>
    <t>Fri Avg</t>
  </si>
  <si>
    <t>Sat Avg</t>
  </si>
  <si>
    <t>Sun Avg</t>
  </si>
  <si>
    <t>Rank:</t>
  </si>
  <si>
    <t>1. Sun</t>
  </si>
  <si>
    <t>2. Sat</t>
  </si>
  <si>
    <t>3. Tues</t>
  </si>
  <si>
    <t>5. Mon</t>
  </si>
  <si>
    <t>7. Wed</t>
  </si>
  <si>
    <t>Mon 6:00 - 7:00</t>
  </si>
  <si>
    <t>Mon 7:00 - 8:00</t>
  </si>
  <si>
    <t>Mon 8:00 - 9:00</t>
  </si>
  <si>
    <t>Mon 9:00 - 10:00</t>
  </si>
  <si>
    <t>Mon 10:00 - 11:00</t>
  </si>
  <si>
    <t>Mon 11:00 - 12:00</t>
  </si>
  <si>
    <t>Mon 13:00 - 14:00</t>
  </si>
  <si>
    <t>Mon 14:00 - 15:00</t>
  </si>
  <si>
    <t>Mon 15:00 - 16:00</t>
  </si>
  <si>
    <t>Mon - 16:00 - 17:00</t>
  </si>
  <si>
    <t>Mon 17:00 - 18:00</t>
  </si>
  <si>
    <t>Mon 18:00 - 19:00</t>
  </si>
  <si>
    <t>Mon 19:00 - 20:00</t>
  </si>
  <si>
    <t>Mon 20:00 - 21:00</t>
  </si>
  <si>
    <t>Mon 21:00 - 22:00</t>
  </si>
  <si>
    <t>Fri 6:00 - 7:00</t>
  </si>
  <si>
    <t>Fri 7:00 - 8:00</t>
  </si>
  <si>
    <t>Fri 8:00 - 9:00</t>
  </si>
  <si>
    <t>Fri 9:00 - 10:00</t>
  </si>
  <si>
    <t>Fri 10:00 - 11:00</t>
  </si>
  <si>
    <t>Fri 11:00 - 12:00</t>
  </si>
  <si>
    <t>Fri 13:00 - 14:00</t>
  </si>
  <si>
    <t>Fri 14:00 - 15:00</t>
  </si>
  <si>
    <t>Fri 15:00 - 16:00</t>
  </si>
  <si>
    <t>Fri 17:00 - 18:00</t>
  </si>
  <si>
    <t>Fri 18:00 - 19:00</t>
  </si>
  <si>
    <t>Fri 19:00 - 20:00</t>
  </si>
  <si>
    <t>Fri 20:00 - 21:00</t>
  </si>
  <si>
    <t>Fri 21:00 - 22:00</t>
  </si>
  <si>
    <t>Wed 6:00 - 7:00</t>
  </si>
  <si>
    <t>Wed 7:00 - 8:00</t>
  </si>
  <si>
    <t>Wed 8:00 - 9:00</t>
  </si>
  <si>
    <t>Wed 9:00 - 10:00</t>
  </si>
  <si>
    <t>Wed 10:00 - 11:00</t>
  </si>
  <si>
    <t>Wed 11:00 - 12:00</t>
  </si>
  <si>
    <t>Wed 13:00 - 14:00</t>
  </si>
  <si>
    <t>Wed 14:00 - 15:00</t>
  </si>
  <si>
    <t>Wed 15:00 - 16:00</t>
  </si>
  <si>
    <t>Wed 17:00 - 18:00</t>
  </si>
  <si>
    <t>Wed 18:00 - 19:00</t>
  </si>
  <si>
    <t>Wed 19:00 - 20:00</t>
  </si>
  <si>
    <t>Wed 20:00 - 21:00</t>
  </si>
  <si>
    <t>Wed 21:00 - 22:00</t>
  </si>
  <si>
    <t>Avg 6:00 - 7:00</t>
  </si>
  <si>
    <t>Avg 7:00 - 8:00</t>
  </si>
  <si>
    <t>Avg 21:00 - 22:00</t>
  </si>
  <si>
    <t>Avg 20:00 - 21:00</t>
  </si>
  <si>
    <t>Avg 19:00 - 20:00</t>
  </si>
  <si>
    <t>Avg 18:00 - 19:00</t>
  </si>
  <si>
    <t>Avg 17:00 - 18:00</t>
  </si>
  <si>
    <t>Avg 15:00 - 16:00</t>
  </si>
  <si>
    <t>Avg 13:00 - 14:00</t>
  </si>
  <si>
    <t>Avg 11:00 - 12:00</t>
  </si>
  <si>
    <t>Avg 10:00 - 11:00</t>
  </si>
  <si>
    <t>Avg 9:00 - 10:00</t>
  </si>
  <si>
    <t>Avg 8:00 - 9:00</t>
  </si>
  <si>
    <t>Cash Register Revenue</t>
  </si>
  <si>
    <t>Day of Week</t>
  </si>
  <si>
    <t>Row Labels</t>
  </si>
  <si>
    <t>Grand Total</t>
  </si>
  <si>
    <t xml:space="preserve">Number </t>
  </si>
  <si>
    <t>Sunday</t>
  </si>
  <si>
    <t>Monday</t>
  </si>
  <si>
    <t>Tuesday</t>
  </si>
  <si>
    <t>Wednesday</t>
  </si>
  <si>
    <t>Thursday</t>
  </si>
  <si>
    <t>Friday</t>
  </si>
  <si>
    <t>Saturday</t>
  </si>
  <si>
    <t>Average of Cash Register Revenue</t>
  </si>
  <si>
    <t>Column Labels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</si>
  <si>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</si>
  <si>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</si>
  <si>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</si>
  <si>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</si>
  <si>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</si>
  <si>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</si>
  <si>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</si>
  <si>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</si>
  <si>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</si>
  <si>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</si>
  <si>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</si>
  <si>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</si>
  <si>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</si>
  <si>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</si>
  <si>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</si>
  <si>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</si>
  <si>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</si>
  <si>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Free Soap Day</t>
  </si>
  <si>
    <t xml:space="preserve">Machine Cycle Revenue </t>
  </si>
  <si>
    <t>Monday (Week 3)</t>
  </si>
  <si>
    <t>Tuesday (Week 3)</t>
  </si>
  <si>
    <t>Wednesday (Week 3)</t>
  </si>
  <si>
    <t>Thurs (Week 3)</t>
  </si>
  <si>
    <t>Fri (Week 3)</t>
  </si>
  <si>
    <t>6. Thurs</t>
  </si>
  <si>
    <t>4. Fri</t>
  </si>
  <si>
    <t>Electricity</t>
  </si>
  <si>
    <t>Rent</t>
  </si>
  <si>
    <t>Water</t>
  </si>
  <si>
    <t>Hourly Profit</t>
  </si>
  <si>
    <t>Daily Profit</t>
  </si>
  <si>
    <t>Hourly Machine Cycle Revenue</t>
  </si>
  <si>
    <t>1.  Definition of unit:</t>
  </si>
  <si>
    <t xml:space="preserve">Unit Definition:  </t>
  </si>
  <si>
    <t xml:space="preserve">2.  Defect opportunities per unit: </t>
  </si>
  <si>
    <t xml:space="preserve">D = </t>
  </si>
  <si>
    <t xml:space="preserve">3.  Units produced per timeframe: </t>
  </si>
  <si>
    <t>timeframe:</t>
  </si>
  <si>
    <t>U =</t>
  </si>
  <si>
    <t xml:space="preserve">4.  Total possible defects per timeframe: </t>
  </si>
  <si>
    <t>D × U =</t>
  </si>
  <si>
    <t xml:space="preserve">5.  Total actual defects: </t>
  </si>
  <si>
    <t>A =</t>
  </si>
  <si>
    <t xml:space="preserve">6.  Defect-per-opportunity rate: </t>
  </si>
  <si>
    <t>A ÷ DU = DPO =</t>
  </si>
  <si>
    <t xml:space="preserve">7.  Defects per million opportunities (DPMO): </t>
  </si>
  <si>
    <t>DPO × 1,000,000 =</t>
  </si>
  <si>
    <t xml:space="preserve">8.  SQL value: </t>
  </si>
  <si>
    <t xml:space="preserve">SQL  = </t>
  </si>
  <si>
    <t xml:space="preserve">SQL (calculate) = </t>
  </si>
  <si>
    <t xml:space="preserve">Hours of Operation </t>
  </si>
  <si>
    <t>3 Weeks</t>
  </si>
  <si>
    <t>The business operated for a total of 357 hours during the three-week sample period. Any hour that generated less than a dollar worth of cash register revenue is considered a defect in the hours of operation process. Throughout the observation period, there were a total of 128 instances where the revenue generated during an hour fell below the designated threshold.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</si>
  <si>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</si>
  <si>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</si>
  <si>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</si>
  <si>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</si>
  <si>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</si>
  <si>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</si>
  <si>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</si>
  <si>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</si>
  <si>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</si>
  <si>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</si>
  <si>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</si>
  <si>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</si>
  <si>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</si>
  <si>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</si>
  <si>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</si>
  <si>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</si>
  <si>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</si>
  <si>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</si>
  <si>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</si>
  <si>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</si>
  <si>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</si>
  <si>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</si>
  <si>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</si>
  <si>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</si>
  <si>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Tues 6:00 - 7:00</t>
  </si>
  <si>
    <t>Tues 7:00 - 8:00</t>
  </si>
  <si>
    <t>Tues 8:00 - 9:00</t>
  </si>
  <si>
    <t>Tues 9:00 - 10:00</t>
  </si>
  <si>
    <t>Tues 10:00 - 11:00</t>
  </si>
  <si>
    <t>Tues 11:00 - 12:00</t>
  </si>
  <si>
    <t>Tues 13:00 - 14:00</t>
  </si>
  <si>
    <t>Tues 14:00 - 15:00</t>
  </si>
  <si>
    <t>Tues 15:00 - 16:00</t>
  </si>
  <si>
    <t>Tues 17:00 - 18:00</t>
  </si>
  <si>
    <t>Tues 18:00 - 19:00</t>
  </si>
  <si>
    <t>Tues 19:00 - 20:00</t>
  </si>
  <si>
    <t>Tues 20:00 - 21:00</t>
  </si>
  <si>
    <t>Tues 21:00 - 22:00</t>
  </si>
  <si>
    <t>Mon 12:00 - 13:00</t>
  </si>
  <si>
    <t xml:space="preserve">Tues 12:00 - 13:00 </t>
  </si>
  <si>
    <t>Tues 16:00 - 17:00</t>
  </si>
  <si>
    <t xml:space="preserve">Wed 12:00 - 13:00 </t>
  </si>
  <si>
    <t>Wed 16:00 - 17:00</t>
  </si>
  <si>
    <t>Thurs 6:00 - 7:00</t>
  </si>
  <si>
    <t>Thurs 7:00 - 8:00</t>
  </si>
  <si>
    <t>Thurs 8:00 - 9:00</t>
  </si>
  <si>
    <t>Thurs 9:00 - 10:00</t>
  </si>
  <si>
    <t>Thurs 10:00 - 11:00</t>
  </si>
  <si>
    <t>Thurs 11:00 - 12:00</t>
  </si>
  <si>
    <t xml:space="preserve">Thurs 12:00 - 13:00 </t>
  </si>
  <si>
    <t>Thurs 13:00 - 14:00</t>
  </si>
  <si>
    <t>Thurs 14:00 - 15:00</t>
  </si>
  <si>
    <t>Thurs 15:00 - 16:00</t>
  </si>
  <si>
    <t>Thurs 16:00 - 17:00</t>
  </si>
  <si>
    <t>Thurs 17:00 - 18:00</t>
  </si>
  <si>
    <t>Thurs 18:00 - 19:00</t>
  </si>
  <si>
    <t>Thurs 19:00 - 20:00</t>
  </si>
  <si>
    <t>Thurs 20:00 - 21:00</t>
  </si>
  <si>
    <t>Thurs 21:00 - 22:00</t>
  </si>
  <si>
    <t xml:space="preserve">Fri 12:00 - 13:00 </t>
  </si>
  <si>
    <t>Fri 16:00 - 17:00</t>
  </si>
  <si>
    <t>Sat 6:00 - 7:00</t>
  </si>
  <si>
    <t>Sat 7:00 - 8:00</t>
  </si>
  <si>
    <t>Sat 8:00 - 9:00</t>
  </si>
  <si>
    <t>Sat 9:00 - 10:00</t>
  </si>
  <si>
    <t>Sat 10:00 - 11:00</t>
  </si>
  <si>
    <t>Sat 11:00 - 12:00</t>
  </si>
  <si>
    <t xml:space="preserve">Sat 12:00 - 13:00 </t>
  </si>
  <si>
    <t>Sat 13:00 - 14:00</t>
  </si>
  <si>
    <t>Sat 14:00 - 15:00</t>
  </si>
  <si>
    <t>Sat 15:00 - 16:00</t>
  </si>
  <si>
    <t>Sat 16:00 - 17:00</t>
  </si>
  <si>
    <t>Sat 17:00 - 18:00</t>
  </si>
  <si>
    <t>Sat 18:00 - 19:00</t>
  </si>
  <si>
    <t>Sat 19:00 - 20:00</t>
  </si>
  <si>
    <t>Sat 20:00 - 21:00</t>
  </si>
  <si>
    <t>Sat 21:00 - 22:00</t>
  </si>
  <si>
    <t>Sun 6:00 - 7:00</t>
  </si>
  <si>
    <t>Sun 7:00 - 8:00</t>
  </si>
  <si>
    <t>Sun 8:00 - 9:00</t>
  </si>
  <si>
    <t>Sun 9:00 - 10:00</t>
  </si>
  <si>
    <t>Sun 10:00 - 11:00</t>
  </si>
  <si>
    <t>Sun 11:00 - 12:00</t>
  </si>
  <si>
    <t xml:space="preserve">Sun 12:00 - 13:00 </t>
  </si>
  <si>
    <t>Sun 13:00 - 14:00</t>
  </si>
  <si>
    <t>Sun 14:00 - 15:00</t>
  </si>
  <si>
    <t>Sun 15:00 - 16:00</t>
  </si>
  <si>
    <t>Sun 16:00 - 17:00</t>
  </si>
  <si>
    <t>Sun 17:00 - 18:00</t>
  </si>
  <si>
    <t>Sun 18:00 - 19:00</t>
  </si>
  <si>
    <t>Sun 19:00 - 20:00</t>
  </si>
  <si>
    <t>Sun 20:00 - 21:00</t>
  </si>
  <si>
    <t>Sun 21:00 - 22:00</t>
  </si>
  <si>
    <t>Avg 12:00 - 13:00</t>
  </si>
  <si>
    <t>Avg 14:00 -15:00</t>
  </si>
  <si>
    <t>Avg 16:00 - 17:00</t>
  </si>
  <si>
    <t>RESIDUAL OUTPUT</t>
  </si>
  <si>
    <t>Observation</t>
  </si>
  <si>
    <t>Predicted Cash Register Revenue</t>
  </si>
  <si>
    <t>Residuals</t>
  </si>
  <si>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</si>
  <si>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</si>
  <si>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</si>
  <si>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</si>
  <si>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</si>
  <si>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</si>
  <si>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</si>
  <si>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</si>
  <si>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</si>
  <si>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</si>
  <si>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</si>
  <si>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</si>
  <si>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 xml:space="preserve">Sunday </t>
  </si>
  <si>
    <t xml:space="preserve">                Hourly Machine Cycle Revenue</t>
  </si>
  <si>
    <t>Sample #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</si>
  <si>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</si>
  <si>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</si>
  <si>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</si>
  <si>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</si>
  <si>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</si>
  <si>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</si>
  <si>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</si>
  <si>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</si>
  <si>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</si>
  <si>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</si>
  <si>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</si>
  <si>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</si>
  <si>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</si>
  <si>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</si>
  <si>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</si>
  <si>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</si>
  <si>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</si>
  <si>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</si>
  <si>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</si>
  <si>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</si>
  <si>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</si>
  <si>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Sample</t>
  </si>
  <si>
    <t>6AM</t>
  </si>
  <si>
    <t>1PM</t>
  </si>
  <si>
    <t>8PM</t>
  </si>
  <si>
    <t>R</t>
  </si>
  <si>
    <t>Rbar</t>
  </si>
  <si>
    <t>UCL</t>
  </si>
  <si>
    <t>LCL</t>
  </si>
  <si>
    <t>R-Chart</t>
  </si>
  <si>
    <t>N = 3 Cash Reg Rev</t>
  </si>
  <si>
    <t xml:space="preserve">Rbar = </t>
  </si>
  <si>
    <t xml:space="preserve">x-bar </t>
  </si>
  <si>
    <t>x bar chart</t>
  </si>
  <si>
    <t>x bar bar</t>
  </si>
  <si>
    <t xml:space="preserve">UCL </t>
  </si>
  <si>
    <t xml:space="preserve">x bar bar = </t>
  </si>
  <si>
    <t>Variance</t>
  </si>
  <si>
    <t>Hypothesized Mean Difference</t>
  </si>
  <si>
    <t>P(T&lt;=t) one-tail</t>
  </si>
  <si>
    <t>t Critical one-tail</t>
  </si>
  <si>
    <t>P(T&lt;=t) two-tail</t>
  </si>
  <si>
    <t>t Critical two-tail</t>
  </si>
  <si>
    <t>t-Test: Two-Sample Assuming Unequal Variances</t>
  </si>
  <si>
    <t>Daily Profit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</si>
</sst>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;[Red]0.00"/>
    <numFmt numFmtId="165" formatCode="ddd"/>
    <numFmt numFmtId="166" formatCode="_(* #,##0_);_(* \(#,##0\);_(* &quot;-&quot;??_);_(@_)"/>
    <numFmt numFmtId="168" formatCode="[$-F400]h:mm:ss\ AM/PM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D1D5DB"/>
      <name val="Arial"/>
      <family val="2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0" applyFont="1"/>
    <xf numFmtId="14" fontId="2" fillId="0" borderId="0" xfId="0" applyNumberFormat="1" applyFont="1"/>
    <xf numFmtId="164" fontId="0" fillId="0" borderId="0" xfId="2" applyNumberFormat="1" applyFont="1"/>
    <xf numFmtId="165" fontId="0" fillId="0" borderId="0" xfId="0" applyNumberFormat="1"/>
    <xf numFmtId="0" fontId="0" fillId="0" borderId="0" xfId="0" pivotButton="1"/>
    <xf numFmtId="165" fontId="0" fillId="0" borderId="0" xfId="0" applyNumberFormat="1" applyAlignment="1">
      <alignment horizontal="left"/>
    </xf>
    <xf numFmtId="166" fontId="0" fillId="0" borderId="0" xfId="1" applyNumberFormat="1" applyFont="1"/>
    <xf numFmtId="20" fontId="0" fillId="0" borderId="0" xfId="0" applyNumberFormat="1" applyAlignment="1">
      <alignment horizontal="left"/>
    </xf>
    <xf numFmtId="20" fontId="2" fillId="0" borderId="0" xfId="0" applyNumberFormat="1" applyFont="1"/>
    <xf numFmtId="2" fontId="0" fillId="0" borderId="0" xfId="0" applyNumberForma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right"/>
    </xf>
    <xf numFmtId="0" fontId="5" fillId="2" borderId="2" xfId="0" applyFont="1" applyFill="1" applyBorder="1" applyAlignment="1">
      <alignment horizontal="left" vertical="top" wrapText="1"/>
    </xf>
    <xf numFmtId="3" fontId="5" fillId="2" borderId="3" xfId="0" applyNumberFormat="1" applyFont="1" applyFill="1" applyBorder="1" applyAlignment="1">
      <alignment horizontal="left" vertical="top" wrapText="1"/>
    </xf>
    <xf numFmtId="3" fontId="5" fillId="2" borderId="2" xfId="0" applyNumberFormat="1" applyFont="1" applyFill="1" applyBorder="1" applyAlignment="1">
      <alignment horizontal="left" vertical="top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right" indent="1"/>
    </xf>
    <xf numFmtId="4" fontId="5" fillId="2" borderId="2" xfId="0" applyNumberFormat="1" applyFont="1" applyFill="1" applyBorder="1" applyAlignment="1">
      <alignment horizontal="left" vertical="top" wrapText="1"/>
    </xf>
    <xf numFmtId="2" fontId="7" fillId="3" borderId="1" xfId="0" applyNumberFormat="1" applyFont="1" applyFill="1" applyBorder="1" applyAlignment="1">
      <alignment horizontal="left"/>
    </xf>
    <xf numFmtId="0" fontId="8" fillId="0" borderId="0" xfId="0" applyFont="1"/>
    <xf numFmtId="0" fontId="9" fillId="0" borderId="0" xfId="0" applyFont="1" applyAlignment="1">
      <alignment wrapText="1"/>
    </xf>
    <xf numFmtId="0" fontId="0" fillId="0" borderId="4" xfId="0" applyBorder="1"/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Continuous"/>
    </xf>
    <xf numFmtId="0" fontId="0" fillId="0" borderId="0" xfId="0" applyFill="1" applyBorder="1" applyAlignment="1"/>
    <xf numFmtId="0" fontId="0" fillId="0" borderId="4" xfId="0" applyFill="1" applyBorder="1" applyAlignment="1"/>
    <xf numFmtId="0" fontId="10" fillId="0" borderId="5" xfId="0" applyFont="1" applyFill="1" applyBorder="1" applyAlignment="1">
      <alignment horizontal="center"/>
    </xf>
    <xf numFmtId="168" fontId="0" fillId="0" borderId="0" xfId="0" applyNumberFormat="1" applyFill="1" applyBorder="1" applyAlignment="1"/>
    <xf numFmtId="0" fontId="10" fillId="0" borderId="5" xfId="0" applyFont="1" applyFill="1" applyBorder="1" applyAlignment="1">
      <alignment horizontal="centerContinuous"/>
    </xf>
    <xf numFmtId="166" fontId="2" fillId="0" borderId="0" xfId="0" applyNumberFormat="1" applyFont="1"/>
    <xf numFmtId="2" fontId="2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left" indent="6"/>
    </xf>
  </cellXfs>
  <cellStyles count="3">
    <cellStyle name="Comma" xfId="1" builtinId="3"/>
    <cellStyle name="Currency" xfId="2" builtinId="4"/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Daily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'Original Data'!$R$11:$X$11</c:f>
              <c:strCache>
                <c:ptCount val="7"/>
                <c:pt idx="0">
                  <c:v>Mon Avg</c:v>
                </c:pt>
                <c:pt idx="1">
                  <c:v>Tues Avg</c:v>
                </c:pt>
                <c:pt idx="2">
                  <c:v>Wednesday Avg</c:v>
                </c:pt>
                <c:pt idx="3">
                  <c:v>Thurs Avg</c:v>
                </c:pt>
                <c:pt idx="4">
                  <c:v>Fri Avg</c:v>
                </c:pt>
                <c:pt idx="5">
                  <c:v>Sat Avg</c:v>
                </c:pt>
                <c:pt idx="6">
                  <c:v>Sun Avg</c:v>
                </c:pt>
              </c:strCache>
            </c:strRef>
          </c:cat>
          <c:val>
            <c:numRef>
              <c:f>'Original Data'!$R$12:$X$12</c:f>
              <c:numCache>
                <c:formatCode>General</c:formatCode>
                <c:ptCount val="7"/>
                <c:pt idx="0">
                  <c:v>349.1137500000001</c:v>
                </c:pt>
                <c:pt idx="1">
                  <c:v>734.41250000000002</c:v>
                </c:pt>
                <c:pt idx="2">
                  <c:v>306.40125000000023</c:v>
                </c:pt>
                <c:pt idx="3">
                  <c:v>317.15500000000026</c:v>
                </c:pt>
                <c:pt idx="4">
                  <c:v>407.30500000000006</c:v>
                </c:pt>
                <c:pt idx="5">
                  <c:v>1343.0637500000003</c:v>
                </c:pt>
                <c:pt idx="6">
                  <c:v>1716.57375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E0-F14F-9486-3923B39C2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1097824"/>
        <c:axId val="1736799472"/>
      </c:barChart>
      <c:catAx>
        <c:axId val="189109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799472"/>
        <c:crosses val="autoZero"/>
        <c:auto val="1"/>
        <c:lblAlgn val="ctr"/>
        <c:lblOffset val="100"/>
        <c:noMultiLvlLbl val="0"/>
      </c:catAx>
      <c:valAx>
        <c:axId val="173679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09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Monday Hourly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'Original Data'!$AK$1:$AK$16</c:f>
              <c:strCache>
                <c:ptCount val="16"/>
                <c:pt idx="0">
                  <c:v>Mon 6:00 - 7:00</c:v>
                </c:pt>
                <c:pt idx="1">
                  <c:v>Mon 7:00 - 8:00</c:v>
                </c:pt>
                <c:pt idx="2">
                  <c:v>Mon 8:00 - 9:00</c:v>
                </c:pt>
                <c:pt idx="3">
                  <c:v>Mon 9:00 - 10:00</c:v>
                </c:pt>
                <c:pt idx="4">
                  <c:v>Mon 10:00 - 11:00</c:v>
                </c:pt>
                <c:pt idx="5">
                  <c:v>Mon 11:00 - 12:00</c:v>
                </c:pt>
                <c:pt idx="6">
                  <c:v>Mon 12:00 - 13:00</c:v>
                </c:pt>
                <c:pt idx="7">
                  <c:v>Mon 13:00 - 14:00</c:v>
                </c:pt>
                <c:pt idx="8">
                  <c:v>Mon 14:00 - 15:00</c:v>
                </c:pt>
                <c:pt idx="9">
                  <c:v>Mon 15:00 - 16:00</c:v>
                </c:pt>
                <c:pt idx="10">
                  <c:v>Mon - 16:00 - 17:00</c:v>
                </c:pt>
                <c:pt idx="11">
                  <c:v>Mon 17:00 - 18:00</c:v>
                </c:pt>
                <c:pt idx="12">
                  <c:v>Mon 18:00 - 19:00</c:v>
                </c:pt>
                <c:pt idx="13">
                  <c:v>Mon 19:00 - 20:00</c:v>
                </c:pt>
                <c:pt idx="14">
                  <c:v>Mon 20:00 - 21:00</c:v>
                </c:pt>
                <c:pt idx="15">
                  <c:v>Mon 21:00 - 22:00</c:v>
                </c:pt>
              </c:strCache>
            </c:strRef>
          </c:cat>
          <c:val>
            <c:numRef>
              <c:f>'Original Data'!$AL$1:$AL$16</c:f>
              <c:numCache>
                <c:formatCode>General</c:formatCode>
                <c:ptCount val="16"/>
                <c:pt idx="0">
                  <c:v>27.54</c:v>
                </c:pt>
                <c:pt idx="1">
                  <c:v>14.25</c:v>
                </c:pt>
                <c:pt idx="2">
                  <c:v>7.5</c:v>
                </c:pt>
                <c:pt idx="3">
                  <c:v>37.68</c:v>
                </c:pt>
                <c:pt idx="4">
                  <c:v>87.52</c:v>
                </c:pt>
                <c:pt idx="5">
                  <c:v>49.34</c:v>
                </c:pt>
                <c:pt idx="6">
                  <c:v>22.85</c:v>
                </c:pt>
                <c:pt idx="7">
                  <c:v>26.95</c:v>
                </c:pt>
                <c:pt idx="8">
                  <c:v>3.25</c:v>
                </c:pt>
                <c:pt idx="9">
                  <c:v>64.72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2.5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F8-B646-80CA-7B2DE4C48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230607"/>
        <c:axId val="1467805295"/>
      </c:lineChart>
      <c:catAx>
        <c:axId val="18723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805295"/>
        <c:crosses val="autoZero"/>
        <c:auto val="1"/>
        <c:lblAlgn val="ctr"/>
        <c:lblOffset val="100"/>
        <c:noMultiLvlLbl val="1"/>
      </c:catAx>
      <c:valAx>
        <c:axId val="146780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Tuesday Hourly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'Original Data'!$AK$17:$AK$32</c:f>
              <c:strCache>
                <c:ptCount val="16"/>
                <c:pt idx="0">
                  <c:v>Tues 6:00 - 7:00</c:v>
                </c:pt>
                <c:pt idx="1">
                  <c:v>Tues 7:00 - 8:00</c:v>
                </c:pt>
                <c:pt idx="2">
                  <c:v>Tues 8:00 - 9:00</c:v>
                </c:pt>
                <c:pt idx="3">
                  <c:v>Tues 9:00 - 10:00</c:v>
                </c:pt>
                <c:pt idx="4">
                  <c:v>Tues 10:00 - 11:00</c:v>
                </c:pt>
                <c:pt idx="5">
                  <c:v>Tues 11:00 - 12:00</c:v>
                </c:pt>
                <c:pt idx="6">
                  <c:v>Tues 12:00 - 13:00 </c:v>
                </c:pt>
                <c:pt idx="7">
                  <c:v>Tues 13:00 - 14:00</c:v>
                </c:pt>
                <c:pt idx="8">
                  <c:v>Tues 14:00 - 15:00</c:v>
                </c:pt>
                <c:pt idx="9">
                  <c:v>Tues 15:00 - 16:00</c:v>
                </c:pt>
                <c:pt idx="10">
                  <c:v>Tues 16:00 - 17:00</c:v>
                </c:pt>
                <c:pt idx="11">
                  <c:v>Tues 17:00 - 18:00</c:v>
                </c:pt>
                <c:pt idx="12">
                  <c:v>Tues 18:00 - 19:00</c:v>
                </c:pt>
                <c:pt idx="13">
                  <c:v>Tues 19:00 - 20:00</c:v>
                </c:pt>
                <c:pt idx="14">
                  <c:v>Tues 20:00 - 21:00</c:v>
                </c:pt>
                <c:pt idx="15">
                  <c:v>Tues 21:00 - 22:00</c:v>
                </c:pt>
              </c:strCache>
            </c:strRef>
          </c:cat>
          <c:val>
            <c:numRef>
              <c:f>'Original Data'!$AL$17:$AL$32</c:f>
              <c:numCache>
                <c:formatCode>General</c:formatCode>
                <c:ptCount val="16"/>
                <c:pt idx="0">
                  <c:v>25.7</c:v>
                </c:pt>
                <c:pt idx="1">
                  <c:v>34.200000000000003</c:v>
                </c:pt>
                <c:pt idx="2">
                  <c:v>20.95</c:v>
                </c:pt>
                <c:pt idx="3">
                  <c:v>27.2</c:v>
                </c:pt>
                <c:pt idx="4">
                  <c:v>42.35</c:v>
                </c:pt>
                <c:pt idx="5">
                  <c:v>30.85</c:v>
                </c:pt>
                <c:pt idx="6">
                  <c:v>19.049999999999997</c:v>
                </c:pt>
                <c:pt idx="7">
                  <c:v>57</c:v>
                </c:pt>
                <c:pt idx="8">
                  <c:v>32.75</c:v>
                </c:pt>
                <c:pt idx="9">
                  <c:v>17</c:v>
                </c:pt>
                <c:pt idx="10">
                  <c:v>41.3</c:v>
                </c:pt>
                <c:pt idx="11">
                  <c:v>76.289999999999992</c:v>
                </c:pt>
                <c:pt idx="12">
                  <c:v>69.7</c:v>
                </c:pt>
                <c:pt idx="13">
                  <c:v>48.6</c:v>
                </c:pt>
                <c:pt idx="14">
                  <c:v>24.35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73-6C47-AD98-ED7195AE6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867263"/>
        <c:axId val="1596663264"/>
      </c:lineChart>
      <c:catAx>
        <c:axId val="66586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663264"/>
        <c:crosses val="autoZero"/>
        <c:auto val="1"/>
        <c:lblAlgn val="ctr"/>
        <c:lblOffset val="100"/>
        <c:noMultiLvlLbl val="0"/>
      </c:catAx>
      <c:valAx>
        <c:axId val="159666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867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Wednesday</a:t>
            </a:r>
            <a:r>
              <a:rPr lang="en-US" baseline="0"/>
              <a:t> Hourly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'Original Data'!$AK$33:$AK$48</c:f>
              <c:strCache>
                <c:ptCount val="16"/>
                <c:pt idx="0">
                  <c:v>Wed 6:00 - 7:00</c:v>
                </c:pt>
                <c:pt idx="1">
                  <c:v>Wed 7:00 - 8:00</c:v>
                </c:pt>
                <c:pt idx="2">
                  <c:v>Wed 8:00 - 9:00</c:v>
                </c:pt>
                <c:pt idx="3">
                  <c:v>Wed 9:00 - 10:00</c:v>
                </c:pt>
                <c:pt idx="4">
                  <c:v>Wed 10:00 - 11:00</c:v>
                </c:pt>
                <c:pt idx="5">
                  <c:v>Wed 11:00 - 12:00</c:v>
                </c:pt>
                <c:pt idx="6">
                  <c:v>Wed 12:00 - 13:00 </c:v>
                </c:pt>
                <c:pt idx="7">
                  <c:v>Wed 13:00 - 14:00</c:v>
                </c:pt>
                <c:pt idx="8">
                  <c:v>Wed 14:00 - 15:00</c:v>
                </c:pt>
                <c:pt idx="9">
                  <c:v>Wed 15:00 - 16:00</c:v>
                </c:pt>
                <c:pt idx="10">
                  <c:v>Wed 16:00 - 17:00</c:v>
                </c:pt>
                <c:pt idx="11">
                  <c:v>Wed 17:00 - 18:00</c:v>
                </c:pt>
                <c:pt idx="12">
                  <c:v>Wed 18:00 - 19:00</c:v>
                </c:pt>
                <c:pt idx="13">
                  <c:v>Wed 19:00 - 20:00</c:v>
                </c:pt>
                <c:pt idx="14">
                  <c:v>Wed 20:00 - 21:00</c:v>
                </c:pt>
                <c:pt idx="15">
                  <c:v>Wed 21:00 - 22:00</c:v>
                </c:pt>
              </c:strCache>
            </c:strRef>
          </c:cat>
          <c:val>
            <c:numRef>
              <c:f>'Original Data'!$AL$33:$AL$48</c:f>
              <c:numCache>
                <c:formatCode>General</c:formatCode>
                <c:ptCount val="16"/>
                <c:pt idx="0">
                  <c:v>8.35</c:v>
                </c:pt>
                <c:pt idx="1">
                  <c:v>36.08</c:v>
                </c:pt>
                <c:pt idx="2">
                  <c:v>51.39</c:v>
                </c:pt>
                <c:pt idx="3">
                  <c:v>10.5</c:v>
                </c:pt>
                <c:pt idx="4">
                  <c:v>8.35</c:v>
                </c:pt>
                <c:pt idx="5">
                  <c:v>22.75</c:v>
                </c:pt>
                <c:pt idx="6">
                  <c:v>14.75</c:v>
                </c:pt>
                <c:pt idx="7">
                  <c:v>52.6</c:v>
                </c:pt>
                <c:pt idx="8">
                  <c:v>33.700000000000003</c:v>
                </c:pt>
                <c:pt idx="9">
                  <c:v>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13.25</c:v>
                </c:pt>
                <c:pt idx="14">
                  <c:v>7.2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2F-C24F-82E5-47D4BDE25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522431"/>
        <c:axId val="2006313168"/>
      </c:lineChart>
      <c:catAx>
        <c:axId val="466522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13168"/>
        <c:crosses val="autoZero"/>
        <c:auto val="1"/>
        <c:lblAlgn val="ctr"/>
        <c:lblOffset val="100"/>
        <c:noMultiLvlLbl val="0"/>
      </c:catAx>
      <c:valAx>
        <c:axId val="200631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22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Thursday Hourly Sales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'Original Data'!$AK$49:$AK$64</c:f>
              <c:strCache>
                <c:ptCount val="16"/>
                <c:pt idx="0">
                  <c:v>Thurs 6:00 - 7:00</c:v>
                </c:pt>
                <c:pt idx="1">
                  <c:v>Thurs 7:00 - 8:00</c:v>
                </c:pt>
                <c:pt idx="2">
                  <c:v>Thurs 8:00 - 9:00</c:v>
                </c:pt>
                <c:pt idx="3">
                  <c:v>Thurs 9:00 - 10:00</c:v>
                </c:pt>
                <c:pt idx="4">
                  <c:v>Thurs 10:00 - 11:00</c:v>
                </c:pt>
                <c:pt idx="5">
                  <c:v>Thurs 11:00 - 12:00</c:v>
                </c:pt>
                <c:pt idx="6">
                  <c:v>Thurs 12:00 - 13:00 </c:v>
                </c:pt>
                <c:pt idx="7">
                  <c:v>Thurs 13:00 - 14:00</c:v>
                </c:pt>
                <c:pt idx="8">
                  <c:v>Thurs 14:00 - 15:00</c:v>
                </c:pt>
                <c:pt idx="9">
                  <c:v>Thurs 15:00 - 16:00</c:v>
                </c:pt>
                <c:pt idx="10">
                  <c:v>Thurs 16:00 - 17:00</c:v>
                </c:pt>
                <c:pt idx="11">
                  <c:v>Thurs 17:00 - 18:00</c:v>
                </c:pt>
                <c:pt idx="12">
                  <c:v>Thurs 18:00 - 19:00</c:v>
                </c:pt>
                <c:pt idx="13">
                  <c:v>Thurs 19:00 - 20:00</c:v>
                </c:pt>
                <c:pt idx="14">
                  <c:v>Thurs 20:00 - 21:00</c:v>
                </c:pt>
                <c:pt idx="15">
                  <c:v>Thurs 21:00 - 22:00</c:v>
                </c:pt>
              </c:strCache>
            </c:strRef>
          </c:cat>
          <c:val>
            <c:numRef>
              <c:f>'Original Data'!$AL$49:$AL$64</c:f>
              <c:numCache>
                <c:formatCode>General</c:formatCode>
                <c:ptCount val="16"/>
                <c:pt idx="0">
                  <c:v>11.5</c:v>
                </c:pt>
                <c:pt idx="1">
                  <c:v>11</c:v>
                </c:pt>
                <c:pt idx="2">
                  <c:v>47.5</c:v>
                </c:pt>
                <c:pt idx="3">
                  <c:v>44.2</c:v>
                </c:pt>
                <c:pt idx="4">
                  <c:v>33.799999999999997</c:v>
                </c:pt>
                <c:pt idx="5">
                  <c:v>29.5</c:v>
                </c:pt>
                <c:pt idx="6">
                  <c:v>0</c:v>
                </c:pt>
                <c:pt idx="7">
                  <c:v>32.450000000000003</c:v>
                </c:pt>
                <c:pt idx="8">
                  <c:v>25.75</c:v>
                </c:pt>
                <c:pt idx="9">
                  <c:v>41.85</c:v>
                </c:pt>
                <c:pt idx="10">
                  <c:v>25.799999999999997</c:v>
                </c:pt>
                <c:pt idx="11">
                  <c:v>60.55</c:v>
                </c:pt>
                <c:pt idx="12">
                  <c:v>59.440000000000005</c:v>
                </c:pt>
                <c:pt idx="13">
                  <c:v>66.75</c:v>
                </c:pt>
                <c:pt idx="14">
                  <c:v>33</c:v>
                </c:pt>
                <c:pt idx="15">
                  <c:v>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80-5847-BC98-5556DC277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0635568"/>
        <c:axId val="1155145647"/>
      </c:lineChart>
      <c:catAx>
        <c:axId val="192063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145647"/>
        <c:crosses val="autoZero"/>
        <c:auto val="1"/>
        <c:lblAlgn val="ctr"/>
        <c:lblOffset val="100"/>
        <c:noMultiLvlLbl val="0"/>
      </c:catAx>
      <c:valAx>
        <c:axId val="115514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63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Friday Hourly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'Original Data'!$AK$65:$AK$80</c:f>
              <c:strCache>
                <c:ptCount val="16"/>
                <c:pt idx="0">
                  <c:v>Fri 6:00 - 7:00</c:v>
                </c:pt>
                <c:pt idx="1">
                  <c:v>Fri 7:00 - 8:00</c:v>
                </c:pt>
                <c:pt idx="2">
                  <c:v>Fri 8:00 - 9:00</c:v>
                </c:pt>
                <c:pt idx="3">
                  <c:v>Fri 9:00 - 10:00</c:v>
                </c:pt>
                <c:pt idx="4">
                  <c:v>Fri 10:00 - 11:00</c:v>
                </c:pt>
                <c:pt idx="5">
                  <c:v>Fri 11:00 - 12:00</c:v>
                </c:pt>
                <c:pt idx="6">
                  <c:v>Fri 12:00 - 13:00 </c:v>
                </c:pt>
                <c:pt idx="7">
                  <c:v>Fri 13:00 - 14:00</c:v>
                </c:pt>
                <c:pt idx="8">
                  <c:v>Fri 14:00 - 15:00</c:v>
                </c:pt>
                <c:pt idx="9">
                  <c:v>Fri 15:00 - 16:00</c:v>
                </c:pt>
                <c:pt idx="10">
                  <c:v>Fri 16:00 - 17:00</c:v>
                </c:pt>
                <c:pt idx="11">
                  <c:v>Fri 17:00 - 18:00</c:v>
                </c:pt>
                <c:pt idx="12">
                  <c:v>Fri 18:00 - 19:00</c:v>
                </c:pt>
                <c:pt idx="13">
                  <c:v>Fri 19:00 - 20:00</c:v>
                </c:pt>
                <c:pt idx="14">
                  <c:v>Fri 20:00 - 21:00</c:v>
                </c:pt>
                <c:pt idx="15">
                  <c:v>Fri 21:00 - 22:00</c:v>
                </c:pt>
              </c:strCache>
            </c:strRef>
          </c:cat>
          <c:val>
            <c:numRef>
              <c:f>'Original Data'!$AL$65:$AL$80</c:f>
              <c:numCache>
                <c:formatCode>General</c:formatCode>
                <c:ptCount val="16"/>
                <c:pt idx="0">
                  <c:v>24.5</c:v>
                </c:pt>
                <c:pt idx="1">
                  <c:v>12.85</c:v>
                </c:pt>
                <c:pt idx="2">
                  <c:v>6.6</c:v>
                </c:pt>
                <c:pt idx="3">
                  <c:v>18.7</c:v>
                </c:pt>
                <c:pt idx="4">
                  <c:v>55.8</c:v>
                </c:pt>
                <c:pt idx="5">
                  <c:v>105.5</c:v>
                </c:pt>
                <c:pt idx="6">
                  <c:v>8.85</c:v>
                </c:pt>
                <c:pt idx="7">
                  <c:v>29.75</c:v>
                </c:pt>
                <c:pt idx="8">
                  <c:v>24.2</c:v>
                </c:pt>
                <c:pt idx="9">
                  <c:v>4.5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DD-2344-B49D-6E551DFED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95103"/>
        <c:axId val="136525343"/>
      </c:lineChart>
      <c:catAx>
        <c:axId val="13519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25343"/>
        <c:crosses val="autoZero"/>
        <c:auto val="1"/>
        <c:lblAlgn val="ctr"/>
        <c:lblOffset val="100"/>
        <c:noMultiLvlLbl val="0"/>
      </c:catAx>
      <c:valAx>
        <c:axId val="13652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95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Saturday Hourly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'Original Data'!$AK$81:$AK$95</c:f>
              <c:strCache>
                <c:ptCount val="15"/>
                <c:pt idx="0">
                  <c:v>Sat 6:00 - 7:00</c:v>
                </c:pt>
                <c:pt idx="1">
                  <c:v>Sat 7:00 - 8:00</c:v>
                </c:pt>
                <c:pt idx="2">
                  <c:v>Sat 8:00 - 9:00</c:v>
                </c:pt>
                <c:pt idx="3">
                  <c:v>Sat 9:00 - 10:00</c:v>
                </c:pt>
                <c:pt idx="4">
                  <c:v>Sat 10:00 - 11:00</c:v>
                </c:pt>
                <c:pt idx="5">
                  <c:v>Sat 11:00 - 12:00</c:v>
                </c:pt>
                <c:pt idx="6">
                  <c:v>Sat 12:00 - 13:00 </c:v>
                </c:pt>
                <c:pt idx="7">
                  <c:v>Sat 13:00 - 14:00</c:v>
                </c:pt>
                <c:pt idx="8">
                  <c:v>Sat 14:00 - 15:00</c:v>
                </c:pt>
                <c:pt idx="9">
                  <c:v>Sat 15:00 - 16:00</c:v>
                </c:pt>
                <c:pt idx="10">
                  <c:v>Sat 16:00 - 17:00</c:v>
                </c:pt>
                <c:pt idx="11">
                  <c:v>Sat 17:00 - 18:00</c:v>
                </c:pt>
                <c:pt idx="12">
                  <c:v>Sat 18:00 - 19:00</c:v>
                </c:pt>
                <c:pt idx="13">
                  <c:v>Sat 19:00 - 20:00</c:v>
                </c:pt>
                <c:pt idx="14">
                  <c:v>Sat 20:00 - 21:00</c:v>
                </c:pt>
              </c:strCache>
            </c:strRef>
          </c:cat>
          <c:val>
            <c:numRef>
              <c:f>'Original Data'!$AL$81:$AL$95</c:f>
              <c:numCache>
                <c:formatCode>General</c:formatCode>
                <c:ptCount val="15"/>
                <c:pt idx="0">
                  <c:v>52.25</c:v>
                </c:pt>
                <c:pt idx="1">
                  <c:v>49.75</c:v>
                </c:pt>
                <c:pt idx="2">
                  <c:v>88.34</c:v>
                </c:pt>
                <c:pt idx="3">
                  <c:v>45.85</c:v>
                </c:pt>
                <c:pt idx="4">
                  <c:v>85.240000000000009</c:v>
                </c:pt>
                <c:pt idx="5">
                  <c:v>77.69</c:v>
                </c:pt>
                <c:pt idx="6">
                  <c:v>52.300000000000004</c:v>
                </c:pt>
                <c:pt idx="7">
                  <c:v>48.44</c:v>
                </c:pt>
                <c:pt idx="8">
                  <c:v>32.92</c:v>
                </c:pt>
                <c:pt idx="9">
                  <c:v>44.6</c:v>
                </c:pt>
                <c:pt idx="10">
                  <c:v>48.2</c:v>
                </c:pt>
                <c:pt idx="11">
                  <c:v>5.5</c:v>
                </c:pt>
                <c:pt idx="12">
                  <c:v>83</c:v>
                </c:pt>
                <c:pt idx="13">
                  <c:v>18.350000000000001</c:v>
                </c:pt>
                <c:pt idx="14">
                  <c:v>33.299999999999997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DB-654C-ADC9-A02AFF3B0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1149663"/>
        <c:axId val="649924207"/>
      </c:lineChart>
      <c:catAx>
        <c:axId val="371149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924207"/>
        <c:crosses val="autoZero"/>
        <c:auto val="1"/>
        <c:lblAlgn val="ctr"/>
        <c:lblOffset val="100"/>
        <c:noMultiLvlLbl val="0"/>
      </c:catAx>
      <c:valAx>
        <c:axId val="64992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49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Sunday Hourly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'Original Data'!$AK$97:$AK$112</c:f>
              <c:strCache>
                <c:ptCount val="16"/>
                <c:pt idx="0">
                  <c:v>Sun 6:00 - 7:00</c:v>
                </c:pt>
                <c:pt idx="1">
                  <c:v>Sun 7:00 - 8:00</c:v>
                </c:pt>
                <c:pt idx="2">
                  <c:v>Sun 8:00 - 9:00</c:v>
                </c:pt>
                <c:pt idx="3">
                  <c:v>Sun 9:00 - 10:00</c:v>
                </c:pt>
                <c:pt idx="4">
                  <c:v>Sun 10:00 - 11:00</c:v>
                </c:pt>
                <c:pt idx="5">
                  <c:v>Sun 11:00 - 12:00</c:v>
                </c:pt>
                <c:pt idx="6">
                  <c:v>Sun 12:00 - 13:00 </c:v>
                </c:pt>
                <c:pt idx="7">
                  <c:v>Sun 13:00 - 14:00</c:v>
                </c:pt>
                <c:pt idx="8">
                  <c:v>Sun 14:00 - 15:00</c:v>
                </c:pt>
                <c:pt idx="9">
                  <c:v>Sun 15:00 - 16:00</c:v>
                </c:pt>
                <c:pt idx="10">
                  <c:v>Sun 16:00 - 17:00</c:v>
                </c:pt>
                <c:pt idx="11">
                  <c:v>Sun 17:00 - 18:00</c:v>
                </c:pt>
                <c:pt idx="12">
                  <c:v>Sun 18:00 - 19:00</c:v>
                </c:pt>
                <c:pt idx="13">
                  <c:v>Sun 19:00 - 20:00</c:v>
                </c:pt>
                <c:pt idx="14">
                  <c:v>Sun 20:00 - 21:00</c:v>
                </c:pt>
                <c:pt idx="15">
                  <c:v>Sun 21:00 - 22:00</c:v>
                </c:pt>
              </c:strCache>
            </c:strRef>
          </c:cat>
          <c:val>
            <c:numRef>
              <c:f>'Original Data'!$AL$97:$AL$112</c:f>
              <c:numCache>
                <c:formatCode>General</c:formatCode>
                <c:ptCount val="16"/>
                <c:pt idx="0">
                  <c:v>46.09</c:v>
                </c:pt>
                <c:pt idx="1">
                  <c:v>45.75</c:v>
                </c:pt>
                <c:pt idx="2">
                  <c:v>95.75</c:v>
                </c:pt>
                <c:pt idx="3">
                  <c:v>45.95</c:v>
                </c:pt>
                <c:pt idx="4">
                  <c:v>90.59</c:v>
                </c:pt>
                <c:pt idx="5">
                  <c:v>65</c:v>
                </c:pt>
                <c:pt idx="6">
                  <c:v>77</c:v>
                </c:pt>
                <c:pt idx="7">
                  <c:v>58.3</c:v>
                </c:pt>
                <c:pt idx="8">
                  <c:v>48.650000000000006</c:v>
                </c:pt>
                <c:pt idx="9">
                  <c:v>84.72999999999999</c:v>
                </c:pt>
                <c:pt idx="10">
                  <c:v>25.25</c:v>
                </c:pt>
                <c:pt idx="11">
                  <c:v>34.450000000000003</c:v>
                </c:pt>
                <c:pt idx="12">
                  <c:v>87.62</c:v>
                </c:pt>
                <c:pt idx="13">
                  <c:v>6</c:v>
                </c:pt>
                <c:pt idx="14">
                  <c:v>36.909999999999997</c:v>
                </c:pt>
                <c:pt idx="15">
                  <c:v>10.6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F2-424F-AF0D-A36F60FE6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5876079"/>
        <c:axId val="1459968191"/>
      </c:lineChart>
      <c:catAx>
        <c:axId val="114587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968191"/>
        <c:crosses val="autoZero"/>
        <c:auto val="1"/>
        <c:lblAlgn val="ctr"/>
        <c:lblOffset val="100"/>
        <c:noMultiLvlLbl val="0"/>
      </c:catAx>
      <c:valAx>
        <c:axId val="145996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876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'Original Data'!$E$1</c:f>
              <c:strCache>
                <c:ptCount val="1"/>
                <c:pt idx="0">
                  <c:v>Cash Register Revenue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1318842331841396"/>
                  <c:y val="-0.473329611312450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'Original Data'!$D$2:$D$358</c:f>
              <c:numCache>
                <c:formatCode>h:mm</c:formatCode>
                <c:ptCount val="357"/>
                <c:pt idx="0">
                  <c:v>0.25</c:v>
                </c:pt>
                <c:pt idx="1">
                  <c:v>0.29166666666666702</c:v>
                </c:pt>
                <c:pt idx="2">
                  <c:v>0.33333333333333298</c:v>
                </c:pt>
                <c:pt idx="3">
                  <c:v>0.375</c:v>
                </c:pt>
                <c:pt idx="4">
                  <c:v>0.41666666666666702</c:v>
                </c:pt>
                <c:pt idx="5">
                  <c:v>0.45833333333333298</c:v>
                </c:pt>
                <c:pt idx="6">
                  <c:v>0.5</c:v>
                </c:pt>
                <c:pt idx="7">
                  <c:v>0.54166666666666696</c:v>
                </c:pt>
                <c:pt idx="8">
                  <c:v>0.58333333333333304</c:v>
                </c:pt>
                <c:pt idx="9">
                  <c:v>0.625</c:v>
                </c:pt>
                <c:pt idx="10">
                  <c:v>0.66666666666666696</c:v>
                </c:pt>
                <c:pt idx="11">
                  <c:v>0.70833333333333304</c:v>
                </c:pt>
                <c:pt idx="12">
                  <c:v>0.75</c:v>
                </c:pt>
                <c:pt idx="13">
                  <c:v>0.79166666666666696</c:v>
                </c:pt>
                <c:pt idx="14">
                  <c:v>0.83333333333333304</c:v>
                </c:pt>
                <c:pt idx="15">
                  <c:v>0.875</c:v>
                </c:pt>
                <c:pt idx="16">
                  <c:v>0.91666666666666696</c:v>
                </c:pt>
                <c:pt idx="17">
                  <c:v>0.25</c:v>
                </c:pt>
                <c:pt idx="18">
                  <c:v>0.29166666666666702</c:v>
                </c:pt>
                <c:pt idx="19">
                  <c:v>0.33333333333333298</c:v>
                </c:pt>
                <c:pt idx="20">
                  <c:v>0.375</c:v>
                </c:pt>
                <c:pt idx="21">
                  <c:v>0.41666666666666702</c:v>
                </c:pt>
                <c:pt idx="22">
                  <c:v>0.45833333333333298</c:v>
                </c:pt>
                <c:pt idx="23">
                  <c:v>0.5</c:v>
                </c:pt>
                <c:pt idx="24">
                  <c:v>0.54166666666666696</c:v>
                </c:pt>
                <c:pt idx="25">
                  <c:v>0.58333333333333304</c:v>
                </c:pt>
                <c:pt idx="26">
                  <c:v>0.625</c:v>
                </c:pt>
                <c:pt idx="27">
                  <c:v>0.66666666666666696</c:v>
                </c:pt>
                <c:pt idx="28">
                  <c:v>0.70833333333333304</c:v>
                </c:pt>
                <c:pt idx="29">
                  <c:v>0.75</c:v>
                </c:pt>
                <c:pt idx="30">
                  <c:v>0.79166666666666696</c:v>
                </c:pt>
                <c:pt idx="31">
                  <c:v>0.83333333333333304</c:v>
                </c:pt>
                <c:pt idx="32">
                  <c:v>0.875</c:v>
                </c:pt>
                <c:pt idx="33">
                  <c:v>0.91666666666666696</c:v>
                </c:pt>
                <c:pt idx="34">
                  <c:v>0.25</c:v>
                </c:pt>
                <c:pt idx="35">
                  <c:v>0.29166666666666702</c:v>
                </c:pt>
                <c:pt idx="36">
                  <c:v>0.33333333333333298</c:v>
                </c:pt>
                <c:pt idx="37">
                  <c:v>0.375</c:v>
                </c:pt>
                <c:pt idx="38">
                  <c:v>0.41666666666666702</c:v>
                </c:pt>
                <c:pt idx="39">
                  <c:v>0.45833333333333298</c:v>
                </c:pt>
                <c:pt idx="40">
                  <c:v>0.5</c:v>
                </c:pt>
                <c:pt idx="41">
                  <c:v>0.54166666666666696</c:v>
                </c:pt>
                <c:pt idx="42">
                  <c:v>0.58333333333333304</c:v>
                </c:pt>
                <c:pt idx="43">
                  <c:v>0.625</c:v>
                </c:pt>
                <c:pt idx="44">
                  <c:v>0.66666666666666696</c:v>
                </c:pt>
                <c:pt idx="45">
                  <c:v>0.70833333333333304</c:v>
                </c:pt>
                <c:pt idx="46">
                  <c:v>0.75</c:v>
                </c:pt>
                <c:pt idx="47">
                  <c:v>0.79166666666666696</c:v>
                </c:pt>
                <c:pt idx="48">
                  <c:v>0.83333333333333304</c:v>
                </c:pt>
                <c:pt idx="49">
                  <c:v>0.875</c:v>
                </c:pt>
                <c:pt idx="50">
                  <c:v>0.91666666666666696</c:v>
                </c:pt>
                <c:pt idx="51">
                  <c:v>0.25</c:v>
                </c:pt>
                <c:pt idx="52">
                  <c:v>0.29166666666666702</c:v>
                </c:pt>
                <c:pt idx="53">
                  <c:v>0.33333333333333298</c:v>
                </c:pt>
                <c:pt idx="54">
                  <c:v>0.375</c:v>
                </c:pt>
                <c:pt idx="55">
                  <c:v>0.41666666666666702</c:v>
                </c:pt>
                <c:pt idx="56">
                  <c:v>0.45833333333333298</c:v>
                </c:pt>
                <c:pt idx="57">
                  <c:v>0.5</c:v>
                </c:pt>
                <c:pt idx="58">
                  <c:v>0.54166666666666696</c:v>
                </c:pt>
                <c:pt idx="59">
                  <c:v>0.58333333333333304</c:v>
                </c:pt>
                <c:pt idx="60">
                  <c:v>0.625</c:v>
                </c:pt>
                <c:pt idx="61">
                  <c:v>0.66666666666666696</c:v>
                </c:pt>
                <c:pt idx="62">
                  <c:v>0.70833333333333304</c:v>
                </c:pt>
                <c:pt idx="63">
                  <c:v>0.75</c:v>
                </c:pt>
                <c:pt idx="64">
                  <c:v>0.79166666666666696</c:v>
                </c:pt>
                <c:pt idx="65">
                  <c:v>0.83333333333333304</c:v>
                </c:pt>
                <c:pt idx="66">
                  <c:v>0.875</c:v>
                </c:pt>
                <c:pt idx="67">
                  <c:v>0.91666666666666696</c:v>
                </c:pt>
                <c:pt idx="68">
                  <c:v>0.25</c:v>
                </c:pt>
                <c:pt idx="69">
                  <c:v>0.29166666666666702</c:v>
                </c:pt>
                <c:pt idx="70">
                  <c:v>0.33333333333333298</c:v>
                </c:pt>
                <c:pt idx="71">
                  <c:v>0.375</c:v>
                </c:pt>
                <c:pt idx="72">
                  <c:v>0.41666666666666702</c:v>
                </c:pt>
                <c:pt idx="73">
                  <c:v>0.45833333333333298</c:v>
                </c:pt>
                <c:pt idx="74">
                  <c:v>0.5</c:v>
                </c:pt>
                <c:pt idx="75">
                  <c:v>0.54166666666666696</c:v>
                </c:pt>
                <c:pt idx="76">
                  <c:v>0.58333333333333304</c:v>
                </c:pt>
                <c:pt idx="77">
                  <c:v>0.625</c:v>
                </c:pt>
                <c:pt idx="78">
                  <c:v>0.66666666666666696</c:v>
                </c:pt>
                <c:pt idx="79">
                  <c:v>0.70833333333333304</c:v>
                </c:pt>
                <c:pt idx="80">
                  <c:v>0.75</c:v>
                </c:pt>
                <c:pt idx="81">
                  <c:v>0.79166666666666696</c:v>
                </c:pt>
                <c:pt idx="82">
                  <c:v>0.83333333333333304</c:v>
                </c:pt>
                <c:pt idx="83">
                  <c:v>0.875</c:v>
                </c:pt>
                <c:pt idx="84">
                  <c:v>0.91666666666666696</c:v>
                </c:pt>
                <c:pt idx="85">
                  <c:v>0.25</c:v>
                </c:pt>
                <c:pt idx="86">
                  <c:v>0.29166666666666702</c:v>
                </c:pt>
                <c:pt idx="87">
                  <c:v>0.33333333333333298</c:v>
                </c:pt>
                <c:pt idx="88">
                  <c:v>0.375</c:v>
                </c:pt>
                <c:pt idx="89">
                  <c:v>0.41666666666666702</c:v>
                </c:pt>
                <c:pt idx="90">
                  <c:v>0.45833333333333298</c:v>
                </c:pt>
                <c:pt idx="91">
                  <c:v>0.5</c:v>
                </c:pt>
                <c:pt idx="92">
                  <c:v>0.54166666666666696</c:v>
                </c:pt>
                <c:pt idx="93">
                  <c:v>0.58333333333333304</c:v>
                </c:pt>
                <c:pt idx="94">
                  <c:v>0.625</c:v>
                </c:pt>
                <c:pt idx="95">
                  <c:v>0.66666666666666696</c:v>
                </c:pt>
                <c:pt idx="96">
                  <c:v>0.70833333333333304</c:v>
                </c:pt>
                <c:pt idx="97">
                  <c:v>0.75</c:v>
                </c:pt>
                <c:pt idx="98">
                  <c:v>0.79166666666666696</c:v>
                </c:pt>
                <c:pt idx="99">
                  <c:v>0.83333333333333304</c:v>
                </c:pt>
                <c:pt idx="100">
                  <c:v>0.875</c:v>
                </c:pt>
                <c:pt idx="101">
                  <c:v>0.91666666666666696</c:v>
                </c:pt>
                <c:pt idx="102">
                  <c:v>0.25</c:v>
                </c:pt>
                <c:pt idx="103">
                  <c:v>0.29166666666666702</c:v>
                </c:pt>
                <c:pt idx="104">
                  <c:v>0.33333333333333298</c:v>
                </c:pt>
                <c:pt idx="105">
                  <c:v>0.375</c:v>
                </c:pt>
                <c:pt idx="106">
                  <c:v>0.41666666666666702</c:v>
                </c:pt>
                <c:pt idx="107">
                  <c:v>0.45833333333333298</c:v>
                </c:pt>
                <c:pt idx="108">
                  <c:v>0.5</c:v>
                </c:pt>
                <c:pt idx="109">
                  <c:v>0.54166666666666696</c:v>
                </c:pt>
                <c:pt idx="110">
                  <c:v>0.58333333333333304</c:v>
                </c:pt>
                <c:pt idx="111">
                  <c:v>0.625</c:v>
                </c:pt>
                <c:pt idx="112">
                  <c:v>0.66666666666666696</c:v>
                </c:pt>
                <c:pt idx="113">
                  <c:v>0.70833333333333304</c:v>
                </c:pt>
                <c:pt idx="114">
                  <c:v>0.75</c:v>
                </c:pt>
                <c:pt idx="115">
                  <c:v>0.79166666666666696</c:v>
                </c:pt>
                <c:pt idx="116">
                  <c:v>0.83333333333333304</c:v>
                </c:pt>
                <c:pt idx="117">
                  <c:v>0.875</c:v>
                </c:pt>
                <c:pt idx="118">
                  <c:v>0.91666666666666696</c:v>
                </c:pt>
                <c:pt idx="119">
                  <c:v>0.25</c:v>
                </c:pt>
                <c:pt idx="120">
                  <c:v>0.29166666666666702</c:v>
                </c:pt>
                <c:pt idx="121">
                  <c:v>0.33333333333333298</c:v>
                </c:pt>
                <c:pt idx="122">
                  <c:v>0.375</c:v>
                </c:pt>
                <c:pt idx="123">
                  <c:v>0.41666666666666702</c:v>
                </c:pt>
                <c:pt idx="124">
                  <c:v>0.45833333333333298</c:v>
                </c:pt>
                <c:pt idx="125">
                  <c:v>0.5</c:v>
                </c:pt>
                <c:pt idx="126">
                  <c:v>0.54166666666666696</c:v>
                </c:pt>
                <c:pt idx="127">
                  <c:v>0.58333333333333304</c:v>
                </c:pt>
                <c:pt idx="128">
                  <c:v>0.625</c:v>
                </c:pt>
                <c:pt idx="129">
                  <c:v>0.66666666666666696</c:v>
                </c:pt>
                <c:pt idx="130">
                  <c:v>0.70833333333333304</c:v>
                </c:pt>
                <c:pt idx="131">
                  <c:v>0.75</c:v>
                </c:pt>
                <c:pt idx="132">
                  <c:v>0.79166666666666696</c:v>
                </c:pt>
                <c:pt idx="133">
                  <c:v>0.83333333333333304</c:v>
                </c:pt>
                <c:pt idx="134">
                  <c:v>0.875</c:v>
                </c:pt>
                <c:pt idx="135">
                  <c:v>0.91666666666666696</c:v>
                </c:pt>
                <c:pt idx="136">
                  <c:v>0.25</c:v>
                </c:pt>
                <c:pt idx="137">
                  <c:v>0.29166666666666702</c:v>
                </c:pt>
                <c:pt idx="138">
                  <c:v>0.33333333333333298</c:v>
                </c:pt>
                <c:pt idx="139">
                  <c:v>0.375</c:v>
                </c:pt>
                <c:pt idx="140">
                  <c:v>0.41666666666666702</c:v>
                </c:pt>
                <c:pt idx="141">
                  <c:v>0.45833333333333298</c:v>
                </c:pt>
                <c:pt idx="142">
                  <c:v>0.5</c:v>
                </c:pt>
                <c:pt idx="143">
                  <c:v>0.54166666666666696</c:v>
                </c:pt>
                <c:pt idx="144">
                  <c:v>0.58333333333333304</c:v>
                </c:pt>
                <c:pt idx="145">
                  <c:v>0.625</c:v>
                </c:pt>
                <c:pt idx="146">
                  <c:v>0.66666666666666696</c:v>
                </c:pt>
                <c:pt idx="147">
                  <c:v>0.70833333333333304</c:v>
                </c:pt>
                <c:pt idx="148">
                  <c:v>0.75</c:v>
                </c:pt>
                <c:pt idx="149">
                  <c:v>0.79166666666666696</c:v>
                </c:pt>
                <c:pt idx="150">
                  <c:v>0.83333333333333304</c:v>
                </c:pt>
                <c:pt idx="151">
                  <c:v>0.875</c:v>
                </c:pt>
                <c:pt idx="152">
                  <c:v>0.91666666666666696</c:v>
                </c:pt>
                <c:pt idx="153">
                  <c:v>0.25</c:v>
                </c:pt>
                <c:pt idx="154">
                  <c:v>0.29166666666666702</c:v>
                </c:pt>
                <c:pt idx="155">
                  <c:v>0.33333333333333298</c:v>
                </c:pt>
                <c:pt idx="156">
                  <c:v>0.375</c:v>
                </c:pt>
                <c:pt idx="157">
                  <c:v>0.41666666666666702</c:v>
                </c:pt>
                <c:pt idx="158">
                  <c:v>0.45833333333333298</c:v>
                </c:pt>
                <c:pt idx="159">
                  <c:v>0.5</c:v>
                </c:pt>
                <c:pt idx="160">
                  <c:v>0.54166666666666696</c:v>
                </c:pt>
                <c:pt idx="161">
                  <c:v>0.58333333333333304</c:v>
                </c:pt>
                <c:pt idx="162">
                  <c:v>0.625</c:v>
                </c:pt>
                <c:pt idx="163">
                  <c:v>0.66666666666666696</c:v>
                </c:pt>
                <c:pt idx="164">
                  <c:v>0.70833333333333304</c:v>
                </c:pt>
                <c:pt idx="165">
                  <c:v>0.75</c:v>
                </c:pt>
                <c:pt idx="166">
                  <c:v>0.79166666666666696</c:v>
                </c:pt>
                <c:pt idx="167">
                  <c:v>0.83333333333333304</c:v>
                </c:pt>
                <c:pt idx="168">
                  <c:v>0.875</c:v>
                </c:pt>
                <c:pt idx="169">
                  <c:v>0.91666666666666696</c:v>
                </c:pt>
                <c:pt idx="170">
                  <c:v>0.25</c:v>
                </c:pt>
                <c:pt idx="171">
                  <c:v>0.29166666666666702</c:v>
                </c:pt>
                <c:pt idx="172">
                  <c:v>0.33333333333333298</c:v>
                </c:pt>
                <c:pt idx="173">
                  <c:v>0.375</c:v>
                </c:pt>
                <c:pt idx="174">
                  <c:v>0.41666666666666702</c:v>
                </c:pt>
                <c:pt idx="175">
                  <c:v>0.45833333333333298</c:v>
                </c:pt>
                <c:pt idx="176">
                  <c:v>0.5</c:v>
                </c:pt>
                <c:pt idx="177">
                  <c:v>0.54166666666666696</c:v>
                </c:pt>
                <c:pt idx="178">
                  <c:v>0.58333333333333304</c:v>
                </c:pt>
                <c:pt idx="179">
                  <c:v>0.625</c:v>
                </c:pt>
                <c:pt idx="180">
                  <c:v>0.66666666666666696</c:v>
                </c:pt>
                <c:pt idx="181">
                  <c:v>0.70833333333333304</c:v>
                </c:pt>
                <c:pt idx="182">
                  <c:v>0.75</c:v>
                </c:pt>
                <c:pt idx="183">
                  <c:v>0.79166666666666696</c:v>
                </c:pt>
                <c:pt idx="184">
                  <c:v>0.83333333333333304</c:v>
                </c:pt>
                <c:pt idx="185">
                  <c:v>0.875</c:v>
                </c:pt>
                <c:pt idx="186">
                  <c:v>0.91666666666666696</c:v>
                </c:pt>
                <c:pt idx="187">
                  <c:v>0.25</c:v>
                </c:pt>
                <c:pt idx="188">
                  <c:v>0.29166666666666702</c:v>
                </c:pt>
                <c:pt idx="189">
                  <c:v>0.33333333333333298</c:v>
                </c:pt>
                <c:pt idx="190">
                  <c:v>0.375</c:v>
                </c:pt>
                <c:pt idx="191">
                  <c:v>0.41666666666666702</c:v>
                </c:pt>
                <c:pt idx="192">
                  <c:v>0.45833333333333298</c:v>
                </c:pt>
                <c:pt idx="193">
                  <c:v>0.5</c:v>
                </c:pt>
                <c:pt idx="194">
                  <c:v>0.54166666666666696</c:v>
                </c:pt>
                <c:pt idx="195">
                  <c:v>0.58333333333333304</c:v>
                </c:pt>
                <c:pt idx="196">
                  <c:v>0.625</c:v>
                </c:pt>
                <c:pt idx="197">
                  <c:v>0.66666666666666696</c:v>
                </c:pt>
                <c:pt idx="198">
                  <c:v>0.70833333333333304</c:v>
                </c:pt>
                <c:pt idx="199">
                  <c:v>0.75</c:v>
                </c:pt>
                <c:pt idx="200">
                  <c:v>0.79166666666666696</c:v>
                </c:pt>
                <c:pt idx="201">
                  <c:v>0.83333333333333304</c:v>
                </c:pt>
                <c:pt idx="202">
                  <c:v>0.875</c:v>
                </c:pt>
                <c:pt idx="203">
                  <c:v>0.91666666666666696</c:v>
                </c:pt>
                <c:pt idx="204">
                  <c:v>0.25</c:v>
                </c:pt>
                <c:pt idx="205">
                  <c:v>0.29166666666666702</c:v>
                </c:pt>
                <c:pt idx="206">
                  <c:v>0.33333333333333298</c:v>
                </c:pt>
                <c:pt idx="207">
                  <c:v>0.375</c:v>
                </c:pt>
                <c:pt idx="208">
                  <c:v>0.41666666666666702</c:v>
                </c:pt>
                <c:pt idx="209">
                  <c:v>0.45833333333333298</c:v>
                </c:pt>
                <c:pt idx="210">
                  <c:v>0.5</c:v>
                </c:pt>
                <c:pt idx="211">
                  <c:v>0.54166666666666696</c:v>
                </c:pt>
                <c:pt idx="212">
                  <c:v>0.58333333333333304</c:v>
                </c:pt>
                <c:pt idx="213">
                  <c:v>0.625</c:v>
                </c:pt>
                <c:pt idx="214">
                  <c:v>0.66666666666666696</c:v>
                </c:pt>
                <c:pt idx="215">
                  <c:v>0.70833333333333304</c:v>
                </c:pt>
                <c:pt idx="216">
                  <c:v>0.75</c:v>
                </c:pt>
                <c:pt idx="217">
                  <c:v>0.79166666666666696</c:v>
                </c:pt>
                <c:pt idx="218">
                  <c:v>0.83333333333333304</c:v>
                </c:pt>
                <c:pt idx="219">
                  <c:v>0.875</c:v>
                </c:pt>
                <c:pt idx="220">
                  <c:v>0.91666666666666696</c:v>
                </c:pt>
                <c:pt idx="221">
                  <c:v>0.25</c:v>
                </c:pt>
                <c:pt idx="222">
                  <c:v>0.29166666666666702</c:v>
                </c:pt>
                <c:pt idx="223">
                  <c:v>0.33333333333333298</c:v>
                </c:pt>
                <c:pt idx="224">
                  <c:v>0.375</c:v>
                </c:pt>
                <c:pt idx="225">
                  <c:v>0.41666666666666702</c:v>
                </c:pt>
                <c:pt idx="226">
                  <c:v>0.45833333333333298</c:v>
                </c:pt>
                <c:pt idx="227">
                  <c:v>0.5</c:v>
                </c:pt>
                <c:pt idx="228">
                  <c:v>0.54166666666666696</c:v>
                </c:pt>
                <c:pt idx="229">
                  <c:v>0.58333333333333304</c:v>
                </c:pt>
                <c:pt idx="230">
                  <c:v>0.625</c:v>
                </c:pt>
                <c:pt idx="231">
                  <c:v>0.66666666666666696</c:v>
                </c:pt>
                <c:pt idx="232">
                  <c:v>0.70833333333333304</c:v>
                </c:pt>
                <c:pt idx="233">
                  <c:v>0.75</c:v>
                </c:pt>
                <c:pt idx="234">
                  <c:v>0.79166666666666696</c:v>
                </c:pt>
                <c:pt idx="235">
                  <c:v>0.83333333333333304</c:v>
                </c:pt>
                <c:pt idx="236">
                  <c:v>0.875</c:v>
                </c:pt>
                <c:pt idx="237">
                  <c:v>0.91666666666666696</c:v>
                </c:pt>
                <c:pt idx="238">
                  <c:v>0.25</c:v>
                </c:pt>
                <c:pt idx="239">
                  <c:v>0.29166666666666702</c:v>
                </c:pt>
                <c:pt idx="240">
                  <c:v>0.33333333333333298</c:v>
                </c:pt>
                <c:pt idx="241">
                  <c:v>0.375</c:v>
                </c:pt>
                <c:pt idx="242">
                  <c:v>0.41666666666666702</c:v>
                </c:pt>
                <c:pt idx="243">
                  <c:v>0.45833333333333298</c:v>
                </c:pt>
                <c:pt idx="244">
                  <c:v>0.5</c:v>
                </c:pt>
                <c:pt idx="245">
                  <c:v>0.54166666666666696</c:v>
                </c:pt>
                <c:pt idx="246">
                  <c:v>0.58333333333333304</c:v>
                </c:pt>
                <c:pt idx="247">
                  <c:v>0.625</c:v>
                </c:pt>
                <c:pt idx="248">
                  <c:v>0.66666666666666696</c:v>
                </c:pt>
                <c:pt idx="249">
                  <c:v>0.70833333333333304</c:v>
                </c:pt>
                <c:pt idx="250">
                  <c:v>0.75</c:v>
                </c:pt>
                <c:pt idx="251">
                  <c:v>0.79166666666666696</c:v>
                </c:pt>
                <c:pt idx="252">
                  <c:v>0.83333333333333304</c:v>
                </c:pt>
                <c:pt idx="253">
                  <c:v>0.875</c:v>
                </c:pt>
                <c:pt idx="254">
                  <c:v>0.91666666666666696</c:v>
                </c:pt>
                <c:pt idx="255">
                  <c:v>0.25</c:v>
                </c:pt>
                <c:pt idx="256">
                  <c:v>0.29166666666666702</c:v>
                </c:pt>
                <c:pt idx="257">
                  <c:v>0.33333333333333298</c:v>
                </c:pt>
                <c:pt idx="258">
                  <c:v>0.375</c:v>
                </c:pt>
                <c:pt idx="259">
                  <c:v>0.41666666666666702</c:v>
                </c:pt>
                <c:pt idx="260">
                  <c:v>0.45833333333333298</c:v>
                </c:pt>
                <c:pt idx="261">
                  <c:v>0.5</c:v>
                </c:pt>
                <c:pt idx="262">
                  <c:v>0.54166666666666696</c:v>
                </c:pt>
                <c:pt idx="263">
                  <c:v>0.58333333333333304</c:v>
                </c:pt>
                <c:pt idx="264">
                  <c:v>0.625</c:v>
                </c:pt>
                <c:pt idx="265">
                  <c:v>0.66666666666666696</c:v>
                </c:pt>
                <c:pt idx="266">
                  <c:v>0.70833333333333304</c:v>
                </c:pt>
                <c:pt idx="267">
                  <c:v>0.75</c:v>
                </c:pt>
                <c:pt idx="268">
                  <c:v>0.79166666666666696</c:v>
                </c:pt>
                <c:pt idx="269">
                  <c:v>0.83333333333333304</c:v>
                </c:pt>
                <c:pt idx="270">
                  <c:v>0.875</c:v>
                </c:pt>
                <c:pt idx="271">
                  <c:v>0.91666666666666696</c:v>
                </c:pt>
                <c:pt idx="272">
                  <c:v>0.25</c:v>
                </c:pt>
                <c:pt idx="273">
                  <c:v>0.29166666666666669</c:v>
                </c:pt>
                <c:pt idx="274">
                  <c:v>0.33333333333333331</c:v>
                </c:pt>
                <c:pt idx="275">
                  <c:v>0.375</c:v>
                </c:pt>
                <c:pt idx="276">
                  <c:v>0.41666666666666669</c:v>
                </c:pt>
                <c:pt idx="277">
                  <c:v>0.45833333333333331</c:v>
                </c:pt>
                <c:pt idx="278">
                  <c:v>0.5</c:v>
                </c:pt>
                <c:pt idx="279">
                  <c:v>0.54166666666666663</c:v>
                </c:pt>
                <c:pt idx="280">
                  <c:v>0.58333333333333337</c:v>
                </c:pt>
                <c:pt idx="281">
                  <c:v>0.625</c:v>
                </c:pt>
                <c:pt idx="282">
                  <c:v>0.66666666666666663</c:v>
                </c:pt>
                <c:pt idx="283">
                  <c:v>0.70833333333333337</c:v>
                </c:pt>
                <c:pt idx="284">
                  <c:v>0.75</c:v>
                </c:pt>
                <c:pt idx="285">
                  <c:v>0.79166666666666663</c:v>
                </c:pt>
                <c:pt idx="286">
                  <c:v>0.83333333333333337</c:v>
                </c:pt>
                <c:pt idx="287">
                  <c:v>0.875</c:v>
                </c:pt>
                <c:pt idx="288">
                  <c:v>0.91666666666666663</c:v>
                </c:pt>
                <c:pt idx="289">
                  <c:v>0.25</c:v>
                </c:pt>
                <c:pt idx="290">
                  <c:v>0.29166666666666669</c:v>
                </c:pt>
                <c:pt idx="291">
                  <c:v>0.33333333333333331</c:v>
                </c:pt>
                <c:pt idx="292">
                  <c:v>0.375</c:v>
                </c:pt>
                <c:pt idx="293">
                  <c:v>0.41666666666666669</c:v>
                </c:pt>
                <c:pt idx="294">
                  <c:v>0.45833333333333331</c:v>
                </c:pt>
                <c:pt idx="295">
                  <c:v>0.5</c:v>
                </c:pt>
                <c:pt idx="296">
                  <c:v>0.54166666666666663</c:v>
                </c:pt>
                <c:pt idx="297">
                  <c:v>0.58333333333333337</c:v>
                </c:pt>
                <c:pt idx="298">
                  <c:v>0.625</c:v>
                </c:pt>
                <c:pt idx="299">
                  <c:v>0.66666666666666663</c:v>
                </c:pt>
                <c:pt idx="300">
                  <c:v>0.70833333333333337</c:v>
                </c:pt>
                <c:pt idx="301">
                  <c:v>0.75</c:v>
                </c:pt>
                <c:pt idx="302">
                  <c:v>0.79166666666666663</c:v>
                </c:pt>
                <c:pt idx="303">
                  <c:v>0.83333333333333337</c:v>
                </c:pt>
                <c:pt idx="304">
                  <c:v>0.875</c:v>
                </c:pt>
                <c:pt idx="305">
                  <c:v>0.91666666666666663</c:v>
                </c:pt>
                <c:pt idx="306">
                  <c:v>0.25</c:v>
                </c:pt>
                <c:pt idx="307">
                  <c:v>0.29166666666666669</c:v>
                </c:pt>
                <c:pt idx="308">
                  <c:v>0.33333333333333331</c:v>
                </c:pt>
                <c:pt idx="309">
                  <c:v>0.375</c:v>
                </c:pt>
                <c:pt idx="310">
                  <c:v>0.41666666666666669</c:v>
                </c:pt>
                <c:pt idx="311">
                  <c:v>0.45833333333333331</c:v>
                </c:pt>
                <c:pt idx="312">
                  <c:v>0.5</c:v>
                </c:pt>
                <c:pt idx="313">
                  <c:v>0.54166666666666663</c:v>
                </c:pt>
                <c:pt idx="314">
                  <c:v>0.58333333333333337</c:v>
                </c:pt>
                <c:pt idx="315">
                  <c:v>0.625</c:v>
                </c:pt>
                <c:pt idx="316">
                  <c:v>0.66666666666666663</c:v>
                </c:pt>
                <c:pt idx="317">
                  <c:v>0.70833333333333337</c:v>
                </c:pt>
                <c:pt idx="318">
                  <c:v>0.75</c:v>
                </c:pt>
                <c:pt idx="319">
                  <c:v>0.79166666666666663</c:v>
                </c:pt>
                <c:pt idx="320">
                  <c:v>0.83333333333333337</c:v>
                </c:pt>
                <c:pt idx="321">
                  <c:v>0.875</c:v>
                </c:pt>
                <c:pt idx="322">
                  <c:v>0.91666666666666663</c:v>
                </c:pt>
                <c:pt idx="323">
                  <c:v>0.25</c:v>
                </c:pt>
                <c:pt idx="324">
                  <c:v>0.29166666666666669</c:v>
                </c:pt>
                <c:pt idx="325">
                  <c:v>0.33333333333333331</c:v>
                </c:pt>
                <c:pt idx="326">
                  <c:v>0.375</c:v>
                </c:pt>
                <c:pt idx="327">
                  <c:v>0.41666666666666669</c:v>
                </c:pt>
                <c:pt idx="328">
                  <c:v>0.45833333333333331</c:v>
                </c:pt>
                <c:pt idx="329">
                  <c:v>0.5</c:v>
                </c:pt>
                <c:pt idx="330">
                  <c:v>0.54166666666666663</c:v>
                </c:pt>
                <c:pt idx="331">
                  <c:v>0.58333333333333337</c:v>
                </c:pt>
                <c:pt idx="332">
                  <c:v>0.625</c:v>
                </c:pt>
                <c:pt idx="333">
                  <c:v>0.66666666666666663</c:v>
                </c:pt>
                <c:pt idx="334">
                  <c:v>0.70833333333333337</c:v>
                </c:pt>
                <c:pt idx="335">
                  <c:v>0.75</c:v>
                </c:pt>
                <c:pt idx="336">
                  <c:v>0.79166666666666663</c:v>
                </c:pt>
                <c:pt idx="337">
                  <c:v>0.83333333333333337</c:v>
                </c:pt>
                <c:pt idx="338">
                  <c:v>0.875</c:v>
                </c:pt>
                <c:pt idx="339">
                  <c:v>0.91666666666666663</c:v>
                </c:pt>
                <c:pt idx="340">
                  <c:v>0.25</c:v>
                </c:pt>
                <c:pt idx="341">
                  <c:v>0.29166666666666669</c:v>
                </c:pt>
                <c:pt idx="342">
                  <c:v>0.33333333333333331</c:v>
                </c:pt>
                <c:pt idx="343">
                  <c:v>0.375</c:v>
                </c:pt>
                <c:pt idx="344">
                  <c:v>0.41666666666666669</c:v>
                </c:pt>
                <c:pt idx="345">
                  <c:v>0.45833333333333331</c:v>
                </c:pt>
                <c:pt idx="346">
                  <c:v>0.5</c:v>
                </c:pt>
                <c:pt idx="347">
                  <c:v>0.54166666666666663</c:v>
                </c:pt>
                <c:pt idx="348">
                  <c:v>0.58333333333333337</c:v>
                </c:pt>
                <c:pt idx="349">
                  <c:v>0.625</c:v>
                </c:pt>
                <c:pt idx="350">
                  <c:v>0.66666666666666663</c:v>
                </c:pt>
                <c:pt idx="351">
                  <c:v>0.70833333333333337</c:v>
                </c:pt>
                <c:pt idx="352">
                  <c:v>0.75</c:v>
                </c:pt>
                <c:pt idx="353">
                  <c:v>0.79166666666666663</c:v>
                </c:pt>
                <c:pt idx="354">
                  <c:v>0.83333333333333337</c:v>
                </c:pt>
                <c:pt idx="355">
                  <c:v>0.875</c:v>
                </c:pt>
                <c:pt idx="356">
                  <c:v>0.91666666666666663</c:v>
                </c:pt>
              </c:numCache>
            </c:numRef>
          </c:xVal>
          <c:yVal>
            <c:numRef>
              <c:f>'Original Data'!$E$2:$E$358</c:f>
              <c:numCache>
                <c:formatCode>General</c:formatCode>
                <c:ptCount val="357"/>
                <c:pt idx="0">
                  <c:v>17.59</c:v>
                </c:pt>
                <c:pt idx="1">
                  <c:v>0</c:v>
                </c:pt>
                <c:pt idx="2">
                  <c:v>0</c:v>
                </c:pt>
                <c:pt idx="3">
                  <c:v>14.09</c:v>
                </c:pt>
                <c:pt idx="4">
                  <c:v>35.1</c:v>
                </c:pt>
                <c:pt idx="5">
                  <c:v>27.25</c:v>
                </c:pt>
                <c:pt idx="6">
                  <c:v>8.85</c:v>
                </c:pt>
                <c:pt idx="7">
                  <c:v>17.45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2.5</c:v>
                </c:pt>
                <c:pt idx="15">
                  <c:v>0</c:v>
                </c:pt>
                <c:pt idx="16">
                  <c:v>0</c:v>
                </c:pt>
                <c:pt idx="17">
                  <c:v>11.6</c:v>
                </c:pt>
                <c:pt idx="18">
                  <c:v>15.25</c:v>
                </c:pt>
                <c:pt idx="19">
                  <c:v>4.5</c:v>
                </c:pt>
                <c:pt idx="20">
                  <c:v>0</c:v>
                </c:pt>
                <c:pt idx="21">
                  <c:v>6.1</c:v>
                </c:pt>
                <c:pt idx="22">
                  <c:v>2.75</c:v>
                </c:pt>
                <c:pt idx="23">
                  <c:v>8.4499999999999993</c:v>
                </c:pt>
                <c:pt idx="24">
                  <c:v>17.25</c:v>
                </c:pt>
                <c:pt idx="25">
                  <c:v>6.75</c:v>
                </c:pt>
                <c:pt idx="26">
                  <c:v>9.25</c:v>
                </c:pt>
                <c:pt idx="27">
                  <c:v>18.600000000000001</c:v>
                </c:pt>
                <c:pt idx="28">
                  <c:v>18.09</c:v>
                </c:pt>
                <c:pt idx="29">
                  <c:v>15.2</c:v>
                </c:pt>
                <c:pt idx="30">
                  <c:v>31</c:v>
                </c:pt>
                <c:pt idx="31">
                  <c:v>8.25</c:v>
                </c:pt>
                <c:pt idx="32">
                  <c:v>0</c:v>
                </c:pt>
                <c:pt idx="33">
                  <c:v>2.5</c:v>
                </c:pt>
                <c:pt idx="34">
                  <c:v>1.6</c:v>
                </c:pt>
                <c:pt idx="35">
                  <c:v>16</c:v>
                </c:pt>
                <c:pt idx="36">
                  <c:v>7.1</c:v>
                </c:pt>
                <c:pt idx="37">
                  <c:v>7.75</c:v>
                </c:pt>
                <c:pt idx="38">
                  <c:v>0</c:v>
                </c:pt>
                <c:pt idx="39">
                  <c:v>8.25</c:v>
                </c:pt>
                <c:pt idx="40">
                  <c:v>12.5</c:v>
                </c:pt>
                <c:pt idx="41">
                  <c:v>9</c:v>
                </c:pt>
                <c:pt idx="42">
                  <c:v>15.5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13.25</c:v>
                </c:pt>
                <c:pt idx="48">
                  <c:v>7.2</c:v>
                </c:pt>
                <c:pt idx="49">
                  <c:v>0</c:v>
                </c:pt>
                <c:pt idx="50">
                  <c:v>0</c:v>
                </c:pt>
                <c:pt idx="51">
                  <c:v>3.25</c:v>
                </c:pt>
                <c:pt idx="52">
                  <c:v>0</c:v>
                </c:pt>
                <c:pt idx="53">
                  <c:v>22.5</c:v>
                </c:pt>
                <c:pt idx="54">
                  <c:v>14.6</c:v>
                </c:pt>
                <c:pt idx="55">
                  <c:v>17.2</c:v>
                </c:pt>
                <c:pt idx="56">
                  <c:v>9.25</c:v>
                </c:pt>
                <c:pt idx="57">
                  <c:v>0</c:v>
                </c:pt>
                <c:pt idx="58">
                  <c:v>17.7</c:v>
                </c:pt>
                <c:pt idx="59">
                  <c:v>5.5</c:v>
                </c:pt>
                <c:pt idx="60">
                  <c:v>12.1</c:v>
                </c:pt>
                <c:pt idx="61">
                  <c:v>12.6</c:v>
                </c:pt>
                <c:pt idx="62">
                  <c:v>17.100000000000001</c:v>
                </c:pt>
                <c:pt idx="63">
                  <c:v>10.84</c:v>
                </c:pt>
                <c:pt idx="64">
                  <c:v>19.95</c:v>
                </c:pt>
                <c:pt idx="65">
                  <c:v>11</c:v>
                </c:pt>
                <c:pt idx="66">
                  <c:v>0</c:v>
                </c:pt>
                <c:pt idx="67">
                  <c:v>0</c:v>
                </c:pt>
                <c:pt idx="68">
                  <c:v>5.5</c:v>
                </c:pt>
                <c:pt idx="69">
                  <c:v>0</c:v>
                </c:pt>
                <c:pt idx="70">
                  <c:v>0</c:v>
                </c:pt>
                <c:pt idx="71">
                  <c:v>14.85</c:v>
                </c:pt>
                <c:pt idx="72">
                  <c:v>23.5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14.25</c:v>
                </c:pt>
                <c:pt idx="77">
                  <c:v>4.5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8.25</c:v>
                </c:pt>
                <c:pt idx="86">
                  <c:v>34</c:v>
                </c:pt>
                <c:pt idx="87">
                  <c:v>52.75</c:v>
                </c:pt>
                <c:pt idx="88">
                  <c:v>21.25</c:v>
                </c:pt>
                <c:pt idx="89">
                  <c:v>28.29</c:v>
                </c:pt>
                <c:pt idx="90">
                  <c:v>16.45</c:v>
                </c:pt>
                <c:pt idx="91">
                  <c:v>21.95</c:v>
                </c:pt>
                <c:pt idx="92">
                  <c:v>5.5</c:v>
                </c:pt>
                <c:pt idx="93">
                  <c:v>12.75</c:v>
                </c:pt>
                <c:pt idx="94">
                  <c:v>22.1</c:v>
                </c:pt>
                <c:pt idx="95">
                  <c:v>7.45</c:v>
                </c:pt>
                <c:pt idx="96">
                  <c:v>0</c:v>
                </c:pt>
                <c:pt idx="97">
                  <c:v>46.55</c:v>
                </c:pt>
                <c:pt idx="98">
                  <c:v>2.25</c:v>
                </c:pt>
                <c:pt idx="99">
                  <c:v>0</c:v>
                </c:pt>
                <c:pt idx="100">
                  <c:v>6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15</c:v>
                </c:pt>
                <c:pt idx="105">
                  <c:v>24.2</c:v>
                </c:pt>
                <c:pt idx="106">
                  <c:v>26.25</c:v>
                </c:pt>
                <c:pt idx="107">
                  <c:v>48.75</c:v>
                </c:pt>
                <c:pt idx="108">
                  <c:v>18.25</c:v>
                </c:pt>
                <c:pt idx="109">
                  <c:v>24</c:v>
                </c:pt>
                <c:pt idx="110">
                  <c:v>21.3</c:v>
                </c:pt>
                <c:pt idx="111">
                  <c:v>21.74</c:v>
                </c:pt>
                <c:pt idx="112">
                  <c:v>0</c:v>
                </c:pt>
                <c:pt idx="113">
                  <c:v>17.100000000000001</c:v>
                </c:pt>
                <c:pt idx="114">
                  <c:v>48.87</c:v>
                </c:pt>
                <c:pt idx="115">
                  <c:v>0</c:v>
                </c:pt>
                <c:pt idx="116">
                  <c:v>3.25</c:v>
                </c:pt>
                <c:pt idx="117">
                  <c:v>4.75</c:v>
                </c:pt>
                <c:pt idx="118">
                  <c:v>0</c:v>
                </c:pt>
                <c:pt idx="119">
                  <c:v>9.9499999999999993</c:v>
                </c:pt>
                <c:pt idx="120">
                  <c:v>0</c:v>
                </c:pt>
                <c:pt idx="121">
                  <c:v>7.5</c:v>
                </c:pt>
                <c:pt idx="122">
                  <c:v>14.35</c:v>
                </c:pt>
                <c:pt idx="123">
                  <c:v>19.48</c:v>
                </c:pt>
                <c:pt idx="124">
                  <c:v>1.6</c:v>
                </c:pt>
                <c:pt idx="125">
                  <c:v>11.75</c:v>
                </c:pt>
                <c:pt idx="126">
                  <c:v>0</c:v>
                </c:pt>
                <c:pt idx="127">
                  <c:v>3.25</c:v>
                </c:pt>
                <c:pt idx="128">
                  <c:v>41.42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11.35</c:v>
                </c:pt>
                <c:pt idx="137">
                  <c:v>12.85</c:v>
                </c:pt>
                <c:pt idx="138">
                  <c:v>7.7</c:v>
                </c:pt>
                <c:pt idx="139">
                  <c:v>20.45</c:v>
                </c:pt>
                <c:pt idx="140">
                  <c:v>36.25</c:v>
                </c:pt>
                <c:pt idx="141">
                  <c:v>10.6</c:v>
                </c:pt>
                <c:pt idx="142">
                  <c:v>2.5</c:v>
                </c:pt>
                <c:pt idx="143">
                  <c:v>24.25</c:v>
                </c:pt>
                <c:pt idx="144">
                  <c:v>21.5</c:v>
                </c:pt>
                <c:pt idx="145">
                  <c:v>2.25</c:v>
                </c:pt>
                <c:pt idx="146">
                  <c:v>7.75</c:v>
                </c:pt>
                <c:pt idx="147">
                  <c:v>18.350000000000001</c:v>
                </c:pt>
                <c:pt idx="148">
                  <c:v>44</c:v>
                </c:pt>
                <c:pt idx="149">
                  <c:v>3.85</c:v>
                </c:pt>
                <c:pt idx="150">
                  <c:v>13.85</c:v>
                </c:pt>
                <c:pt idx="151">
                  <c:v>0</c:v>
                </c:pt>
                <c:pt idx="152">
                  <c:v>0</c:v>
                </c:pt>
                <c:pt idx="153">
                  <c:v>4.5</c:v>
                </c:pt>
                <c:pt idx="154">
                  <c:v>6.99</c:v>
                </c:pt>
                <c:pt idx="155">
                  <c:v>15.74</c:v>
                </c:pt>
                <c:pt idx="156">
                  <c:v>2.75</c:v>
                </c:pt>
                <c:pt idx="157">
                  <c:v>0</c:v>
                </c:pt>
                <c:pt idx="158">
                  <c:v>10</c:v>
                </c:pt>
                <c:pt idx="159">
                  <c:v>0</c:v>
                </c:pt>
                <c:pt idx="160">
                  <c:v>6</c:v>
                </c:pt>
                <c:pt idx="161">
                  <c:v>15.7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8.25</c:v>
                </c:pt>
                <c:pt idx="171">
                  <c:v>5.5</c:v>
                </c:pt>
                <c:pt idx="172">
                  <c:v>15</c:v>
                </c:pt>
                <c:pt idx="173">
                  <c:v>3.85</c:v>
                </c:pt>
                <c:pt idx="174">
                  <c:v>12.1</c:v>
                </c:pt>
                <c:pt idx="175">
                  <c:v>13.25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13</c:v>
                </c:pt>
                <c:pt idx="180">
                  <c:v>4.8499999999999996</c:v>
                </c:pt>
                <c:pt idx="181">
                  <c:v>35.25</c:v>
                </c:pt>
                <c:pt idx="182">
                  <c:v>29.25</c:v>
                </c:pt>
                <c:pt idx="183">
                  <c:v>25.7</c:v>
                </c:pt>
                <c:pt idx="184">
                  <c:v>13.75</c:v>
                </c:pt>
                <c:pt idx="185">
                  <c:v>2.25</c:v>
                </c:pt>
                <c:pt idx="186">
                  <c:v>0</c:v>
                </c:pt>
                <c:pt idx="187">
                  <c:v>6.5</c:v>
                </c:pt>
                <c:pt idx="188">
                  <c:v>9.25</c:v>
                </c:pt>
                <c:pt idx="189">
                  <c:v>3.85</c:v>
                </c:pt>
                <c:pt idx="190">
                  <c:v>0</c:v>
                </c:pt>
                <c:pt idx="191">
                  <c:v>11.25</c:v>
                </c:pt>
                <c:pt idx="192">
                  <c:v>58.25</c:v>
                </c:pt>
                <c:pt idx="193">
                  <c:v>0</c:v>
                </c:pt>
                <c:pt idx="194">
                  <c:v>25.25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15.75</c:v>
                </c:pt>
                <c:pt idx="206">
                  <c:v>0</c:v>
                </c:pt>
                <c:pt idx="207">
                  <c:v>16.350000000000001</c:v>
                </c:pt>
                <c:pt idx="208">
                  <c:v>7.75</c:v>
                </c:pt>
                <c:pt idx="209">
                  <c:v>20.5</c:v>
                </c:pt>
                <c:pt idx="210">
                  <c:v>16</c:v>
                </c:pt>
                <c:pt idx="211">
                  <c:v>33.69</c:v>
                </c:pt>
                <c:pt idx="212">
                  <c:v>15.4</c:v>
                </c:pt>
                <c:pt idx="213">
                  <c:v>6.75</c:v>
                </c:pt>
                <c:pt idx="214">
                  <c:v>15.5</c:v>
                </c:pt>
                <c:pt idx="215">
                  <c:v>5.5</c:v>
                </c:pt>
                <c:pt idx="216">
                  <c:v>14.2</c:v>
                </c:pt>
                <c:pt idx="217">
                  <c:v>16.100000000000001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16.75</c:v>
                </c:pt>
                <c:pt idx="223">
                  <c:v>35.25</c:v>
                </c:pt>
                <c:pt idx="224">
                  <c:v>15.75</c:v>
                </c:pt>
                <c:pt idx="225">
                  <c:v>57.09</c:v>
                </c:pt>
                <c:pt idx="226">
                  <c:v>0</c:v>
                </c:pt>
                <c:pt idx="227">
                  <c:v>28.3</c:v>
                </c:pt>
                <c:pt idx="228">
                  <c:v>16.5</c:v>
                </c:pt>
                <c:pt idx="229">
                  <c:v>19.100000000000001</c:v>
                </c:pt>
                <c:pt idx="230">
                  <c:v>28.24</c:v>
                </c:pt>
                <c:pt idx="231">
                  <c:v>8.25</c:v>
                </c:pt>
                <c:pt idx="232">
                  <c:v>3.85</c:v>
                </c:pt>
                <c:pt idx="233">
                  <c:v>15.1</c:v>
                </c:pt>
                <c:pt idx="234">
                  <c:v>6</c:v>
                </c:pt>
                <c:pt idx="235">
                  <c:v>33.659999999999997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14.25</c:v>
                </c:pt>
                <c:pt idx="240">
                  <c:v>0</c:v>
                </c:pt>
                <c:pt idx="241">
                  <c:v>9.24</c:v>
                </c:pt>
                <c:pt idx="242">
                  <c:v>32.94</c:v>
                </c:pt>
                <c:pt idx="243">
                  <c:v>20.49</c:v>
                </c:pt>
                <c:pt idx="244">
                  <c:v>2.25</c:v>
                </c:pt>
                <c:pt idx="245">
                  <c:v>9.5</c:v>
                </c:pt>
                <c:pt idx="246">
                  <c:v>0</c:v>
                </c:pt>
                <c:pt idx="247">
                  <c:v>23.3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2.75</c:v>
                </c:pt>
                <c:pt idx="256">
                  <c:v>6.1</c:v>
                </c:pt>
                <c:pt idx="257">
                  <c:v>8.75</c:v>
                </c:pt>
                <c:pt idx="258">
                  <c:v>6.75</c:v>
                </c:pt>
                <c:pt idx="259">
                  <c:v>0</c:v>
                </c:pt>
                <c:pt idx="260">
                  <c:v>17.5</c:v>
                </c:pt>
                <c:pt idx="261">
                  <c:v>8.1</c:v>
                </c:pt>
                <c:pt idx="262">
                  <c:v>15.5</c:v>
                </c:pt>
                <c:pt idx="263">
                  <c:v>4.5</c:v>
                </c:pt>
                <c:pt idx="264">
                  <c:v>5.5</c:v>
                </c:pt>
                <c:pt idx="265">
                  <c:v>14.95</c:v>
                </c:pt>
                <c:pt idx="266">
                  <c:v>39.85</c:v>
                </c:pt>
                <c:pt idx="267">
                  <c:v>10.5</c:v>
                </c:pt>
                <c:pt idx="268">
                  <c:v>13.75</c:v>
                </c:pt>
                <c:pt idx="269">
                  <c:v>2.25</c:v>
                </c:pt>
                <c:pt idx="270">
                  <c:v>0</c:v>
                </c:pt>
                <c:pt idx="271">
                  <c:v>0</c:v>
                </c:pt>
                <c:pt idx="272">
                  <c:v>2.25</c:v>
                </c:pt>
                <c:pt idx="273">
                  <c:v>13.09</c:v>
                </c:pt>
                <c:pt idx="274">
                  <c:v>28.55</c:v>
                </c:pt>
                <c:pt idx="275">
                  <c:v>0</c:v>
                </c:pt>
                <c:pt idx="276">
                  <c:v>8.35</c:v>
                </c:pt>
                <c:pt idx="277">
                  <c:v>4.5</c:v>
                </c:pt>
                <c:pt idx="278">
                  <c:v>2.25</c:v>
                </c:pt>
                <c:pt idx="279">
                  <c:v>37.6</c:v>
                </c:pt>
                <c:pt idx="280">
                  <c:v>2.5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5.5</c:v>
                </c:pt>
                <c:pt idx="291">
                  <c:v>10</c:v>
                </c:pt>
                <c:pt idx="292">
                  <c:v>25.75</c:v>
                </c:pt>
                <c:pt idx="293">
                  <c:v>4.5</c:v>
                </c:pt>
                <c:pt idx="294">
                  <c:v>7</c:v>
                </c:pt>
                <c:pt idx="295">
                  <c:v>0</c:v>
                </c:pt>
                <c:pt idx="296">
                  <c:v>14.75</c:v>
                </c:pt>
                <c:pt idx="297">
                  <c:v>20.25</c:v>
                </c:pt>
                <c:pt idx="298">
                  <c:v>16.75</c:v>
                </c:pt>
                <c:pt idx="299">
                  <c:v>8.35</c:v>
                </c:pt>
                <c:pt idx="300">
                  <c:v>8.1999999999999993</c:v>
                </c:pt>
                <c:pt idx="301">
                  <c:v>19.350000000000001</c:v>
                </c:pt>
                <c:pt idx="302">
                  <c:v>21.1</c:v>
                </c:pt>
                <c:pt idx="303">
                  <c:v>8.25</c:v>
                </c:pt>
                <c:pt idx="304">
                  <c:v>0</c:v>
                </c:pt>
                <c:pt idx="305">
                  <c:v>0</c:v>
                </c:pt>
                <c:pt idx="306">
                  <c:v>12.5</c:v>
                </c:pt>
                <c:pt idx="307">
                  <c:v>3.6</c:v>
                </c:pt>
                <c:pt idx="308">
                  <c:v>2.75</c:v>
                </c:pt>
                <c:pt idx="309">
                  <c:v>3.85</c:v>
                </c:pt>
                <c:pt idx="310">
                  <c:v>21.05</c:v>
                </c:pt>
                <c:pt idx="311">
                  <c:v>47.25</c:v>
                </c:pt>
                <c:pt idx="312">
                  <c:v>8.85</c:v>
                </c:pt>
                <c:pt idx="313">
                  <c:v>4.5</c:v>
                </c:pt>
                <c:pt idx="314">
                  <c:v>9.9499999999999993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44</c:v>
                </c:pt>
                <c:pt idx="324">
                  <c:v>0</c:v>
                </c:pt>
                <c:pt idx="325">
                  <c:v>35.590000000000003</c:v>
                </c:pt>
                <c:pt idx="326">
                  <c:v>8.25</c:v>
                </c:pt>
                <c:pt idx="327">
                  <c:v>49.2</c:v>
                </c:pt>
                <c:pt idx="328">
                  <c:v>40.74</c:v>
                </c:pt>
                <c:pt idx="329">
                  <c:v>14.35</c:v>
                </c:pt>
                <c:pt idx="330">
                  <c:v>9.25</c:v>
                </c:pt>
                <c:pt idx="331">
                  <c:v>4.7699999999999996</c:v>
                </c:pt>
                <c:pt idx="332">
                  <c:v>15.75</c:v>
                </c:pt>
                <c:pt idx="333">
                  <c:v>25.25</c:v>
                </c:pt>
                <c:pt idx="334">
                  <c:v>0</c:v>
                </c:pt>
                <c:pt idx="335">
                  <c:v>22.25</c:v>
                </c:pt>
                <c:pt idx="336">
                  <c:v>0</c:v>
                </c:pt>
                <c:pt idx="337">
                  <c:v>33.299999999999997</c:v>
                </c:pt>
                <c:pt idx="338">
                  <c:v>30.97</c:v>
                </c:pt>
                <c:pt idx="339">
                  <c:v>0</c:v>
                </c:pt>
                <c:pt idx="340">
                  <c:v>46.09</c:v>
                </c:pt>
                <c:pt idx="341">
                  <c:v>29</c:v>
                </c:pt>
                <c:pt idx="342">
                  <c:v>45.5</c:v>
                </c:pt>
                <c:pt idx="343">
                  <c:v>6</c:v>
                </c:pt>
                <c:pt idx="344">
                  <c:v>7.25</c:v>
                </c:pt>
                <c:pt idx="345">
                  <c:v>16.25</c:v>
                </c:pt>
                <c:pt idx="346">
                  <c:v>30.45</c:v>
                </c:pt>
                <c:pt idx="347">
                  <c:v>17.8</c:v>
                </c:pt>
                <c:pt idx="348">
                  <c:v>8.25</c:v>
                </c:pt>
                <c:pt idx="349">
                  <c:v>34.75</c:v>
                </c:pt>
                <c:pt idx="350">
                  <c:v>17</c:v>
                </c:pt>
                <c:pt idx="351">
                  <c:v>13.5</c:v>
                </c:pt>
                <c:pt idx="352">
                  <c:v>23.65</c:v>
                </c:pt>
                <c:pt idx="353">
                  <c:v>0</c:v>
                </c:pt>
                <c:pt idx="354">
                  <c:v>0</c:v>
                </c:pt>
                <c:pt idx="355">
                  <c:v>5.85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C8-6C45-8736-9EFE77972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855807"/>
        <c:axId val="1140338863"/>
      </c:scatterChart>
      <c:valAx>
        <c:axId val="1139855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338863"/>
        <c:crosses val="autoZero"/>
        <c:crossBetween val="midCat"/>
      </c:valAx>
      <c:valAx>
        <c:axId val="114033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Cash Register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855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Machine Cycle Revenue 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'Original Data'!$L$2:$L$358</c:f>
              <c:numCache>
                <c:formatCode>General</c:formatCode>
                <c:ptCount val="357"/>
                <c:pt idx="0">
                  <c:v>897</c:v>
                </c:pt>
                <c:pt idx="1">
                  <c:v>897</c:v>
                </c:pt>
                <c:pt idx="2">
                  <c:v>897</c:v>
                </c:pt>
                <c:pt idx="3">
                  <c:v>897</c:v>
                </c:pt>
                <c:pt idx="4">
                  <c:v>897</c:v>
                </c:pt>
                <c:pt idx="5">
                  <c:v>897</c:v>
                </c:pt>
                <c:pt idx="6">
                  <c:v>897</c:v>
                </c:pt>
                <c:pt idx="7">
                  <c:v>897</c:v>
                </c:pt>
                <c:pt idx="8">
                  <c:v>897</c:v>
                </c:pt>
                <c:pt idx="9">
                  <c:v>897</c:v>
                </c:pt>
                <c:pt idx="10">
                  <c:v>897</c:v>
                </c:pt>
                <c:pt idx="11">
                  <c:v>897</c:v>
                </c:pt>
                <c:pt idx="12">
                  <c:v>897</c:v>
                </c:pt>
                <c:pt idx="13">
                  <c:v>897</c:v>
                </c:pt>
                <c:pt idx="14">
                  <c:v>897</c:v>
                </c:pt>
                <c:pt idx="15">
                  <c:v>897</c:v>
                </c:pt>
                <c:pt idx="16">
                  <c:v>897</c:v>
                </c:pt>
                <c:pt idx="17">
                  <c:v>954</c:v>
                </c:pt>
                <c:pt idx="18">
                  <c:v>954</c:v>
                </c:pt>
                <c:pt idx="19">
                  <c:v>954</c:v>
                </c:pt>
                <c:pt idx="20">
                  <c:v>954</c:v>
                </c:pt>
                <c:pt idx="21">
                  <c:v>954</c:v>
                </c:pt>
                <c:pt idx="22">
                  <c:v>954</c:v>
                </c:pt>
                <c:pt idx="23">
                  <c:v>954</c:v>
                </c:pt>
                <c:pt idx="24">
                  <c:v>954</c:v>
                </c:pt>
                <c:pt idx="25">
                  <c:v>954</c:v>
                </c:pt>
                <c:pt idx="26">
                  <c:v>954</c:v>
                </c:pt>
                <c:pt idx="27">
                  <c:v>954</c:v>
                </c:pt>
                <c:pt idx="28">
                  <c:v>954</c:v>
                </c:pt>
                <c:pt idx="29">
                  <c:v>954</c:v>
                </c:pt>
                <c:pt idx="30">
                  <c:v>954</c:v>
                </c:pt>
                <c:pt idx="31">
                  <c:v>954</c:v>
                </c:pt>
                <c:pt idx="32">
                  <c:v>954</c:v>
                </c:pt>
                <c:pt idx="33">
                  <c:v>954</c:v>
                </c:pt>
                <c:pt idx="34">
                  <c:v>978</c:v>
                </c:pt>
                <c:pt idx="35">
                  <c:v>978</c:v>
                </c:pt>
                <c:pt idx="36">
                  <c:v>978</c:v>
                </c:pt>
                <c:pt idx="37">
                  <c:v>978</c:v>
                </c:pt>
                <c:pt idx="38">
                  <c:v>978</c:v>
                </c:pt>
                <c:pt idx="39">
                  <c:v>978</c:v>
                </c:pt>
                <c:pt idx="40">
                  <c:v>978</c:v>
                </c:pt>
                <c:pt idx="41">
                  <c:v>978</c:v>
                </c:pt>
                <c:pt idx="42">
                  <c:v>978</c:v>
                </c:pt>
                <c:pt idx="43">
                  <c:v>978</c:v>
                </c:pt>
                <c:pt idx="44">
                  <c:v>978</c:v>
                </c:pt>
                <c:pt idx="45">
                  <c:v>978</c:v>
                </c:pt>
                <c:pt idx="46">
                  <c:v>978</c:v>
                </c:pt>
                <c:pt idx="47">
                  <c:v>978</c:v>
                </c:pt>
                <c:pt idx="48">
                  <c:v>978</c:v>
                </c:pt>
                <c:pt idx="49">
                  <c:v>978</c:v>
                </c:pt>
                <c:pt idx="50">
                  <c:v>978</c:v>
                </c:pt>
                <c:pt idx="51">
                  <c:v>965</c:v>
                </c:pt>
                <c:pt idx="52">
                  <c:v>965</c:v>
                </c:pt>
                <c:pt idx="53">
                  <c:v>965</c:v>
                </c:pt>
                <c:pt idx="54">
                  <c:v>965</c:v>
                </c:pt>
                <c:pt idx="55">
                  <c:v>965</c:v>
                </c:pt>
                <c:pt idx="56">
                  <c:v>965</c:v>
                </c:pt>
                <c:pt idx="57">
                  <c:v>965</c:v>
                </c:pt>
                <c:pt idx="58">
                  <c:v>965</c:v>
                </c:pt>
                <c:pt idx="59">
                  <c:v>965</c:v>
                </c:pt>
                <c:pt idx="60">
                  <c:v>965</c:v>
                </c:pt>
                <c:pt idx="61">
                  <c:v>965</c:v>
                </c:pt>
                <c:pt idx="62">
                  <c:v>965</c:v>
                </c:pt>
                <c:pt idx="63">
                  <c:v>965</c:v>
                </c:pt>
                <c:pt idx="64">
                  <c:v>965</c:v>
                </c:pt>
                <c:pt idx="65">
                  <c:v>965</c:v>
                </c:pt>
                <c:pt idx="66">
                  <c:v>965</c:v>
                </c:pt>
                <c:pt idx="67">
                  <c:v>965</c:v>
                </c:pt>
                <c:pt idx="68">
                  <c:v>1025</c:v>
                </c:pt>
                <c:pt idx="69">
                  <c:v>1025</c:v>
                </c:pt>
                <c:pt idx="70">
                  <c:v>1025</c:v>
                </c:pt>
                <c:pt idx="71">
                  <c:v>1025</c:v>
                </c:pt>
                <c:pt idx="72">
                  <c:v>1025</c:v>
                </c:pt>
                <c:pt idx="73">
                  <c:v>1025</c:v>
                </c:pt>
                <c:pt idx="74">
                  <c:v>1025</c:v>
                </c:pt>
                <c:pt idx="75">
                  <c:v>1025</c:v>
                </c:pt>
                <c:pt idx="76">
                  <c:v>1025</c:v>
                </c:pt>
                <c:pt idx="77">
                  <c:v>1025</c:v>
                </c:pt>
                <c:pt idx="78">
                  <c:v>1025</c:v>
                </c:pt>
                <c:pt idx="79">
                  <c:v>1025</c:v>
                </c:pt>
                <c:pt idx="80">
                  <c:v>1025</c:v>
                </c:pt>
                <c:pt idx="81">
                  <c:v>1025</c:v>
                </c:pt>
                <c:pt idx="82">
                  <c:v>1025</c:v>
                </c:pt>
                <c:pt idx="83">
                  <c:v>1025</c:v>
                </c:pt>
                <c:pt idx="84">
                  <c:v>1025</c:v>
                </c:pt>
                <c:pt idx="85">
                  <c:v>1873</c:v>
                </c:pt>
                <c:pt idx="86">
                  <c:v>1873</c:v>
                </c:pt>
                <c:pt idx="87">
                  <c:v>1873</c:v>
                </c:pt>
                <c:pt idx="88">
                  <c:v>1873</c:v>
                </c:pt>
                <c:pt idx="89">
                  <c:v>1873</c:v>
                </c:pt>
                <c:pt idx="90">
                  <c:v>1873</c:v>
                </c:pt>
                <c:pt idx="91">
                  <c:v>1873</c:v>
                </c:pt>
                <c:pt idx="92">
                  <c:v>1873</c:v>
                </c:pt>
                <c:pt idx="93">
                  <c:v>1873</c:v>
                </c:pt>
                <c:pt idx="94">
                  <c:v>1873</c:v>
                </c:pt>
                <c:pt idx="95">
                  <c:v>1873</c:v>
                </c:pt>
                <c:pt idx="96">
                  <c:v>1873</c:v>
                </c:pt>
                <c:pt idx="97">
                  <c:v>1873</c:v>
                </c:pt>
                <c:pt idx="98">
                  <c:v>1873</c:v>
                </c:pt>
                <c:pt idx="99">
                  <c:v>1873</c:v>
                </c:pt>
                <c:pt idx="100">
                  <c:v>1873</c:v>
                </c:pt>
                <c:pt idx="101">
                  <c:v>1873</c:v>
                </c:pt>
                <c:pt idx="102">
                  <c:v>2203</c:v>
                </c:pt>
                <c:pt idx="103">
                  <c:v>2203</c:v>
                </c:pt>
                <c:pt idx="104">
                  <c:v>2203</c:v>
                </c:pt>
                <c:pt idx="105">
                  <c:v>2203</c:v>
                </c:pt>
                <c:pt idx="106">
                  <c:v>2203</c:v>
                </c:pt>
                <c:pt idx="107">
                  <c:v>2203</c:v>
                </c:pt>
                <c:pt idx="108">
                  <c:v>2203</c:v>
                </c:pt>
                <c:pt idx="109">
                  <c:v>2203</c:v>
                </c:pt>
                <c:pt idx="110">
                  <c:v>2203</c:v>
                </c:pt>
                <c:pt idx="111">
                  <c:v>2203</c:v>
                </c:pt>
                <c:pt idx="112">
                  <c:v>2203</c:v>
                </c:pt>
                <c:pt idx="113">
                  <c:v>2203</c:v>
                </c:pt>
                <c:pt idx="114">
                  <c:v>2203</c:v>
                </c:pt>
                <c:pt idx="115">
                  <c:v>2203</c:v>
                </c:pt>
                <c:pt idx="116">
                  <c:v>2203</c:v>
                </c:pt>
                <c:pt idx="117">
                  <c:v>2203</c:v>
                </c:pt>
                <c:pt idx="118">
                  <c:v>2203</c:v>
                </c:pt>
                <c:pt idx="119">
                  <c:v>982</c:v>
                </c:pt>
                <c:pt idx="120">
                  <c:v>982</c:v>
                </c:pt>
                <c:pt idx="121">
                  <c:v>982</c:v>
                </c:pt>
                <c:pt idx="122">
                  <c:v>982</c:v>
                </c:pt>
                <c:pt idx="123">
                  <c:v>982</c:v>
                </c:pt>
                <c:pt idx="124">
                  <c:v>982</c:v>
                </c:pt>
                <c:pt idx="125">
                  <c:v>982</c:v>
                </c:pt>
                <c:pt idx="126">
                  <c:v>982</c:v>
                </c:pt>
                <c:pt idx="127">
                  <c:v>982</c:v>
                </c:pt>
                <c:pt idx="128">
                  <c:v>982</c:v>
                </c:pt>
                <c:pt idx="129">
                  <c:v>982</c:v>
                </c:pt>
                <c:pt idx="130">
                  <c:v>982</c:v>
                </c:pt>
                <c:pt idx="131">
                  <c:v>982</c:v>
                </c:pt>
                <c:pt idx="132">
                  <c:v>982</c:v>
                </c:pt>
                <c:pt idx="133">
                  <c:v>982</c:v>
                </c:pt>
                <c:pt idx="134">
                  <c:v>982</c:v>
                </c:pt>
                <c:pt idx="135">
                  <c:v>982</c:v>
                </c:pt>
                <c:pt idx="136">
                  <c:v>1480</c:v>
                </c:pt>
                <c:pt idx="137">
                  <c:v>1480</c:v>
                </c:pt>
                <c:pt idx="138">
                  <c:v>1480</c:v>
                </c:pt>
                <c:pt idx="139">
                  <c:v>1480</c:v>
                </c:pt>
                <c:pt idx="140">
                  <c:v>1480</c:v>
                </c:pt>
                <c:pt idx="141">
                  <c:v>1480</c:v>
                </c:pt>
                <c:pt idx="142">
                  <c:v>1480</c:v>
                </c:pt>
                <c:pt idx="143">
                  <c:v>1480</c:v>
                </c:pt>
                <c:pt idx="144">
                  <c:v>1480</c:v>
                </c:pt>
                <c:pt idx="145">
                  <c:v>1480</c:v>
                </c:pt>
                <c:pt idx="146">
                  <c:v>1480</c:v>
                </c:pt>
                <c:pt idx="147">
                  <c:v>1480</c:v>
                </c:pt>
                <c:pt idx="148">
                  <c:v>1480</c:v>
                </c:pt>
                <c:pt idx="149">
                  <c:v>1480</c:v>
                </c:pt>
                <c:pt idx="150">
                  <c:v>1480</c:v>
                </c:pt>
                <c:pt idx="151">
                  <c:v>1480</c:v>
                </c:pt>
                <c:pt idx="152">
                  <c:v>1480</c:v>
                </c:pt>
                <c:pt idx="153">
                  <c:v>883</c:v>
                </c:pt>
                <c:pt idx="154">
                  <c:v>883</c:v>
                </c:pt>
                <c:pt idx="155">
                  <c:v>883</c:v>
                </c:pt>
                <c:pt idx="156">
                  <c:v>883</c:v>
                </c:pt>
                <c:pt idx="157">
                  <c:v>883</c:v>
                </c:pt>
                <c:pt idx="158">
                  <c:v>883</c:v>
                </c:pt>
                <c:pt idx="159">
                  <c:v>883</c:v>
                </c:pt>
                <c:pt idx="160">
                  <c:v>883</c:v>
                </c:pt>
                <c:pt idx="161">
                  <c:v>883</c:v>
                </c:pt>
                <c:pt idx="162">
                  <c:v>883</c:v>
                </c:pt>
                <c:pt idx="163">
                  <c:v>883</c:v>
                </c:pt>
                <c:pt idx="164">
                  <c:v>883</c:v>
                </c:pt>
                <c:pt idx="165">
                  <c:v>883</c:v>
                </c:pt>
                <c:pt idx="166">
                  <c:v>883</c:v>
                </c:pt>
                <c:pt idx="167">
                  <c:v>883</c:v>
                </c:pt>
                <c:pt idx="168">
                  <c:v>883</c:v>
                </c:pt>
                <c:pt idx="169">
                  <c:v>883</c:v>
                </c:pt>
                <c:pt idx="170">
                  <c:v>790</c:v>
                </c:pt>
                <c:pt idx="171">
                  <c:v>790</c:v>
                </c:pt>
                <c:pt idx="172">
                  <c:v>790</c:v>
                </c:pt>
                <c:pt idx="173">
                  <c:v>790</c:v>
                </c:pt>
                <c:pt idx="174">
                  <c:v>790</c:v>
                </c:pt>
                <c:pt idx="175">
                  <c:v>790</c:v>
                </c:pt>
                <c:pt idx="176">
                  <c:v>790</c:v>
                </c:pt>
                <c:pt idx="177">
                  <c:v>790</c:v>
                </c:pt>
                <c:pt idx="178">
                  <c:v>790</c:v>
                </c:pt>
                <c:pt idx="179">
                  <c:v>790</c:v>
                </c:pt>
                <c:pt idx="180">
                  <c:v>790</c:v>
                </c:pt>
                <c:pt idx="181">
                  <c:v>790</c:v>
                </c:pt>
                <c:pt idx="182">
                  <c:v>790</c:v>
                </c:pt>
                <c:pt idx="183">
                  <c:v>790</c:v>
                </c:pt>
                <c:pt idx="184">
                  <c:v>790</c:v>
                </c:pt>
                <c:pt idx="185">
                  <c:v>790</c:v>
                </c:pt>
                <c:pt idx="186">
                  <c:v>790</c:v>
                </c:pt>
                <c:pt idx="187">
                  <c:v>1019</c:v>
                </c:pt>
                <c:pt idx="188">
                  <c:v>1019</c:v>
                </c:pt>
                <c:pt idx="189">
                  <c:v>1019</c:v>
                </c:pt>
                <c:pt idx="190">
                  <c:v>1019</c:v>
                </c:pt>
                <c:pt idx="191">
                  <c:v>1019</c:v>
                </c:pt>
                <c:pt idx="192">
                  <c:v>1019</c:v>
                </c:pt>
                <c:pt idx="193">
                  <c:v>1019</c:v>
                </c:pt>
                <c:pt idx="194">
                  <c:v>1019</c:v>
                </c:pt>
                <c:pt idx="195">
                  <c:v>1019</c:v>
                </c:pt>
                <c:pt idx="196">
                  <c:v>1019</c:v>
                </c:pt>
                <c:pt idx="197">
                  <c:v>1019</c:v>
                </c:pt>
                <c:pt idx="198">
                  <c:v>1019</c:v>
                </c:pt>
                <c:pt idx="199">
                  <c:v>1019</c:v>
                </c:pt>
                <c:pt idx="200">
                  <c:v>1019</c:v>
                </c:pt>
                <c:pt idx="201">
                  <c:v>1019</c:v>
                </c:pt>
                <c:pt idx="202">
                  <c:v>1019</c:v>
                </c:pt>
                <c:pt idx="203">
                  <c:v>1019</c:v>
                </c:pt>
                <c:pt idx="204">
                  <c:v>1654</c:v>
                </c:pt>
                <c:pt idx="205">
                  <c:v>1654</c:v>
                </c:pt>
                <c:pt idx="206">
                  <c:v>1654</c:v>
                </c:pt>
                <c:pt idx="207">
                  <c:v>1654</c:v>
                </c:pt>
                <c:pt idx="208">
                  <c:v>1654</c:v>
                </c:pt>
                <c:pt idx="209">
                  <c:v>1654</c:v>
                </c:pt>
                <c:pt idx="210">
                  <c:v>1654</c:v>
                </c:pt>
                <c:pt idx="211">
                  <c:v>1654</c:v>
                </c:pt>
                <c:pt idx="212">
                  <c:v>1654</c:v>
                </c:pt>
                <c:pt idx="213">
                  <c:v>1654</c:v>
                </c:pt>
                <c:pt idx="214">
                  <c:v>1654</c:v>
                </c:pt>
                <c:pt idx="215">
                  <c:v>1654</c:v>
                </c:pt>
                <c:pt idx="216">
                  <c:v>1654</c:v>
                </c:pt>
                <c:pt idx="217">
                  <c:v>1654</c:v>
                </c:pt>
                <c:pt idx="218">
                  <c:v>1654</c:v>
                </c:pt>
                <c:pt idx="219">
                  <c:v>1654</c:v>
                </c:pt>
                <c:pt idx="220">
                  <c:v>1654</c:v>
                </c:pt>
                <c:pt idx="221">
                  <c:v>1944</c:v>
                </c:pt>
                <c:pt idx="222">
                  <c:v>1944</c:v>
                </c:pt>
                <c:pt idx="223">
                  <c:v>1944</c:v>
                </c:pt>
                <c:pt idx="224">
                  <c:v>1944</c:v>
                </c:pt>
                <c:pt idx="225">
                  <c:v>1944</c:v>
                </c:pt>
                <c:pt idx="226">
                  <c:v>1944</c:v>
                </c:pt>
                <c:pt idx="227">
                  <c:v>1944</c:v>
                </c:pt>
                <c:pt idx="228">
                  <c:v>1944</c:v>
                </c:pt>
                <c:pt idx="229">
                  <c:v>1944</c:v>
                </c:pt>
                <c:pt idx="230">
                  <c:v>1944</c:v>
                </c:pt>
                <c:pt idx="231">
                  <c:v>1944</c:v>
                </c:pt>
                <c:pt idx="232">
                  <c:v>1944</c:v>
                </c:pt>
                <c:pt idx="233">
                  <c:v>1944</c:v>
                </c:pt>
                <c:pt idx="234">
                  <c:v>1944</c:v>
                </c:pt>
                <c:pt idx="235">
                  <c:v>1944</c:v>
                </c:pt>
                <c:pt idx="236">
                  <c:v>1944</c:v>
                </c:pt>
                <c:pt idx="237">
                  <c:v>1944</c:v>
                </c:pt>
                <c:pt idx="238">
                  <c:v>1323</c:v>
                </c:pt>
                <c:pt idx="239">
                  <c:v>1323</c:v>
                </c:pt>
                <c:pt idx="240">
                  <c:v>1323</c:v>
                </c:pt>
                <c:pt idx="241">
                  <c:v>1323</c:v>
                </c:pt>
                <c:pt idx="242">
                  <c:v>1323</c:v>
                </c:pt>
                <c:pt idx="243">
                  <c:v>1323</c:v>
                </c:pt>
                <c:pt idx="244">
                  <c:v>1323</c:v>
                </c:pt>
                <c:pt idx="245">
                  <c:v>1323</c:v>
                </c:pt>
                <c:pt idx="246">
                  <c:v>1323</c:v>
                </c:pt>
                <c:pt idx="247">
                  <c:v>1323</c:v>
                </c:pt>
                <c:pt idx="248">
                  <c:v>1323</c:v>
                </c:pt>
                <c:pt idx="249">
                  <c:v>1323</c:v>
                </c:pt>
                <c:pt idx="250">
                  <c:v>1323</c:v>
                </c:pt>
                <c:pt idx="251">
                  <c:v>1323</c:v>
                </c:pt>
                <c:pt idx="252">
                  <c:v>1323</c:v>
                </c:pt>
                <c:pt idx="253">
                  <c:v>1323</c:v>
                </c:pt>
                <c:pt idx="254">
                  <c:v>1323</c:v>
                </c:pt>
                <c:pt idx="255">
                  <c:v>1222</c:v>
                </c:pt>
                <c:pt idx="256">
                  <c:v>1222</c:v>
                </c:pt>
                <c:pt idx="257">
                  <c:v>1222</c:v>
                </c:pt>
                <c:pt idx="258">
                  <c:v>1222</c:v>
                </c:pt>
                <c:pt idx="259">
                  <c:v>1222</c:v>
                </c:pt>
                <c:pt idx="260">
                  <c:v>1222</c:v>
                </c:pt>
                <c:pt idx="261">
                  <c:v>1222</c:v>
                </c:pt>
                <c:pt idx="262">
                  <c:v>1222</c:v>
                </c:pt>
                <c:pt idx="263">
                  <c:v>1222</c:v>
                </c:pt>
                <c:pt idx="264">
                  <c:v>1222</c:v>
                </c:pt>
                <c:pt idx="265">
                  <c:v>1222</c:v>
                </c:pt>
                <c:pt idx="266">
                  <c:v>1222</c:v>
                </c:pt>
                <c:pt idx="267">
                  <c:v>1222</c:v>
                </c:pt>
                <c:pt idx="268">
                  <c:v>1222</c:v>
                </c:pt>
                <c:pt idx="269">
                  <c:v>1222</c:v>
                </c:pt>
                <c:pt idx="270">
                  <c:v>1222</c:v>
                </c:pt>
                <c:pt idx="271">
                  <c:v>1222</c:v>
                </c:pt>
                <c:pt idx="272">
                  <c:v>1105</c:v>
                </c:pt>
                <c:pt idx="273">
                  <c:v>1105</c:v>
                </c:pt>
                <c:pt idx="274">
                  <c:v>1105</c:v>
                </c:pt>
                <c:pt idx="275">
                  <c:v>1105</c:v>
                </c:pt>
                <c:pt idx="276">
                  <c:v>1105</c:v>
                </c:pt>
                <c:pt idx="277">
                  <c:v>1105</c:v>
                </c:pt>
                <c:pt idx="278">
                  <c:v>1105</c:v>
                </c:pt>
                <c:pt idx="279">
                  <c:v>1105</c:v>
                </c:pt>
                <c:pt idx="280">
                  <c:v>1105</c:v>
                </c:pt>
                <c:pt idx="281">
                  <c:v>1105</c:v>
                </c:pt>
                <c:pt idx="282">
                  <c:v>1105</c:v>
                </c:pt>
                <c:pt idx="283">
                  <c:v>1105</c:v>
                </c:pt>
                <c:pt idx="284">
                  <c:v>1105</c:v>
                </c:pt>
                <c:pt idx="285">
                  <c:v>1105</c:v>
                </c:pt>
                <c:pt idx="286">
                  <c:v>1105</c:v>
                </c:pt>
                <c:pt idx="287">
                  <c:v>1105</c:v>
                </c:pt>
                <c:pt idx="288">
                  <c:v>1105</c:v>
                </c:pt>
                <c:pt idx="289">
                  <c:v>791</c:v>
                </c:pt>
                <c:pt idx="290">
                  <c:v>791</c:v>
                </c:pt>
                <c:pt idx="291">
                  <c:v>791</c:v>
                </c:pt>
                <c:pt idx="292">
                  <c:v>791</c:v>
                </c:pt>
                <c:pt idx="293">
                  <c:v>791</c:v>
                </c:pt>
                <c:pt idx="294">
                  <c:v>791</c:v>
                </c:pt>
                <c:pt idx="295">
                  <c:v>791</c:v>
                </c:pt>
                <c:pt idx="296">
                  <c:v>791</c:v>
                </c:pt>
                <c:pt idx="297">
                  <c:v>791</c:v>
                </c:pt>
                <c:pt idx="298">
                  <c:v>791</c:v>
                </c:pt>
                <c:pt idx="299">
                  <c:v>791</c:v>
                </c:pt>
                <c:pt idx="300">
                  <c:v>791</c:v>
                </c:pt>
                <c:pt idx="301">
                  <c:v>791</c:v>
                </c:pt>
                <c:pt idx="302">
                  <c:v>791</c:v>
                </c:pt>
                <c:pt idx="303">
                  <c:v>791</c:v>
                </c:pt>
                <c:pt idx="304">
                  <c:v>791</c:v>
                </c:pt>
                <c:pt idx="305">
                  <c:v>791</c:v>
                </c:pt>
                <c:pt idx="306">
                  <c:v>1476</c:v>
                </c:pt>
                <c:pt idx="307">
                  <c:v>1476</c:v>
                </c:pt>
                <c:pt idx="308">
                  <c:v>1476</c:v>
                </c:pt>
                <c:pt idx="309">
                  <c:v>1476</c:v>
                </c:pt>
                <c:pt idx="310">
                  <c:v>1476</c:v>
                </c:pt>
                <c:pt idx="311">
                  <c:v>1476</c:v>
                </c:pt>
                <c:pt idx="312">
                  <c:v>1476</c:v>
                </c:pt>
                <c:pt idx="313">
                  <c:v>1476</c:v>
                </c:pt>
                <c:pt idx="314">
                  <c:v>1476</c:v>
                </c:pt>
                <c:pt idx="315">
                  <c:v>1476</c:v>
                </c:pt>
                <c:pt idx="316">
                  <c:v>1476</c:v>
                </c:pt>
                <c:pt idx="317">
                  <c:v>1476</c:v>
                </c:pt>
                <c:pt idx="318">
                  <c:v>1476</c:v>
                </c:pt>
                <c:pt idx="319">
                  <c:v>1476</c:v>
                </c:pt>
                <c:pt idx="320">
                  <c:v>1476</c:v>
                </c:pt>
                <c:pt idx="321">
                  <c:v>1476</c:v>
                </c:pt>
                <c:pt idx="322">
                  <c:v>1476</c:v>
                </c:pt>
                <c:pt idx="323">
                  <c:v>1995</c:v>
                </c:pt>
                <c:pt idx="324">
                  <c:v>1995</c:v>
                </c:pt>
                <c:pt idx="325">
                  <c:v>1995</c:v>
                </c:pt>
                <c:pt idx="326">
                  <c:v>1995</c:v>
                </c:pt>
                <c:pt idx="327">
                  <c:v>1995</c:v>
                </c:pt>
                <c:pt idx="328">
                  <c:v>1995</c:v>
                </c:pt>
                <c:pt idx="329">
                  <c:v>1995</c:v>
                </c:pt>
                <c:pt idx="330">
                  <c:v>1995</c:v>
                </c:pt>
                <c:pt idx="331">
                  <c:v>1995</c:v>
                </c:pt>
                <c:pt idx="332">
                  <c:v>1995</c:v>
                </c:pt>
                <c:pt idx="333">
                  <c:v>1995</c:v>
                </c:pt>
                <c:pt idx="334">
                  <c:v>1995</c:v>
                </c:pt>
                <c:pt idx="335">
                  <c:v>1995</c:v>
                </c:pt>
                <c:pt idx="336">
                  <c:v>1995</c:v>
                </c:pt>
                <c:pt idx="337">
                  <c:v>1995</c:v>
                </c:pt>
                <c:pt idx="338">
                  <c:v>1995</c:v>
                </c:pt>
                <c:pt idx="339">
                  <c:v>1995</c:v>
                </c:pt>
                <c:pt idx="340">
                  <c:v>2268</c:v>
                </c:pt>
                <c:pt idx="341">
                  <c:v>2268</c:v>
                </c:pt>
                <c:pt idx="342">
                  <c:v>2268</c:v>
                </c:pt>
                <c:pt idx="343">
                  <c:v>2268</c:v>
                </c:pt>
                <c:pt idx="344">
                  <c:v>2268</c:v>
                </c:pt>
                <c:pt idx="345">
                  <c:v>2268</c:v>
                </c:pt>
                <c:pt idx="346">
                  <c:v>2268</c:v>
                </c:pt>
                <c:pt idx="347">
                  <c:v>2268</c:v>
                </c:pt>
                <c:pt idx="348">
                  <c:v>2268</c:v>
                </c:pt>
                <c:pt idx="349">
                  <c:v>2268</c:v>
                </c:pt>
                <c:pt idx="350">
                  <c:v>2268</c:v>
                </c:pt>
                <c:pt idx="351">
                  <c:v>2268</c:v>
                </c:pt>
                <c:pt idx="352">
                  <c:v>2268</c:v>
                </c:pt>
                <c:pt idx="353">
                  <c:v>2268</c:v>
                </c:pt>
                <c:pt idx="354">
                  <c:v>2268</c:v>
                </c:pt>
                <c:pt idx="355">
                  <c:v>2268</c:v>
                </c:pt>
                <c:pt idx="356">
                  <c:v>2268</c:v>
                </c:pt>
              </c:numCache>
            </c:numRef>
          </c:xVal>
          <c:yVal>
            <c:numRef>
              <c:f>'Regression Machine Cycle'!$C$25:$C$381</c:f>
              <c:numCache>
                <c:formatCode>General</c:formatCode>
                <c:ptCount val="357"/>
                <c:pt idx="0">
                  <c:v>10.778660144651209</c:v>
                </c:pt>
                <c:pt idx="1">
                  <c:v>-6.811339855348792</c:v>
                </c:pt>
                <c:pt idx="2">
                  <c:v>-6.811339855348792</c:v>
                </c:pt>
                <c:pt idx="3">
                  <c:v>7.2786601446512078</c:v>
                </c:pt>
                <c:pt idx="4">
                  <c:v>28.28866014465121</c:v>
                </c:pt>
                <c:pt idx="5">
                  <c:v>20.438660144651209</c:v>
                </c:pt>
                <c:pt idx="6">
                  <c:v>2.0386601446512076</c:v>
                </c:pt>
                <c:pt idx="7">
                  <c:v>10.638660144651208</c:v>
                </c:pt>
                <c:pt idx="8">
                  <c:v>-6.811339855348792</c:v>
                </c:pt>
                <c:pt idx="9">
                  <c:v>-6.811339855348792</c:v>
                </c:pt>
                <c:pt idx="10">
                  <c:v>-6.811339855348792</c:v>
                </c:pt>
                <c:pt idx="11">
                  <c:v>-6.811339855348792</c:v>
                </c:pt>
                <c:pt idx="12">
                  <c:v>-6.811339855348792</c:v>
                </c:pt>
                <c:pt idx="13">
                  <c:v>-6.811339855348792</c:v>
                </c:pt>
                <c:pt idx="14">
                  <c:v>-4.311339855348792</c:v>
                </c:pt>
                <c:pt idx="15">
                  <c:v>-6.811339855348792</c:v>
                </c:pt>
                <c:pt idx="16">
                  <c:v>-6.811339855348792</c:v>
                </c:pt>
                <c:pt idx="17">
                  <c:v>4.3317457608030931</c:v>
                </c:pt>
                <c:pt idx="18">
                  <c:v>7.9817457608030935</c:v>
                </c:pt>
                <c:pt idx="19">
                  <c:v>-2.7682542391969065</c:v>
                </c:pt>
                <c:pt idx="20">
                  <c:v>-7.2682542391969065</c:v>
                </c:pt>
                <c:pt idx="21">
                  <c:v>-1.1682542391969069</c:v>
                </c:pt>
                <c:pt idx="22">
                  <c:v>-4.5182542391969065</c:v>
                </c:pt>
                <c:pt idx="23">
                  <c:v>1.1817457608030928</c:v>
                </c:pt>
                <c:pt idx="24">
                  <c:v>9.9817457608030935</c:v>
                </c:pt>
                <c:pt idx="25">
                  <c:v>-0.5182542391969065</c:v>
                </c:pt>
                <c:pt idx="26">
                  <c:v>1.9817457608030935</c:v>
                </c:pt>
                <c:pt idx="27">
                  <c:v>11.331745760803095</c:v>
                </c:pt>
                <c:pt idx="28">
                  <c:v>10.821745760803093</c:v>
                </c:pt>
                <c:pt idx="29">
                  <c:v>7.9317457608030928</c:v>
                </c:pt>
                <c:pt idx="30">
                  <c:v>23.731745760803094</c:v>
                </c:pt>
                <c:pt idx="31">
                  <c:v>0.9817457608030935</c:v>
                </c:pt>
                <c:pt idx="32">
                  <c:v>-7.2682542391969065</c:v>
                </c:pt>
                <c:pt idx="33">
                  <c:v>-4.7682542391969065</c:v>
                </c:pt>
                <c:pt idx="34">
                  <c:v>-5.8606392429224279</c:v>
                </c:pt>
                <c:pt idx="35">
                  <c:v>8.5393607570775725</c:v>
                </c:pt>
                <c:pt idx="36">
                  <c:v>-0.36063924292242788</c:v>
                </c:pt>
                <c:pt idx="37">
                  <c:v>0.28936075707757247</c:v>
                </c:pt>
                <c:pt idx="38">
                  <c:v>-7.4606392429224275</c:v>
                </c:pt>
                <c:pt idx="39">
                  <c:v>0.78936075707757247</c:v>
                </c:pt>
                <c:pt idx="40">
                  <c:v>5.0393607570775725</c:v>
                </c:pt>
                <c:pt idx="41">
                  <c:v>1.5393607570775725</c:v>
                </c:pt>
                <c:pt idx="42">
                  <c:v>8.0393607570775725</c:v>
                </c:pt>
                <c:pt idx="43">
                  <c:v>-1.4606392429224275</c:v>
                </c:pt>
                <c:pt idx="44">
                  <c:v>-7.4606392429224275</c:v>
                </c:pt>
                <c:pt idx="45">
                  <c:v>-7.4606392429224275</c:v>
                </c:pt>
                <c:pt idx="46">
                  <c:v>-7.4606392429224275</c:v>
                </c:pt>
                <c:pt idx="47">
                  <c:v>5.7893607570775725</c:v>
                </c:pt>
                <c:pt idx="48">
                  <c:v>-0.26063924292242735</c:v>
                </c:pt>
                <c:pt idx="49">
                  <c:v>-7.4606392429224275</c:v>
                </c:pt>
                <c:pt idx="50">
                  <c:v>-7.4606392429224275</c:v>
                </c:pt>
                <c:pt idx="51">
                  <c:v>-4.1064306992377704</c:v>
                </c:pt>
                <c:pt idx="52">
                  <c:v>-7.3564306992377704</c:v>
                </c:pt>
                <c:pt idx="53">
                  <c:v>15.143569300762231</c:v>
                </c:pt>
                <c:pt idx="54">
                  <c:v>7.2435693007622293</c:v>
                </c:pt>
                <c:pt idx="55">
                  <c:v>9.8435693007622298</c:v>
                </c:pt>
                <c:pt idx="56">
                  <c:v>1.8935693007622296</c:v>
                </c:pt>
                <c:pt idx="57">
                  <c:v>-7.3564306992377704</c:v>
                </c:pt>
                <c:pt idx="58">
                  <c:v>10.34356930076223</c:v>
                </c:pt>
                <c:pt idx="59">
                  <c:v>-1.8564306992377704</c:v>
                </c:pt>
                <c:pt idx="60">
                  <c:v>4.7435693007622293</c:v>
                </c:pt>
                <c:pt idx="61">
                  <c:v>5.2435693007622293</c:v>
                </c:pt>
                <c:pt idx="62">
                  <c:v>9.7435693007622319</c:v>
                </c:pt>
                <c:pt idx="63">
                  <c:v>3.4835693007622295</c:v>
                </c:pt>
                <c:pt idx="64">
                  <c:v>12.59356930076223</c:v>
                </c:pt>
                <c:pt idx="65">
                  <c:v>3.6435693007622296</c:v>
                </c:pt>
                <c:pt idx="66">
                  <c:v>-7.3564306992377704</c:v>
                </c:pt>
                <c:pt idx="67">
                  <c:v>-7.3564306992377704</c:v>
                </c:pt>
                <c:pt idx="68">
                  <c:v>-2.3373932085515747</c:v>
                </c:pt>
                <c:pt idx="69">
                  <c:v>-7.8373932085515747</c:v>
                </c:pt>
                <c:pt idx="70">
                  <c:v>-7.8373932085515747</c:v>
                </c:pt>
                <c:pt idx="71">
                  <c:v>7.0126067914484249</c:v>
                </c:pt>
                <c:pt idx="72">
                  <c:v>15.662606791448425</c:v>
                </c:pt>
                <c:pt idx="73">
                  <c:v>-7.8373932085515747</c:v>
                </c:pt>
                <c:pt idx="74">
                  <c:v>-7.8373932085515747</c:v>
                </c:pt>
                <c:pt idx="75">
                  <c:v>-7.8373932085515747</c:v>
                </c:pt>
                <c:pt idx="76">
                  <c:v>6.4126067914484253</c:v>
                </c:pt>
                <c:pt idx="77">
                  <c:v>-3.3373932085515747</c:v>
                </c:pt>
                <c:pt idx="78">
                  <c:v>-7.8373932085515747</c:v>
                </c:pt>
                <c:pt idx="79">
                  <c:v>-7.8373932085515747</c:v>
                </c:pt>
                <c:pt idx="80">
                  <c:v>-7.8373932085515747</c:v>
                </c:pt>
                <c:pt idx="81">
                  <c:v>-7.8373932085515747</c:v>
                </c:pt>
                <c:pt idx="82">
                  <c:v>-7.8373932085515747</c:v>
                </c:pt>
                <c:pt idx="83">
                  <c:v>-7.8373932085515747</c:v>
                </c:pt>
                <c:pt idx="84">
                  <c:v>-7.8373932085515747</c:v>
                </c:pt>
                <c:pt idx="85">
                  <c:v>-6.3849966735200123</c:v>
                </c:pt>
                <c:pt idx="86">
                  <c:v>19.365003326479986</c:v>
                </c:pt>
                <c:pt idx="87">
                  <c:v>38.115003326479986</c:v>
                </c:pt>
                <c:pt idx="88">
                  <c:v>6.6150033264799877</c:v>
                </c:pt>
                <c:pt idx="89">
                  <c:v>13.655003326479987</c:v>
                </c:pt>
                <c:pt idx="90">
                  <c:v>1.815003326479987</c:v>
                </c:pt>
                <c:pt idx="91">
                  <c:v>7.315003326479987</c:v>
                </c:pt>
                <c:pt idx="92">
                  <c:v>-9.1349966735200123</c:v>
                </c:pt>
                <c:pt idx="93">
                  <c:v>-1.8849966735200123</c:v>
                </c:pt>
                <c:pt idx="94">
                  <c:v>7.4650033264799891</c:v>
                </c:pt>
                <c:pt idx="95">
                  <c:v>-7.1849966735200121</c:v>
                </c:pt>
                <c:pt idx="96">
                  <c:v>-14.634996673520012</c:v>
                </c:pt>
                <c:pt idx="97">
                  <c:v>31.915003326479983</c:v>
                </c:pt>
                <c:pt idx="98">
                  <c:v>-12.384996673520012</c:v>
                </c:pt>
                <c:pt idx="99">
                  <c:v>-14.634996673520012</c:v>
                </c:pt>
                <c:pt idx="100">
                  <c:v>-8.6349966735200123</c:v>
                </c:pt>
                <c:pt idx="101">
                  <c:v>-14.634996673520012</c:v>
                </c:pt>
                <c:pt idx="102">
                  <c:v>-17.280290474745939</c:v>
                </c:pt>
                <c:pt idx="103">
                  <c:v>-17.280290474745939</c:v>
                </c:pt>
                <c:pt idx="104">
                  <c:v>-2.2802904747459394</c:v>
                </c:pt>
                <c:pt idx="105">
                  <c:v>6.9197095252540599</c:v>
                </c:pt>
                <c:pt idx="106">
                  <c:v>8.9697095252540606</c:v>
                </c:pt>
                <c:pt idx="107">
                  <c:v>31.469709525254061</c:v>
                </c:pt>
                <c:pt idx="108">
                  <c:v>0.96970952525406062</c:v>
                </c:pt>
                <c:pt idx="109">
                  <c:v>6.7197095252540606</c:v>
                </c:pt>
                <c:pt idx="110">
                  <c:v>4.0197095252540613</c:v>
                </c:pt>
                <c:pt idx="111">
                  <c:v>4.4597095252540591</c:v>
                </c:pt>
                <c:pt idx="112">
                  <c:v>-17.280290474745939</c:v>
                </c:pt>
                <c:pt idx="113">
                  <c:v>-0.18029047474593796</c:v>
                </c:pt>
                <c:pt idx="114">
                  <c:v>31.589709525254058</c:v>
                </c:pt>
                <c:pt idx="115">
                  <c:v>-17.280290474745939</c:v>
                </c:pt>
                <c:pt idx="116">
                  <c:v>-14.030290474745939</c:v>
                </c:pt>
                <c:pt idx="117">
                  <c:v>-12.530290474745939</c:v>
                </c:pt>
                <c:pt idx="118">
                  <c:v>-17.280290474745939</c:v>
                </c:pt>
                <c:pt idx="119">
                  <c:v>2.4572965897899843</c:v>
                </c:pt>
                <c:pt idx="120">
                  <c:v>-7.492703410210015</c:v>
                </c:pt>
                <c:pt idx="121">
                  <c:v>7.2965897899850418E-3</c:v>
                </c:pt>
                <c:pt idx="122">
                  <c:v>6.8572965897899847</c:v>
                </c:pt>
                <c:pt idx="123">
                  <c:v>11.987296589789985</c:v>
                </c:pt>
                <c:pt idx="124">
                  <c:v>-5.8927034102100144</c:v>
                </c:pt>
                <c:pt idx="125">
                  <c:v>4.257296589789985</c:v>
                </c:pt>
                <c:pt idx="126">
                  <c:v>-7.492703410210015</c:v>
                </c:pt>
                <c:pt idx="127">
                  <c:v>-4.242703410210015</c:v>
                </c:pt>
                <c:pt idx="128">
                  <c:v>33.927296589789989</c:v>
                </c:pt>
                <c:pt idx="129">
                  <c:v>-7.492703410210015</c:v>
                </c:pt>
                <c:pt idx="130">
                  <c:v>-7.492703410210015</c:v>
                </c:pt>
                <c:pt idx="131">
                  <c:v>-7.492703410210015</c:v>
                </c:pt>
                <c:pt idx="132">
                  <c:v>-7.492703410210015</c:v>
                </c:pt>
                <c:pt idx="133">
                  <c:v>-7.492703410210015</c:v>
                </c:pt>
                <c:pt idx="134">
                  <c:v>-7.492703410210015</c:v>
                </c:pt>
                <c:pt idx="135">
                  <c:v>-7.492703410210015</c:v>
                </c:pt>
                <c:pt idx="136">
                  <c:v>-0.13469223751459403</c:v>
                </c:pt>
                <c:pt idx="137">
                  <c:v>1.365307762485406</c:v>
                </c:pt>
                <c:pt idx="138">
                  <c:v>-3.7846922375145935</c:v>
                </c:pt>
                <c:pt idx="139">
                  <c:v>8.9653077624854056</c:v>
                </c:pt>
                <c:pt idx="140">
                  <c:v>24.765307762485406</c:v>
                </c:pt>
                <c:pt idx="141">
                  <c:v>-0.88469223751459403</c:v>
                </c:pt>
                <c:pt idx="142">
                  <c:v>-8.9846922375145937</c:v>
                </c:pt>
                <c:pt idx="143">
                  <c:v>12.765307762485406</c:v>
                </c:pt>
                <c:pt idx="144">
                  <c:v>10.015307762485406</c:v>
                </c:pt>
                <c:pt idx="145">
                  <c:v>-9.2346922375145937</c:v>
                </c:pt>
                <c:pt idx="146">
                  <c:v>-3.7346922375145937</c:v>
                </c:pt>
                <c:pt idx="147">
                  <c:v>6.8653077624854077</c:v>
                </c:pt>
                <c:pt idx="148">
                  <c:v>32.515307762485406</c:v>
                </c:pt>
                <c:pt idx="149">
                  <c:v>-7.634692237514594</c:v>
                </c:pt>
                <c:pt idx="150">
                  <c:v>2.365307762485406</c:v>
                </c:pt>
                <c:pt idx="151">
                  <c:v>-11.484692237514594</c:v>
                </c:pt>
                <c:pt idx="152">
                  <c:v>-11.484692237514594</c:v>
                </c:pt>
                <c:pt idx="153">
                  <c:v>-2.1991152698422374</c:v>
                </c:pt>
                <c:pt idx="154">
                  <c:v>0.29088473015776284</c:v>
                </c:pt>
                <c:pt idx="155">
                  <c:v>9.0408847301577637</c:v>
                </c:pt>
                <c:pt idx="156">
                  <c:v>-3.9491152698422374</c:v>
                </c:pt>
                <c:pt idx="157">
                  <c:v>-6.6991152698422374</c:v>
                </c:pt>
                <c:pt idx="158">
                  <c:v>3.3008847301577626</c:v>
                </c:pt>
                <c:pt idx="159">
                  <c:v>-6.6991152698422374</c:v>
                </c:pt>
                <c:pt idx="160">
                  <c:v>-0.69911526984223737</c:v>
                </c:pt>
                <c:pt idx="161">
                  <c:v>9.000884730157761</c:v>
                </c:pt>
                <c:pt idx="162">
                  <c:v>-6.6991152698422374</c:v>
                </c:pt>
                <c:pt idx="163">
                  <c:v>-6.6991152698422374</c:v>
                </c:pt>
                <c:pt idx="164">
                  <c:v>-6.6991152698422374</c:v>
                </c:pt>
                <c:pt idx="165">
                  <c:v>-6.6991152698422374</c:v>
                </c:pt>
                <c:pt idx="166">
                  <c:v>-6.6991152698422374</c:v>
                </c:pt>
                <c:pt idx="167">
                  <c:v>-6.6991152698422374</c:v>
                </c:pt>
                <c:pt idx="168">
                  <c:v>-6.6991152698422374</c:v>
                </c:pt>
                <c:pt idx="169">
                  <c:v>-6.6991152698422374</c:v>
                </c:pt>
                <c:pt idx="170">
                  <c:v>2.2963766195941595</c:v>
                </c:pt>
                <c:pt idx="171">
                  <c:v>-0.45362338040584049</c:v>
                </c:pt>
                <c:pt idx="172">
                  <c:v>9.0463766195941595</c:v>
                </c:pt>
                <c:pt idx="173">
                  <c:v>-2.1036233804058404</c:v>
                </c:pt>
                <c:pt idx="174">
                  <c:v>6.1463766195941592</c:v>
                </c:pt>
                <c:pt idx="175">
                  <c:v>7.2963766195941595</c:v>
                </c:pt>
                <c:pt idx="176">
                  <c:v>-5.9536233804058405</c:v>
                </c:pt>
                <c:pt idx="177">
                  <c:v>-5.9536233804058405</c:v>
                </c:pt>
                <c:pt idx="178">
                  <c:v>-5.9536233804058405</c:v>
                </c:pt>
                <c:pt idx="179">
                  <c:v>7.0463766195941595</c:v>
                </c:pt>
                <c:pt idx="180">
                  <c:v>-1.1036233804058408</c:v>
                </c:pt>
                <c:pt idx="181">
                  <c:v>29.29637661959416</c:v>
                </c:pt>
                <c:pt idx="182">
                  <c:v>23.29637661959416</c:v>
                </c:pt>
                <c:pt idx="183">
                  <c:v>19.746376619594159</c:v>
                </c:pt>
                <c:pt idx="184">
                  <c:v>7.7963766195941595</c:v>
                </c:pt>
                <c:pt idx="185">
                  <c:v>-3.7036233804058405</c:v>
                </c:pt>
                <c:pt idx="186">
                  <c:v>-5.9536233804058405</c:v>
                </c:pt>
                <c:pt idx="187">
                  <c:v>-1.2892969576201949</c:v>
                </c:pt>
                <c:pt idx="188">
                  <c:v>1.4607030423798051</c:v>
                </c:pt>
                <c:pt idx="189">
                  <c:v>-3.9392969576201948</c:v>
                </c:pt>
                <c:pt idx="190">
                  <c:v>-7.7892969576201949</c:v>
                </c:pt>
                <c:pt idx="191">
                  <c:v>3.4607030423798051</c:v>
                </c:pt>
                <c:pt idx="192">
                  <c:v>50.460703042379805</c:v>
                </c:pt>
                <c:pt idx="193">
                  <c:v>-7.7892969576201949</c:v>
                </c:pt>
                <c:pt idx="194">
                  <c:v>17.460703042379805</c:v>
                </c:pt>
                <c:pt idx="195">
                  <c:v>-7.7892969576201949</c:v>
                </c:pt>
                <c:pt idx="196">
                  <c:v>-7.7892969576201949</c:v>
                </c:pt>
                <c:pt idx="197">
                  <c:v>-7.7892969576201949</c:v>
                </c:pt>
                <c:pt idx="198">
                  <c:v>-7.7892969576201949</c:v>
                </c:pt>
                <c:pt idx="199">
                  <c:v>-7.7892969576201949</c:v>
                </c:pt>
                <c:pt idx="200">
                  <c:v>-7.7892969576201949</c:v>
                </c:pt>
                <c:pt idx="201">
                  <c:v>-7.7892969576201949</c:v>
                </c:pt>
                <c:pt idx="202">
                  <c:v>-7.7892969576201949</c:v>
                </c:pt>
                <c:pt idx="203">
                  <c:v>-7.7892969576201949</c:v>
                </c:pt>
                <c:pt idx="204">
                  <c:v>-12.879483514524626</c:v>
                </c:pt>
                <c:pt idx="205">
                  <c:v>2.870516485475374</c:v>
                </c:pt>
                <c:pt idx="206">
                  <c:v>-12.879483514524626</c:v>
                </c:pt>
                <c:pt idx="207">
                  <c:v>3.4705164854753754</c:v>
                </c:pt>
                <c:pt idx="208">
                  <c:v>-5.129483514524626</c:v>
                </c:pt>
                <c:pt idx="209">
                  <c:v>7.620516485475374</c:v>
                </c:pt>
                <c:pt idx="210">
                  <c:v>3.120516485475374</c:v>
                </c:pt>
                <c:pt idx="211">
                  <c:v>20.810516485475372</c:v>
                </c:pt>
                <c:pt idx="212">
                  <c:v>2.5205164854753743</c:v>
                </c:pt>
                <c:pt idx="213">
                  <c:v>-6.129483514524626</c:v>
                </c:pt>
                <c:pt idx="214">
                  <c:v>2.620516485475374</c:v>
                </c:pt>
                <c:pt idx="215">
                  <c:v>-7.379483514524626</c:v>
                </c:pt>
                <c:pt idx="216">
                  <c:v>1.3205164854753733</c:v>
                </c:pt>
                <c:pt idx="217">
                  <c:v>3.2205164854753754</c:v>
                </c:pt>
                <c:pt idx="218">
                  <c:v>-12.879483514524626</c:v>
                </c:pt>
                <c:pt idx="219">
                  <c:v>-12.879483514524626</c:v>
                </c:pt>
                <c:pt idx="220">
                  <c:v>-12.879483514524626</c:v>
                </c:pt>
                <c:pt idx="221">
                  <c:v>-15.204135642874682</c:v>
                </c:pt>
                <c:pt idx="222">
                  <c:v>1.5458643571253177</c:v>
                </c:pt>
                <c:pt idx="223">
                  <c:v>20.045864357125318</c:v>
                </c:pt>
                <c:pt idx="224">
                  <c:v>0.54586435712531767</c:v>
                </c:pt>
                <c:pt idx="225">
                  <c:v>41.885864357125321</c:v>
                </c:pt>
                <c:pt idx="226">
                  <c:v>-15.204135642874682</c:v>
                </c:pt>
                <c:pt idx="227">
                  <c:v>13.095864357125318</c:v>
                </c:pt>
                <c:pt idx="228">
                  <c:v>1.2958643571253177</c:v>
                </c:pt>
                <c:pt idx="229">
                  <c:v>3.8958643571253191</c:v>
                </c:pt>
                <c:pt idx="230">
                  <c:v>13.035864357125316</c:v>
                </c:pt>
                <c:pt idx="231">
                  <c:v>-6.9541356428746823</c:v>
                </c:pt>
                <c:pt idx="232">
                  <c:v>-11.354135642874683</c:v>
                </c:pt>
                <c:pt idx="233">
                  <c:v>-0.10413564287468269</c:v>
                </c:pt>
                <c:pt idx="234">
                  <c:v>-9.2041356428746823</c:v>
                </c:pt>
                <c:pt idx="235">
                  <c:v>18.455864357125314</c:v>
                </c:pt>
                <c:pt idx="236">
                  <c:v>-15.204135642874682</c:v>
                </c:pt>
                <c:pt idx="237">
                  <c:v>-15.204135642874682</c:v>
                </c:pt>
                <c:pt idx="238">
                  <c:v>-10.226173671476804</c:v>
                </c:pt>
                <c:pt idx="239">
                  <c:v>4.0238263285231959</c:v>
                </c:pt>
                <c:pt idx="240">
                  <c:v>-10.226173671476804</c:v>
                </c:pt>
                <c:pt idx="241">
                  <c:v>-0.9861736714768039</c:v>
                </c:pt>
                <c:pt idx="242">
                  <c:v>22.713826328523194</c:v>
                </c:pt>
                <c:pt idx="243">
                  <c:v>10.263826328523194</c:v>
                </c:pt>
                <c:pt idx="244">
                  <c:v>-7.9761736714768041</c:v>
                </c:pt>
                <c:pt idx="245">
                  <c:v>-0.72617367147680412</c:v>
                </c:pt>
                <c:pt idx="246">
                  <c:v>-10.226173671476804</c:v>
                </c:pt>
                <c:pt idx="247">
                  <c:v>13.073826328523197</c:v>
                </c:pt>
                <c:pt idx="248">
                  <c:v>-10.226173671476804</c:v>
                </c:pt>
                <c:pt idx="249">
                  <c:v>-10.226173671476804</c:v>
                </c:pt>
                <c:pt idx="250">
                  <c:v>-10.226173671476804</c:v>
                </c:pt>
                <c:pt idx="251">
                  <c:v>-10.226173671476804</c:v>
                </c:pt>
                <c:pt idx="252">
                  <c:v>-10.226173671476804</c:v>
                </c:pt>
                <c:pt idx="253">
                  <c:v>-10.226173671476804</c:v>
                </c:pt>
                <c:pt idx="254">
                  <c:v>-10.226173671476804</c:v>
                </c:pt>
                <c:pt idx="255">
                  <c:v>-6.6665534474652333</c:v>
                </c:pt>
                <c:pt idx="256">
                  <c:v>-3.3165534474652336</c:v>
                </c:pt>
                <c:pt idx="257">
                  <c:v>-0.66655344746523326</c:v>
                </c:pt>
                <c:pt idx="258">
                  <c:v>-2.6665534474652333</c:v>
                </c:pt>
                <c:pt idx="259">
                  <c:v>-9.4165534474652333</c:v>
                </c:pt>
                <c:pt idx="260">
                  <c:v>8.0834465525347667</c:v>
                </c:pt>
                <c:pt idx="261">
                  <c:v>-1.3165534474652336</c:v>
                </c:pt>
                <c:pt idx="262">
                  <c:v>6.0834465525347667</c:v>
                </c:pt>
                <c:pt idx="263">
                  <c:v>-4.9165534474652333</c:v>
                </c:pt>
                <c:pt idx="264">
                  <c:v>-3.9165534474652333</c:v>
                </c:pt>
                <c:pt idx="265">
                  <c:v>5.533446552534766</c:v>
                </c:pt>
                <c:pt idx="266">
                  <c:v>30.433446552534768</c:v>
                </c:pt>
                <c:pt idx="267">
                  <c:v>1.0834465525347667</c:v>
                </c:pt>
                <c:pt idx="268">
                  <c:v>4.3334465525347667</c:v>
                </c:pt>
                <c:pt idx="269">
                  <c:v>-7.1665534474652333</c:v>
                </c:pt>
                <c:pt idx="270">
                  <c:v>-9.4165534474652333</c:v>
                </c:pt>
                <c:pt idx="271">
                  <c:v>-9.4165534474652333</c:v>
                </c:pt>
                <c:pt idx="272">
                  <c:v>-6.2286765543033145</c:v>
                </c:pt>
                <c:pt idx="273">
                  <c:v>4.6113234456966854</c:v>
                </c:pt>
                <c:pt idx="274">
                  <c:v>20.071323445696684</c:v>
                </c:pt>
                <c:pt idx="275">
                  <c:v>-8.4786765543033145</c:v>
                </c:pt>
                <c:pt idx="276">
                  <c:v>-0.12867655430331482</c:v>
                </c:pt>
                <c:pt idx="277">
                  <c:v>-3.9786765543033145</c:v>
                </c:pt>
                <c:pt idx="278">
                  <c:v>-6.2286765543033145</c:v>
                </c:pt>
                <c:pt idx="279">
                  <c:v>29.121323445696689</c:v>
                </c:pt>
                <c:pt idx="280">
                  <c:v>-5.9786765543033145</c:v>
                </c:pt>
                <c:pt idx="281">
                  <c:v>-8.4786765543033145</c:v>
                </c:pt>
                <c:pt idx="282">
                  <c:v>-8.4786765543033145</c:v>
                </c:pt>
                <c:pt idx="283">
                  <c:v>-8.4786765543033145</c:v>
                </c:pt>
                <c:pt idx="284">
                  <c:v>-8.4786765543033145</c:v>
                </c:pt>
                <c:pt idx="285">
                  <c:v>-8.4786765543033145</c:v>
                </c:pt>
                <c:pt idx="286">
                  <c:v>-8.4786765543033145</c:v>
                </c:pt>
                <c:pt idx="287">
                  <c:v>-8.4786765543033145</c:v>
                </c:pt>
                <c:pt idx="288">
                  <c:v>-8.4786765543033145</c:v>
                </c:pt>
                <c:pt idx="289">
                  <c:v>-5.9616394222277371</c:v>
                </c:pt>
                <c:pt idx="290">
                  <c:v>-0.46163942222773713</c:v>
                </c:pt>
                <c:pt idx="291">
                  <c:v>4.0383605777722629</c:v>
                </c:pt>
                <c:pt idx="292">
                  <c:v>19.788360577772263</c:v>
                </c:pt>
                <c:pt idx="293">
                  <c:v>-1.4616394222277371</c:v>
                </c:pt>
                <c:pt idx="294">
                  <c:v>1.0383605777722629</c:v>
                </c:pt>
                <c:pt idx="295">
                  <c:v>-5.9616394222277371</c:v>
                </c:pt>
                <c:pt idx="296">
                  <c:v>8.7883605777722629</c:v>
                </c:pt>
                <c:pt idx="297">
                  <c:v>14.288360577772263</c:v>
                </c:pt>
                <c:pt idx="298">
                  <c:v>10.788360577772263</c:v>
                </c:pt>
                <c:pt idx="299">
                  <c:v>2.3883605777722625</c:v>
                </c:pt>
                <c:pt idx="300">
                  <c:v>2.2383605777722622</c:v>
                </c:pt>
                <c:pt idx="301">
                  <c:v>13.388360577772264</c:v>
                </c:pt>
                <c:pt idx="302">
                  <c:v>15.138360577772264</c:v>
                </c:pt>
                <c:pt idx="303">
                  <c:v>2.2883605777722629</c:v>
                </c:pt>
                <c:pt idx="304">
                  <c:v>-5.9616394222277371</c:v>
                </c:pt>
                <c:pt idx="305">
                  <c:v>-5.9616394222277371</c:v>
                </c:pt>
                <c:pt idx="306">
                  <c:v>1.0473719297729946</c:v>
                </c:pt>
                <c:pt idx="307">
                  <c:v>-7.8526280702270057</c:v>
                </c:pt>
                <c:pt idx="308">
                  <c:v>-8.7026280702270054</c:v>
                </c:pt>
                <c:pt idx="309">
                  <c:v>-7.6026280702270057</c:v>
                </c:pt>
                <c:pt idx="310">
                  <c:v>9.5973719297729954</c:v>
                </c:pt>
                <c:pt idx="311">
                  <c:v>35.797371929772993</c:v>
                </c:pt>
                <c:pt idx="312">
                  <c:v>-2.6026280702270057</c:v>
                </c:pt>
                <c:pt idx="313">
                  <c:v>-6.9526280702270054</c:v>
                </c:pt>
                <c:pt idx="314">
                  <c:v>-1.5026280702270061</c:v>
                </c:pt>
                <c:pt idx="315">
                  <c:v>-11.452628070227005</c:v>
                </c:pt>
                <c:pt idx="316">
                  <c:v>-11.452628070227005</c:v>
                </c:pt>
                <c:pt idx="317">
                  <c:v>-11.452628070227005</c:v>
                </c:pt>
                <c:pt idx="318">
                  <c:v>-11.452628070227005</c:v>
                </c:pt>
                <c:pt idx="319">
                  <c:v>-11.452628070227005</c:v>
                </c:pt>
                <c:pt idx="320">
                  <c:v>-11.452628070227005</c:v>
                </c:pt>
                <c:pt idx="321">
                  <c:v>-11.452628070227005</c:v>
                </c:pt>
                <c:pt idx="322">
                  <c:v>-11.452628070227005</c:v>
                </c:pt>
                <c:pt idx="323">
                  <c:v>28.387046224208582</c:v>
                </c:pt>
                <c:pt idx="324">
                  <c:v>-15.612953775791416</c:v>
                </c:pt>
                <c:pt idx="325">
                  <c:v>19.977046224208586</c:v>
                </c:pt>
                <c:pt idx="326">
                  <c:v>-7.3629537757914161</c:v>
                </c:pt>
                <c:pt idx="327">
                  <c:v>33.587046224208585</c:v>
                </c:pt>
                <c:pt idx="328">
                  <c:v>25.127046224208584</c:v>
                </c:pt>
                <c:pt idx="329">
                  <c:v>-1.2629537757914164</c:v>
                </c:pt>
                <c:pt idx="330">
                  <c:v>-6.3629537757914161</c:v>
                </c:pt>
                <c:pt idx="331">
                  <c:v>-10.842953775791417</c:v>
                </c:pt>
                <c:pt idx="332">
                  <c:v>0.13704622420858392</c:v>
                </c:pt>
                <c:pt idx="333">
                  <c:v>9.6370462242085839</c:v>
                </c:pt>
                <c:pt idx="334">
                  <c:v>-15.612953775791416</c:v>
                </c:pt>
                <c:pt idx="335">
                  <c:v>6.6370462242085839</c:v>
                </c:pt>
                <c:pt idx="336">
                  <c:v>-15.612953775791416</c:v>
                </c:pt>
                <c:pt idx="337">
                  <c:v>17.687046224208579</c:v>
                </c:pt>
                <c:pt idx="338">
                  <c:v>15.357046224208583</c:v>
                </c:pt>
                <c:pt idx="339">
                  <c:v>-15.612953775791416</c:v>
                </c:pt>
                <c:pt idx="340">
                  <c:v>28.288666806830776</c:v>
                </c:pt>
                <c:pt idx="341">
                  <c:v>11.198666806830772</c:v>
                </c:pt>
                <c:pt idx="342">
                  <c:v>27.698666806830772</c:v>
                </c:pt>
                <c:pt idx="343">
                  <c:v>-11.801333193169228</c:v>
                </c:pt>
                <c:pt idx="344">
                  <c:v>-10.551333193169228</c:v>
                </c:pt>
                <c:pt idx="345">
                  <c:v>-1.5513331931692278</c:v>
                </c:pt>
                <c:pt idx="346">
                  <c:v>12.648666806830771</c:v>
                </c:pt>
                <c:pt idx="347">
                  <c:v>-1.3331931692270871E-3</c:v>
                </c:pt>
                <c:pt idx="348">
                  <c:v>-9.5513331931692278</c:v>
                </c:pt>
                <c:pt idx="349">
                  <c:v>16.948666806830772</c:v>
                </c:pt>
                <c:pt idx="350">
                  <c:v>-0.8013331931692278</c:v>
                </c:pt>
                <c:pt idx="351">
                  <c:v>-4.3013331931692278</c:v>
                </c:pt>
                <c:pt idx="352">
                  <c:v>5.8486668068307708</c:v>
                </c:pt>
                <c:pt idx="353">
                  <c:v>-17.801333193169228</c:v>
                </c:pt>
                <c:pt idx="354">
                  <c:v>-17.801333193169228</c:v>
                </c:pt>
                <c:pt idx="355">
                  <c:v>-11.951333193169228</c:v>
                </c:pt>
                <c:pt idx="356">
                  <c:v>-17.801333193169228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A3-3B44-AC6A-E12D3BE58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560127"/>
        <c:axId val="136582207"/>
      </c:scatterChart>
      <c:valAx>
        <c:axId val="252560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Machine Cycle Revenue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582207"/>
        <c:crosses val="autoZero"/>
        <c:crossBetween val="midCat"/>
      </c:valAx>
      <c:valAx>
        <c:axId val="1365822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256012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Machine Cycle Revenue 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Cash Register Revenue</c:v>
          </c:tx>
          <c:spPr>
            <a:ln w="19050">
              <a:noFill/>
            </a:ln>
          </c:spPr>
          <c:xVal>
            <c:numRef>
              <c:f>'Original Data'!$L$2:$L$358</c:f>
              <c:numCache>
                <c:formatCode>General</c:formatCode>
                <c:ptCount val="357"/>
                <c:pt idx="0">
                  <c:v>897</c:v>
                </c:pt>
                <c:pt idx="1">
                  <c:v>897</c:v>
                </c:pt>
                <c:pt idx="2">
                  <c:v>897</c:v>
                </c:pt>
                <c:pt idx="3">
                  <c:v>897</c:v>
                </c:pt>
                <c:pt idx="4">
                  <c:v>897</c:v>
                </c:pt>
                <c:pt idx="5">
                  <c:v>897</c:v>
                </c:pt>
                <c:pt idx="6">
                  <c:v>897</c:v>
                </c:pt>
                <c:pt idx="7">
                  <c:v>897</c:v>
                </c:pt>
                <c:pt idx="8">
                  <c:v>897</c:v>
                </c:pt>
                <c:pt idx="9">
                  <c:v>897</c:v>
                </c:pt>
                <c:pt idx="10">
                  <c:v>897</c:v>
                </c:pt>
                <c:pt idx="11">
                  <c:v>897</c:v>
                </c:pt>
                <c:pt idx="12">
                  <c:v>897</c:v>
                </c:pt>
                <c:pt idx="13">
                  <c:v>897</c:v>
                </c:pt>
                <c:pt idx="14">
                  <c:v>897</c:v>
                </c:pt>
                <c:pt idx="15">
                  <c:v>897</c:v>
                </c:pt>
                <c:pt idx="16">
                  <c:v>897</c:v>
                </c:pt>
                <c:pt idx="17">
                  <c:v>954</c:v>
                </c:pt>
                <c:pt idx="18">
                  <c:v>954</c:v>
                </c:pt>
                <c:pt idx="19">
                  <c:v>954</c:v>
                </c:pt>
                <c:pt idx="20">
                  <c:v>954</c:v>
                </c:pt>
                <c:pt idx="21">
                  <c:v>954</c:v>
                </c:pt>
                <c:pt idx="22">
                  <c:v>954</c:v>
                </c:pt>
                <c:pt idx="23">
                  <c:v>954</c:v>
                </c:pt>
                <c:pt idx="24">
                  <c:v>954</c:v>
                </c:pt>
                <c:pt idx="25">
                  <c:v>954</c:v>
                </c:pt>
                <c:pt idx="26">
                  <c:v>954</c:v>
                </c:pt>
                <c:pt idx="27">
                  <c:v>954</c:v>
                </c:pt>
                <c:pt idx="28">
                  <c:v>954</c:v>
                </c:pt>
                <c:pt idx="29">
                  <c:v>954</c:v>
                </c:pt>
                <c:pt idx="30">
                  <c:v>954</c:v>
                </c:pt>
                <c:pt idx="31">
                  <c:v>954</c:v>
                </c:pt>
                <c:pt idx="32">
                  <c:v>954</c:v>
                </c:pt>
                <c:pt idx="33">
                  <c:v>954</c:v>
                </c:pt>
                <c:pt idx="34">
                  <c:v>978</c:v>
                </c:pt>
                <c:pt idx="35">
                  <c:v>978</c:v>
                </c:pt>
                <c:pt idx="36">
                  <c:v>978</c:v>
                </c:pt>
                <c:pt idx="37">
                  <c:v>978</c:v>
                </c:pt>
                <c:pt idx="38">
                  <c:v>978</c:v>
                </c:pt>
                <c:pt idx="39">
                  <c:v>978</c:v>
                </c:pt>
                <c:pt idx="40">
                  <c:v>978</c:v>
                </c:pt>
                <c:pt idx="41">
                  <c:v>978</c:v>
                </c:pt>
                <c:pt idx="42">
                  <c:v>978</c:v>
                </c:pt>
                <c:pt idx="43">
                  <c:v>978</c:v>
                </c:pt>
                <c:pt idx="44">
                  <c:v>978</c:v>
                </c:pt>
                <c:pt idx="45">
                  <c:v>978</c:v>
                </c:pt>
                <c:pt idx="46">
                  <c:v>978</c:v>
                </c:pt>
                <c:pt idx="47">
                  <c:v>978</c:v>
                </c:pt>
                <c:pt idx="48">
                  <c:v>978</c:v>
                </c:pt>
                <c:pt idx="49">
                  <c:v>978</c:v>
                </c:pt>
                <c:pt idx="50">
                  <c:v>978</c:v>
                </c:pt>
                <c:pt idx="51">
                  <c:v>965</c:v>
                </c:pt>
                <c:pt idx="52">
                  <c:v>965</c:v>
                </c:pt>
                <c:pt idx="53">
                  <c:v>965</c:v>
                </c:pt>
                <c:pt idx="54">
                  <c:v>965</c:v>
                </c:pt>
                <c:pt idx="55">
                  <c:v>965</c:v>
                </c:pt>
                <c:pt idx="56">
                  <c:v>965</c:v>
                </c:pt>
                <c:pt idx="57">
                  <c:v>965</c:v>
                </c:pt>
                <c:pt idx="58">
                  <c:v>965</c:v>
                </c:pt>
                <c:pt idx="59">
                  <c:v>965</c:v>
                </c:pt>
                <c:pt idx="60">
                  <c:v>965</c:v>
                </c:pt>
                <c:pt idx="61">
                  <c:v>965</c:v>
                </c:pt>
                <c:pt idx="62">
                  <c:v>965</c:v>
                </c:pt>
                <c:pt idx="63">
                  <c:v>965</c:v>
                </c:pt>
                <c:pt idx="64">
                  <c:v>965</c:v>
                </c:pt>
                <c:pt idx="65">
                  <c:v>965</c:v>
                </c:pt>
                <c:pt idx="66">
                  <c:v>965</c:v>
                </c:pt>
                <c:pt idx="67">
                  <c:v>965</c:v>
                </c:pt>
                <c:pt idx="68">
                  <c:v>1025</c:v>
                </c:pt>
                <c:pt idx="69">
                  <c:v>1025</c:v>
                </c:pt>
                <c:pt idx="70">
                  <c:v>1025</c:v>
                </c:pt>
                <c:pt idx="71">
                  <c:v>1025</c:v>
                </c:pt>
                <c:pt idx="72">
                  <c:v>1025</c:v>
                </c:pt>
                <c:pt idx="73">
                  <c:v>1025</c:v>
                </c:pt>
                <c:pt idx="74">
                  <c:v>1025</c:v>
                </c:pt>
                <c:pt idx="75">
                  <c:v>1025</c:v>
                </c:pt>
                <c:pt idx="76">
                  <c:v>1025</c:v>
                </c:pt>
                <c:pt idx="77">
                  <c:v>1025</c:v>
                </c:pt>
                <c:pt idx="78">
                  <c:v>1025</c:v>
                </c:pt>
                <c:pt idx="79">
                  <c:v>1025</c:v>
                </c:pt>
                <c:pt idx="80">
                  <c:v>1025</c:v>
                </c:pt>
                <c:pt idx="81">
                  <c:v>1025</c:v>
                </c:pt>
                <c:pt idx="82">
                  <c:v>1025</c:v>
                </c:pt>
                <c:pt idx="83">
                  <c:v>1025</c:v>
                </c:pt>
                <c:pt idx="84">
                  <c:v>1025</c:v>
                </c:pt>
                <c:pt idx="85">
                  <c:v>1873</c:v>
                </c:pt>
                <c:pt idx="86">
                  <c:v>1873</c:v>
                </c:pt>
                <c:pt idx="87">
                  <c:v>1873</c:v>
                </c:pt>
                <c:pt idx="88">
                  <c:v>1873</c:v>
                </c:pt>
                <c:pt idx="89">
                  <c:v>1873</c:v>
                </c:pt>
                <c:pt idx="90">
                  <c:v>1873</c:v>
                </c:pt>
                <c:pt idx="91">
                  <c:v>1873</c:v>
                </c:pt>
                <c:pt idx="92">
                  <c:v>1873</c:v>
                </c:pt>
                <c:pt idx="93">
                  <c:v>1873</c:v>
                </c:pt>
                <c:pt idx="94">
                  <c:v>1873</c:v>
                </c:pt>
                <c:pt idx="95">
                  <c:v>1873</c:v>
                </c:pt>
                <c:pt idx="96">
                  <c:v>1873</c:v>
                </c:pt>
                <c:pt idx="97">
                  <c:v>1873</c:v>
                </c:pt>
                <c:pt idx="98">
                  <c:v>1873</c:v>
                </c:pt>
                <c:pt idx="99">
                  <c:v>1873</c:v>
                </c:pt>
                <c:pt idx="100">
                  <c:v>1873</c:v>
                </c:pt>
                <c:pt idx="101">
                  <c:v>1873</c:v>
                </c:pt>
                <c:pt idx="102">
                  <c:v>2203</c:v>
                </c:pt>
                <c:pt idx="103">
                  <c:v>2203</c:v>
                </c:pt>
                <c:pt idx="104">
                  <c:v>2203</c:v>
                </c:pt>
                <c:pt idx="105">
                  <c:v>2203</c:v>
                </c:pt>
                <c:pt idx="106">
                  <c:v>2203</c:v>
                </c:pt>
                <c:pt idx="107">
                  <c:v>2203</c:v>
                </c:pt>
                <c:pt idx="108">
                  <c:v>2203</c:v>
                </c:pt>
                <c:pt idx="109">
                  <c:v>2203</c:v>
                </c:pt>
                <c:pt idx="110">
                  <c:v>2203</c:v>
                </c:pt>
                <c:pt idx="111">
                  <c:v>2203</c:v>
                </c:pt>
                <c:pt idx="112">
                  <c:v>2203</c:v>
                </c:pt>
                <c:pt idx="113">
                  <c:v>2203</c:v>
                </c:pt>
                <c:pt idx="114">
                  <c:v>2203</c:v>
                </c:pt>
                <c:pt idx="115">
                  <c:v>2203</c:v>
                </c:pt>
                <c:pt idx="116">
                  <c:v>2203</c:v>
                </c:pt>
                <c:pt idx="117">
                  <c:v>2203</c:v>
                </c:pt>
                <c:pt idx="118">
                  <c:v>2203</c:v>
                </c:pt>
                <c:pt idx="119">
                  <c:v>982</c:v>
                </c:pt>
                <c:pt idx="120">
                  <c:v>982</c:v>
                </c:pt>
                <c:pt idx="121">
                  <c:v>982</c:v>
                </c:pt>
                <c:pt idx="122">
                  <c:v>982</c:v>
                </c:pt>
                <c:pt idx="123">
                  <c:v>982</c:v>
                </c:pt>
                <c:pt idx="124">
                  <c:v>982</c:v>
                </c:pt>
                <c:pt idx="125">
                  <c:v>982</c:v>
                </c:pt>
                <c:pt idx="126">
                  <c:v>982</c:v>
                </c:pt>
                <c:pt idx="127">
                  <c:v>982</c:v>
                </c:pt>
                <c:pt idx="128">
                  <c:v>982</c:v>
                </c:pt>
                <c:pt idx="129">
                  <c:v>982</c:v>
                </c:pt>
                <c:pt idx="130">
                  <c:v>982</c:v>
                </c:pt>
                <c:pt idx="131">
                  <c:v>982</c:v>
                </c:pt>
                <c:pt idx="132">
                  <c:v>982</c:v>
                </c:pt>
                <c:pt idx="133">
                  <c:v>982</c:v>
                </c:pt>
                <c:pt idx="134">
                  <c:v>982</c:v>
                </c:pt>
                <c:pt idx="135">
                  <c:v>982</c:v>
                </c:pt>
                <c:pt idx="136">
                  <c:v>1480</c:v>
                </c:pt>
                <c:pt idx="137">
                  <c:v>1480</c:v>
                </c:pt>
                <c:pt idx="138">
                  <c:v>1480</c:v>
                </c:pt>
                <c:pt idx="139">
                  <c:v>1480</c:v>
                </c:pt>
                <c:pt idx="140">
                  <c:v>1480</c:v>
                </c:pt>
                <c:pt idx="141">
                  <c:v>1480</c:v>
                </c:pt>
                <c:pt idx="142">
                  <c:v>1480</c:v>
                </c:pt>
                <c:pt idx="143">
                  <c:v>1480</c:v>
                </c:pt>
                <c:pt idx="144">
                  <c:v>1480</c:v>
                </c:pt>
                <c:pt idx="145">
                  <c:v>1480</c:v>
                </c:pt>
                <c:pt idx="146">
                  <c:v>1480</c:v>
                </c:pt>
                <c:pt idx="147">
                  <c:v>1480</c:v>
                </c:pt>
                <c:pt idx="148">
                  <c:v>1480</c:v>
                </c:pt>
                <c:pt idx="149">
                  <c:v>1480</c:v>
                </c:pt>
                <c:pt idx="150">
                  <c:v>1480</c:v>
                </c:pt>
                <c:pt idx="151">
                  <c:v>1480</c:v>
                </c:pt>
                <c:pt idx="152">
                  <c:v>1480</c:v>
                </c:pt>
                <c:pt idx="153">
                  <c:v>883</c:v>
                </c:pt>
                <c:pt idx="154">
                  <c:v>883</c:v>
                </c:pt>
                <c:pt idx="155">
                  <c:v>883</c:v>
                </c:pt>
                <c:pt idx="156">
                  <c:v>883</c:v>
                </c:pt>
                <c:pt idx="157">
                  <c:v>883</c:v>
                </c:pt>
                <c:pt idx="158">
                  <c:v>883</c:v>
                </c:pt>
                <c:pt idx="159">
                  <c:v>883</c:v>
                </c:pt>
                <c:pt idx="160">
                  <c:v>883</c:v>
                </c:pt>
                <c:pt idx="161">
                  <c:v>883</c:v>
                </c:pt>
                <c:pt idx="162">
                  <c:v>883</c:v>
                </c:pt>
                <c:pt idx="163">
                  <c:v>883</c:v>
                </c:pt>
                <c:pt idx="164">
                  <c:v>883</c:v>
                </c:pt>
                <c:pt idx="165">
                  <c:v>883</c:v>
                </c:pt>
                <c:pt idx="166">
                  <c:v>883</c:v>
                </c:pt>
                <c:pt idx="167">
                  <c:v>883</c:v>
                </c:pt>
                <c:pt idx="168">
                  <c:v>883</c:v>
                </c:pt>
                <c:pt idx="169">
                  <c:v>883</c:v>
                </c:pt>
                <c:pt idx="170">
                  <c:v>790</c:v>
                </c:pt>
                <c:pt idx="171">
                  <c:v>790</c:v>
                </c:pt>
                <c:pt idx="172">
                  <c:v>790</c:v>
                </c:pt>
                <c:pt idx="173">
                  <c:v>790</c:v>
                </c:pt>
                <c:pt idx="174">
                  <c:v>790</c:v>
                </c:pt>
                <c:pt idx="175">
                  <c:v>790</c:v>
                </c:pt>
                <c:pt idx="176">
                  <c:v>790</c:v>
                </c:pt>
                <c:pt idx="177">
                  <c:v>790</c:v>
                </c:pt>
                <c:pt idx="178">
                  <c:v>790</c:v>
                </c:pt>
                <c:pt idx="179">
                  <c:v>790</c:v>
                </c:pt>
                <c:pt idx="180">
                  <c:v>790</c:v>
                </c:pt>
                <c:pt idx="181">
                  <c:v>790</c:v>
                </c:pt>
                <c:pt idx="182">
                  <c:v>790</c:v>
                </c:pt>
                <c:pt idx="183">
                  <c:v>790</c:v>
                </c:pt>
                <c:pt idx="184">
                  <c:v>790</c:v>
                </c:pt>
                <c:pt idx="185">
                  <c:v>790</c:v>
                </c:pt>
                <c:pt idx="186">
                  <c:v>790</c:v>
                </c:pt>
                <c:pt idx="187">
                  <c:v>1019</c:v>
                </c:pt>
                <c:pt idx="188">
                  <c:v>1019</c:v>
                </c:pt>
                <c:pt idx="189">
                  <c:v>1019</c:v>
                </c:pt>
                <c:pt idx="190">
                  <c:v>1019</c:v>
                </c:pt>
                <c:pt idx="191">
                  <c:v>1019</c:v>
                </c:pt>
                <c:pt idx="192">
                  <c:v>1019</c:v>
                </c:pt>
                <c:pt idx="193">
                  <c:v>1019</c:v>
                </c:pt>
                <c:pt idx="194">
                  <c:v>1019</c:v>
                </c:pt>
                <c:pt idx="195">
                  <c:v>1019</c:v>
                </c:pt>
                <c:pt idx="196">
                  <c:v>1019</c:v>
                </c:pt>
                <c:pt idx="197">
                  <c:v>1019</c:v>
                </c:pt>
                <c:pt idx="198">
                  <c:v>1019</c:v>
                </c:pt>
                <c:pt idx="199">
                  <c:v>1019</c:v>
                </c:pt>
                <c:pt idx="200">
                  <c:v>1019</c:v>
                </c:pt>
                <c:pt idx="201">
                  <c:v>1019</c:v>
                </c:pt>
                <c:pt idx="202">
                  <c:v>1019</c:v>
                </c:pt>
                <c:pt idx="203">
                  <c:v>1019</c:v>
                </c:pt>
                <c:pt idx="204">
                  <c:v>1654</c:v>
                </c:pt>
                <c:pt idx="205">
                  <c:v>1654</c:v>
                </c:pt>
                <c:pt idx="206">
                  <c:v>1654</c:v>
                </c:pt>
                <c:pt idx="207">
                  <c:v>1654</c:v>
                </c:pt>
                <c:pt idx="208">
                  <c:v>1654</c:v>
                </c:pt>
                <c:pt idx="209">
                  <c:v>1654</c:v>
                </c:pt>
                <c:pt idx="210">
                  <c:v>1654</c:v>
                </c:pt>
                <c:pt idx="211">
                  <c:v>1654</c:v>
                </c:pt>
                <c:pt idx="212">
                  <c:v>1654</c:v>
                </c:pt>
                <c:pt idx="213">
                  <c:v>1654</c:v>
                </c:pt>
                <c:pt idx="214">
                  <c:v>1654</c:v>
                </c:pt>
                <c:pt idx="215">
                  <c:v>1654</c:v>
                </c:pt>
                <c:pt idx="216">
                  <c:v>1654</c:v>
                </c:pt>
                <c:pt idx="217">
                  <c:v>1654</c:v>
                </c:pt>
                <c:pt idx="218">
                  <c:v>1654</c:v>
                </c:pt>
                <c:pt idx="219">
                  <c:v>1654</c:v>
                </c:pt>
                <c:pt idx="220">
                  <c:v>1654</c:v>
                </c:pt>
                <c:pt idx="221">
                  <c:v>1944</c:v>
                </c:pt>
                <c:pt idx="222">
                  <c:v>1944</c:v>
                </c:pt>
                <c:pt idx="223">
                  <c:v>1944</c:v>
                </c:pt>
                <c:pt idx="224">
                  <c:v>1944</c:v>
                </c:pt>
                <c:pt idx="225">
                  <c:v>1944</c:v>
                </c:pt>
                <c:pt idx="226">
                  <c:v>1944</c:v>
                </c:pt>
                <c:pt idx="227">
                  <c:v>1944</c:v>
                </c:pt>
                <c:pt idx="228">
                  <c:v>1944</c:v>
                </c:pt>
                <c:pt idx="229">
                  <c:v>1944</c:v>
                </c:pt>
                <c:pt idx="230">
                  <c:v>1944</c:v>
                </c:pt>
                <c:pt idx="231">
                  <c:v>1944</c:v>
                </c:pt>
                <c:pt idx="232">
                  <c:v>1944</c:v>
                </c:pt>
                <c:pt idx="233">
                  <c:v>1944</c:v>
                </c:pt>
                <c:pt idx="234">
                  <c:v>1944</c:v>
                </c:pt>
                <c:pt idx="235">
                  <c:v>1944</c:v>
                </c:pt>
                <c:pt idx="236">
                  <c:v>1944</c:v>
                </c:pt>
                <c:pt idx="237">
                  <c:v>1944</c:v>
                </c:pt>
                <c:pt idx="238">
                  <c:v>1323</c:v>
                </c:pt>
                <c:pt idx="239">
                  <c:v>1323</c:v>
                </c:pt>
                <c:pt idx="240">
                  <c:v>1323</c:v>
                </c:pt>
                <c:pt idx="241">
                  <c:v>1323</c:v>
                </c:pt>
                <c:pt idx="242">
                  <c:v>1323</c:v>
                </c:pt>
                <c:pt idx="243">
                  <c:v>1323</c:v>
                </c:pt>
                <c:pt idx="244">
                  <c:v>1323</c:v>
                </c:pt>
                <c:pt idx="245">
                  <c:v>1323</c:v>
                </c:pt>
                <c:pt idx="246">
                  <c:v>1323</c:v>
                </c:pt>
                <c:pt idx="247">
                  <c:v>1323</c:v>
                </c:pt>
                <c:pt idx="248">
                  <c:v>1323</c:v>
                </c:pt>
                <c:pt idx="249">
                  <c:v>1323</c:v>
                </c:pt>
                <c:pt idx="250">
                  <c:v>1323</c:v>
                </c:pt>
                <c:pt idx="251">
                  <c:v>1323</c:v>
                </c:pt>
                <c:pt idx="252">
                  <c:v>1323</c:v>
                </c:pt>
                <c:pt idx="253">
                  <c:v>1323</c:v>
                </c:pt>
                <c:pt idx="254">
                  <c:v>1323</c:v>
                </c:pt>
                <c:pt idx="255">
                  <c:v>1222</c:v>
                </c:pt>
                <c:pt idx="256">
                  <c:v>1222</c:v>
                </c:pt>
                <c:pt idx="257">
                  <c:v>1222</c:v>
                </c:pt>
                <c:pt idx="258">
                  <c:v>1222</c:v>
                </c:pt>
                <c:pt idx="259">
                  <c:v>1222</c:v>
                </c:pt>
                <c:pt idx="260">
                  <c:v>1222</c:v>
                </c:pt>
                <c:pt idx="261">
                  <c:v>1222</c:v>
                </c:pt>
                <c:pt idx="262">
                  <c:v>1222</c:v>
                </c:pt>
                <c:pt idx="263">
                  <c:v>1222</c:v>
                </c:pt>
                <c:pt idx="264">
                  <c:v>1222</c:v>
                </c:pt>
                <c:pt idx="265">
                  <c:v>1222</c:v>
                </c:pt>
                <c:pt idx="266">
                  <c:v>1222</c:v>
                </c:pt>
                <c:pt idx="267">
                  <c:v>1222</c:v>
                </c:pt>
                <c:pt idx="268">
                  <c:v>1222</c:v>
                </c:pt>
                <c:pt idx="269">
                  <c:v>1222</c:v>
                </c:pt>
                <c:pt idx="270">
                  <c:v>1222</c:v>
                </c:pt>
                <c:pt idx="271">
                  <c:v>1222</c:v>
                </c:pt>
                <c:pt idx="272">
                  <c:v>1105</c:v>
                </c:pt>
                <c:pt idx="273">
                  <c:v>1105</c:v>
                </c:pt>
                <c:pt idx="274">
                  <c:v>1105</c:v>
                </c:pt>
                <c:pt idx="275">
                  <c:v>1105</c:v>
                </c:pt>
                <c:pt idx="276">
                  <c:v>1105</c:v>
                </c:pt>
                <c:pt idx="277">
                  <c:v>1105</c:v>
                </c:pt>
                <c:pt idx="278">
                  <c:v>1105</c:v>
                </c:pt>
                <c:pt idx="279">
                  <c:v>1105</c:v>
                </c:pt>
                <c:pt idx="280">
                  <c:v>1105</c:v>
                </c:pt>
                <c:pt idx="281">
                  <c:v>1105</c:v>
                </c:pt>
                <c:pt idx="282">
                  <c:v>1105</c:v>
                </c:pt>
                <c:pt idx="283">
                  <c:v>1105</c:v>
                </c:pt>
                <c:pt idx="284">
                  <c:v>1105</c:v>
                </c:pt>
                <c:pt idx="285">
                  <c:v>1105</c:v>
                </c:pt>
                <c:pt idx="286">
                  <c:v>1105</c:v>
                </c:pt>
                <c:pt idx="287">
                  <c:v>1105</c:v>
                </c:pt>
                <c:pt idx="288">
                  <c:v>1105</c:v>
                </c:pt>
                <c:pt idx="289">
                  <c:v>791</c:v>
                </c:pt>
                <c:pt idx="290">
                  <c:v>791</c:v>
                </c:pt>
                <c:pt idx="291">
                  <c:v>791</c:v>
                </c:pt>
                <c:pt idx="292">
                  <c:v>791</c:v>
                </c:pt>
                <c:pt idx="293">
                  <c:v>791</c:v>
                </c:pt>
                <c:pt idx="294">
                  <c:v>791</c:v>
                </c:pt>
                <c:pt idx="295">
                  <c:v>791</c:v>
                </c:pt>
                <c:pt idx="296">
                  <c:v>791</c:v>
                </c:pt>
                <c:pt idx="297">
                  <c:v>791</c:v>
                </c:pt>
                <c:pt idx="298">
                  <c:v>791</c:v>
                </c:pt>
                <c:pt idx="299">
                  <c:v>791</c:v>
                </c:pt>
                <c:pt idx="300">
                  <c:v>791</c:v>
                </c:pt>
                <c:pt idx="301">
                  <c:v>791</c:v>
                </c:pt>
                <c:pt idx="302">
                  <c:v>791</c:v>
                </c:pt>
                <c:pt idx="303">
                  <c:v>791</c:v>
                </c:pt>
                <c:pt idx="304">
                  <c:v>791</c:v>
                </c:pt>
                <c:pt idx="305">
                  <c:v>791</c:v>
                </c:pt>
                <c:pt idx="306">
                  <c:v>1476</c:v>
                </c:pt>
                <c:pt idx="307">
                  <c:v>1476</c:v>
                </c:pt>
                <c:pt idx="308">
                  <c:v>1476</c:v>
                </c:pt>
                <c:pt idx="309">
                  <c:v>1476</c:v>
                </c:pt>
                <c:pt idx="310">
                  <c:v>1476</c:v>
                </c:pt>
                <c:pt idx="311">
                  <c:v>1476</c:v>
                </c:pt>
                <c:pt idx="312">
                  <c:v>1476</c:v>
                </c:pt>
                <c:pt idx="313">
                  <c:v>1476</c:v>
                </c:pt>
                <c:pt idx="314">
                  <c:v>1476</c:v>
                </c:pt>
                <c:pt idx="315">
                  <c:v>1476</c:v>
                </c:pt>
                <c:pt idx="316">
                  <c:v>1476</c:v>
                </c:pt>
                <c:pt idx="317">
                  <c:v>1476</c:v>
                </c:pt>
                <c:pt idx="318">
                  <c:v>1476</c:v>
                </c:pt>
                <c:pt idx="319">
                  <c:v>1476</c:v>
                </c:pt>
                <c:pt idx="320">
                  <c:v>1476</c:v>
                </c:pt>
                <c:pt idx="321">
                  <c:v>1476</c:v>
                </c:pt>
                <c:pt idx="322">
                  <c:v>1476</c:v>
                </c:pt>
                <c:pt idx="323">
                  <c:v>1995</c:v>
                </c:pt>
                <c:pt idx="324">
                  <c:v>1995</c:v>
                </c:pt>
                <c:pt idx="325">
                  <c:v>1995</c:v>
                </c:pt>
                <c:pt idx="326">
                  <c:v>1995</c:v>
                </c:pt>
                <c:pt idx="327">
                  <c:v>1995</c:v>
                </c:pt>
                <c:pt idx="328">
                  <c:v>1995</c:v>
                </c:pt>
                <c:pt idx="329">
                  <c:v>1995</c:v>
                </c:pt>
                <c:pt idx="330">
                  <c:v>1995</c:v>
                </c:pt>
                <c:pt idx="331">
                  <c:v>1995</c:v>
                </c:pt>
                <c:pt idx="332">
                  <c:v>1995</c:v>
                </c:pt>
                <c:pt idx="333">
                  <c:v>1995</c:v>
                </c:pt>
                <c:pt idx="334">
                  <c:v>1995</c:v>
                </c:pt>
                <c:pt idx="335">
                  <c:v>1995</c:v>
                </c:pt>
                <c:pt idx="336">
                  <c:v>1995</c:v>
                </c:pt>
                <c:pt idx="337">
                  <c:v>1995</c:v>
                </c:pt>
                <c:pt idx="338">
                  <c:v>1995</c:v>
                </c:pt>
                <c:pt idx="339">
                  <c:v>1995</c:v>
                </c:pt>
                <c:pt idx="340">
                  <c:v>2268</c:v>
                </c:pt>
                <c:pt idx="341">
                  <c:v>2268</c:v>
                </c:pt>
                <c:pt idx="342">
                  <c:v>2268</c:v>
                </c:pt>
                <c:pt idx="343">
                  <c:v>2268</c:v>
                </c:pt>
                <c:pt idx="344">
                  <c:v>2268</c:v>
                </c:pt>
                <c:pt idx="345">
                  <c:v>2268</c:v>
                </c:pt>
                <c:pt idx="346">
                  <c:v>2268</c:v>
                </c:pt>
                <c:pt idx="347">
                  <c:v>2268</c:v>
                </c:pt>
                <c:pt idx="348">
                  <c:v>2268</c:v>
                </c:pt>
                <c:pt idx="349">
                  <c:v>2268</c:v>
                </c:pt>
                <c:pt idx="350">
                  <c:v>2268</c:v>
                </c:pt>
                <c:pt idx="351">
                  <c:v>2268</c:v>
                </c:pt>
                <c:pt idx="352">
                  <c:v>2268</c:v>
                </c:pt>
                <c:pt idx="353">
                  <c:v>2268</c:v>
                </c:pt>
                <c:pt idx="354">
                  <c:v>2268</c:v>
                </c:pt>
                <c:pt idx="355">
                  <c:v>2268</c:v>
                </c:pt>
                <c:pt idx="356">
                  <c:v>2268</c:v>
                </c:pt>
              </c:numCache>
            </c:numRef>
          </c:xVal>
          <c:yVal>
            <c:numRef>
              <c:f>'Original Data'!$E$2:$E$358</c:f>
              <c:numCache>
                <c:formatCode>General</c:formatCode>
                <c:ptCount val="357"/>
                <c:pt idx="0">
                  <c:v>17.59</c:v>
                </c:pt>
                <c:pt idx="1">
                  <c:v>0</c:v>
                </c:pt>
                <c:pt idx="2">
                  <c:v>0</c:v>
                </c:pt>
                <c:pt idx="3">
                  <c:v>14.09</c:v>
                </c:pt>
                <c:pt idx="4">
                  <c:v>35.1</c:v>
                </c:pt>
                <c:pt idx="5">
                  <c:v>27.25</c:v>
                </c:pt>
                <c:pt idx="6">
                  <c:v>8.85</c:v>
                </c:pt>
                <c:pt idx="7">
                  <c:v>17.45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2.5</c:v>
                </c:pt>
                <c:pt idx="15">
                  <c:v>0</c:v>
                </c:pt>
                <c:pt idx="16">
                  <c:v>0</c:v>
                </c:pt>
                <c:pt idx="17">
                  <c:v>11.6</c:v>
                </c:pt>
                <c:pt idx="18">
                  <c:v>15.25</c:v>
                </c:pt>
                <c:pt idx="19">
                  <c:v>4.5</c:v>
                </c:pt>
                <c:pt idx="20">
                  <c:v>0</c:v>
                </c:pt>
                <c:pt idx="21">
                  <c:v>6.1</c:v>
                </c:pt>
                <c:pt idx="22">
                  <c:v>2.75</c:v>
                </c:pt>
                <c:pt idx="23">
                  <c:v>8.4499999999999993</c:v>
                </c:pt>
                <c:pt idx="24">
                  <c:v>17.25</c:v>
                </c:pt>
                <c:pt idx="25">
                  <c:v>6.75</c:v>
                </c:pt>
                <c:pt idx="26">
                  <c:v>9.25</c:v>
                </c:pt>
                <c:pt idx="27">
                  <c:v>18.600000000000001</c:v>
                </c:pt>
                <c:pt idx="28">
                  <c:v>18.09</c:v>
                </c:pt>
                <c:pt idx="29">
                  <c:v>15.2</c:v>
                </c:pt>
                <c:pt idx="30">
                  <c:v>31</c:v>
                </c:pt>
                <c:pt idx="31">
                  <c:v>8.25</c:v>
                </c:pt>
                <c:pt idx="32">
                  <c:v>0</c:v>
                </c:pt>
                <c:pt idx="33">
                  <c:v>2.5</c:v>
                </c:pt>
                <c:pt idx="34">
                  <c:v>1.6</c:v>
                </c:pt>
                <c:pt idx="35">
                  <c:v>16</c:v>
                </c:pt>
                <c:pt idx="36">
                  <c:v>7.1</c:v>
                </c:pt>
                <c:pt idx="37">
                  <c:v>7.75</c:v>
                </c:pt>
                <c:pt idx="38">
                  <c:v>0</c:v>
                </c:pt>
                <c:pt idx="39">
                  <c:v>8.25</c:v>
                </c:pt>
                <c:pt idx="40">
                  <c:v>12.5</c:v>
                </c:pt>
                <c:pt idx="41">
                  <c:v>9</c:v>
                </c:pt>
                <c:pt idx="42">
                  <c:v>15.5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13.25</c:v>
                </c:pt>
                <c:pt idx="48">
                  <c:v>7.2</c:v>
                </c:pt>
                <c:pt idx="49">
                  <c:v>0</c:v>
                </c:pt>
                <c:pt idx="50">
                  <c:v>0</c:v>
                </c:pt>
                <c:pt idx="51">
                  <c:v>3.25</c:v>
                </c:pt>
                <c:pt idx="52">
                  <c:v>0</c:v>
                </c:pt>
                <c:pt idx="53">
                  <c:v>22.5</c:v>
                </c:pt>
                <c:pt idx="54">
                  <c:v>14.6</c:v>
                </c:pt>
                <c:pt idx="55">
                  <c:v>17.2</c:v>
                </c:pt>
                <c:pt idx="56">
                  <c:v>9.25</c:v>
                </c:pt>
                <c:pt idx="57">
                  <c:v>0</c:v>
                </c:pt>
                <c:pt idx="58">
                  <c:v>17.7</c:v>
                </c:pt>
                <c:pt idx="59">
                  <c:v>5.5</c:v>
                </c:pt>
                <c:pt idx="60">
                  <c:v>12.1</c:v>
                </c:pt>
                <c:pt idx="61">
                  <c:v>12.6</c:v>
                </c:pt>
                <c:pt idx="62">
                  <c:v>17.100000000000001</c:v>
                </c:pt>
                <c:pt idx="63">
                  <c:v>10.84</c:v>
                </c:pt>
                <c:pt idx="64">
                  <c:v>19.95</c:v>
                </c:pt>
                <c:pt idx="65">
                  <c:v>11</c:v>
                </c:pt>
                <c:pt idx="66">
                  <c:v>0</c:v>
                </c:pt>
                <c:pt idx="67">
                  <c:v>0</c:v>
                </c:pt>
                <c:pt idx="68">
                  <c:v>5.5</c:v>
                </c:pt>
                <c:pt idx="69">
                  <c:v>0</c:v>
                </c:pt>
                <c:pt idx="70">
                  <c:v>0</c:v>
                </c:pt>
                <c:pt idx="71">
                  <c:v>14.85</c:v>
                </c:pt>
                <c:pt idx="72">
                  <c:v>23.5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14.25</c:v>
                </c:pt>
                <c:pt idx="77">
                  <c:v>4.5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8.25</c:v>
                </c:pt>
                <c:pt idx="86">
                  <c:v>34</c:v>
                </c:pt>
                <c:pt idx="87">
                  <c:v>52.75</c:v>
                </c:pt>
                <c:pt idx="88">
                  <c:v>21.25</c:v>
                </c:pt>
                <c:pt idx="89">
                  <c:v>28.29</c:v>
                </c:pt>
                <c:pt idx="90">
                  <c:v>16.45</c:v>
                </c:pt>
                <c:pt idx="91">
                  <c:v>21.95</c:v>
                </c:pt>
                <c:pt idx="92">
                  <c:v>5.5</c:v>
                </c:pt>
                <c:pt idx="93">
                  <c:v>12.75</c:v>
                </c:pt>
                <c:pt idx="94">
                  <c:v>22.1</c:v>
                </c:pt>
                <c:pt idx="95">
                  <c:v>7.45</c:v>
                </c:pt>
                <c:pt idx="96">
                  <c:v>0</c:v>
                </c:pt>
                <c:pt idx="97">
                  <c:v>46.55</c:v>
                </c:pt>
                <c:pt idx="98">
                  <c:v>2.25</c:v>
                </c:pt>
                <c:pt idx="99">
                  <c:v>0</c:v>
                </c:pt>
                <c:pt idx="100">
                  <c:v>6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15</c:v>
                </c:pt>
                <c:pt idx="105">
                  <c:v>24.2</c:v>
                </c:pt>
                <c:pt idx="106">
                  <c:v>26.25</c:v>
                </c:pt>
                <c:pt idx="107">
                  <c:v>48.75</c:v>
                </c:pt>
                <c:pt idx="108">
                  <c:v>18.25</c:v>
                </c:pt>
                <c:pt idx="109">
                  <c:v>24</c:v>
                </c:pt>
                <c:pt idx="110">
                  <c:v>21.3</c:v>
                </c:pt>
                <c:pt idx="111">
                  <c:v>21.74</c:v>
                </c:pt>
                <c:pt idx="112">
                  <c:v>0</c:v>
                </c:pt>
                <c:pt idx="113">
                  <c:v>17.100000000000001</c:v>
                </c:pt>
                <c:pt idx="114">
                  <c:v>48.87</c:v>
                </c:pt>
                <c:pt idx="115">
                  <c:v>0</c:v>
                </c:pt>
                <c:pt idx="116">
                  <c:v>3.25</c:v>
                </c:pt>
                <c:pt idx="117">
                  <c:v>4.75</c:v>
                </c:pt>
                <c:pt idx="118">
                  <c:v>0</c:v>
                </c:pt>
                <c:pt idx="119">
                  <c:v>9.9499999999999993</c:v>
                </c:pt>
                <c:pt idx="120">
                  <c:v>0</c:v>
                </c:pt>
                <c:pt idx="121">
                  <c:v>7.5</c:v>
                </c:pt>
                <c:pt idx="122">
                  <c:v>14.35</c:v>
                </c:pt>
                <c:pt idx="123">
                  <c:v>19.48</c:v>
                </c:pt>
                <c:pt idx="124">
                  <c:v>1.6</c:v>
                </c:pt>
                <c:pt idx="125">
                  <c:v>11.75</c:v>
                </c:pt>
                <c:pt idx="126">
                  <c:v>0</c:v>
                </c:pt>
                <c:pt idx="127">
                  <c:v>3.25</c:v>
                </c:pt>
                <c:pt idx="128">
                  <c:v>41.42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11.35</c:v>
                </c:pt>
                <c:pt idx="137">
                  <c:v>12.85</c:v>
                </c:pt>
                <c:pt idx="138">
                  <c:v>7.7</c:v>
                </c:pt>
                <c:pt idx="139">
                  <c:v>20.45</c:v>
                </c:pt>
                <c:pt idx="140">
                  <c:v>36.25</c:v>
                </c:pt>
                <c:pt idx="141">
                  <c:v>10.6</c:v>
                </c:pt>
                <c:pt idx="142">
                  <c:v>2.5</c:v>
                </c:pt>
                <c:pt idx="143">
                  <c:v>24.25</c:v>
                </c:pt>
                <c:pt idx="144">
                  <c:v>21.5</c:v>
                </c:pt>
                <c:pt idx="145">
                  <c:v>2.25</c:v>
                </c:pt>
                <c:pt idx="146">
                  <c:v>7.75</c:v>
                </c:pt>
                <c:pt idx="147">
                  <c:v>18.350000000000001</c:v>
                </c:pt>
                <c:pt idx="148">
                  <c:v>44</c:v>
                </c:pt>
                <c:pt idx="149">
                  <c:v>3.85</c:v>
                </c:pt>
                <c:pt idx="150">
                  <c:v>13.85</c:v>
                </c:pt>
                <c:pt idx="151">
                  <c:v>0</c:v>
                </c:pt>
                <c:pt idx="152">
                  <c:v>0</c:v>
                </c:pt>
                <c:pt idx="153">
                  <c:v>4.5</c:v>
                </c:pt>
                <c:pt idx="154">
                  <c:v>6.99</c:v>
                </c:pt>
                <c:pt idx="155">
                  <c:v>15.74</c:v>
                </c:pt>
                <c:pt idx="156">
                  <c:v>2.75</c:v>
                </c:pt>
                <c:pt idx="157">
                  <c:v>0</c:v>
                </c:pt>
                <c:pt idx="158">
                  <c:v>10</c:v>
                </c:pt>
                <c:pt idx="159">
                  <c:v>0</c:v>
                </c:pt>
                <c:pt idx="160">
                  <c:v>6</c:v>
                </c:pt>
                <c:pt idx="161">
                  <c:v>15.7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8.25</c:v>
                </c:pt>
                <c:pt idx="171">
                  <c:v>5.5</c:v>
                </c:pt>
                <c:pt idx="172">
                  <c:v>15</c:v>
                </c:pt>
                <c:pt idx="173">
                  <c:v>3.85</c:v>
                </c:pt>
                <c:pt idx="174">
                  <c:v>12.1</c:v>
                </c:pt>
                <c:pt idx="175">
                  <c:v>13.25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13</c:v>
                </c:pt>
                <c:pt idx="180">
                  <c:v>4.8499999999999996</c:v>
                </c:pt>
                <c:pt idx="181">
                  <c:v>35.25</c:v>
                </c:pt>
                <c:pt idx="182">
                  <c:v>29.25</c:v>
                </c:pt>
                <c:pt idx="183">
                  <c:v>25.7</c:v>
                </c:pt>
                <c:pt idx="184">
                  <c:v>13.75</c:v>
                </c:pt>
                <c:pt idx="185">
                  <c:v>2.25</c:v>
                </c:pt>
                <c:pt idx="186">
                  <c:v>0</c:v>
                </c:pt>
                <c:pt idx="187">
                  <c:v>6.5</c:v>
                </c:pt>
                <c:pt idx="188">
                  <c:v>9.25</c:v>
                </c:pt>
                <c:pt idx="189">
                  <c:v>3.85</c:v>
                </c:pt>
                <c:pt idx="190">
                  <c:v>0</c:v>
                </c:pt>
                <c:pt idx="191">
                  <c:v>11.25</c:v>
                </c:pt>
                <c:pt idx="192">
                  <c:v>58.25</c:v>
                </c:pt>
                <c:pt idx="193">
                  <c:v>0</c:v>
                </c:pt>
                <c:pt idx="194">
                  <c:v>25.25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15.75</c:v>
                </c:pt>
                <c:pt idx="206">
                  <c:v>0</c:v>
                </c:pt>
                <c:pt idx="207">
                  <c:v>16.350000000000001</c:v>
                </c:pt>
                <c:pt idx="208">
                  <c:v>7.75</c:v>
                </c:pt>
                <c:pt idx="209">
                  <c:v>20.5</c:v>
                </c:pt>
                <c:pt idx="210">
                  <c:v>16</c:v>
                </c:pt>
                <c:pt idx="211">
                  <c:v>33.69</c:v>
                </c:pt>
                <c:pt idx="212">
                  <c:v>15.4</c:v>
                </c:pt>
                <c:pt idx="213">
                  <c:v>6.75</c:v>
                </c:pt>
                <c:pt idx="214">
                  <c:v>15.5</c:v>
                </c:pt>
                <c:pt idx="215">
                  <c:v>5.5</c:v>
                </c:pt>
                <c:pt idx="216">
                  <c:v>14.2</c:v>
                </c:pt>
                <c:pt idx="217">
                  <c:v>16.100000000000001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16.75</c:v>
                </c:pt>
                <c:pt idx="223">
                  <c:v>35.25</c:v>
                </c:pt>
                <c:pt idx="224">
                  <c:v>15.75</c:v>
                </c:pt>
                <c:pt idx="225">
                  <c:v>57.09</c:v>
                </c:pt>
                <c:pt idx="226">
                  <c:v>0</c:v>
                </c:pt>
                <c:pt idx="227">
                  <c:v>28.3</c:v>
                </c:pt>
                <c:pt idx="228">
                  <c:v>16.5</c:v>
                </c:pt>
                <c:pt idx="229">
                  <c:v>19.100000000000001</c:v>
                </c:pt>
                <c:pt idx="230">
                  <c:v>28.24</c:v>
                </c:pt>
                <c:pt idx="231">
                  <c:v>8.25</c:v>
                </c:pt>
                <c:pt idx="232">
                  <c:v>3.85</c:v>
                </c:pt>
                <c:pt idx="233">
                  <c:v>15.1</c:v>
                </c:pt>
                <c:pt idx="234">
                  <c:v>6</c:v>
                </c:pt>
                <c:pt idx="235">
                  <c:v>33.659999999999997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14.25</c:v>
                </c:pt>
                <c:pt idx="240">
                  <c:v>0</c:v>
                </c:pt>
                <c:pt idx="241">
                  <c:v>9.24</c:v>
                </c:pt>
                <c:pt idx="242">
                  <c:v>32.94</c:v>
                </c:pt>
                <c:pt idx="243">
                  <c:v>20.49</c:v>
                </c:pt>
                <c:pt idx="244">
                  <c:v>2.25</c:v>
                </c:pt>
                <c:pt idx="245">
                  <c:v>9.5</c:v>
                </c:pt>
                <c:pt idx="246">
                  <c:v>0</c:v>
                </c:pt>
                <c:pt idx="247">
                  <c:v>23.3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2.75</c:v>
                </c:pt>
                <c:pt idx="256">
                  <c:v>6.1</c:v>
                </c:pt>
                <c:pt idx="257">
                  <c:v>8.75</c:v>
                </c:pt>
                <c:pt idx="258">
                  <c:v>6.75</c:v>
                </c:pt>
                <c:pt idx="259">
                  <c:v>0</c:v>
                </c:pt>
                <c:pt idx="260">
                  <c:v>17.5</c:v>
                </c:pt>
                <c:pt idx="261">
                  <c:v>8.1</c:v>
                </c:pt>
                <c:pt idx="262">
                  <c:v>15.5</c:v>
                </c:pt>
                <c:pt idx="263">
                  <c:v>4.5</c:v>
                </c:pt>
                <c:pt idx="264">
                  <c:v>5.5</c:v>
                </c:pt>
                <c:pt idx="265">
                  <c:v>14.95</c:v>
                </c:pt>
                <c:pt idx="266">
                  <c:v>39.85</c:v>
                </c:pt>
                <c:pt idx="267">
                  <c:v>10.5</c:v>
                </c:pt>
                <c:pt idx="268">
                  <c:v>13.75</c:v>
                </c:pt>
                <c:pt idx="269">
                  <c:v>2.25</c:v>
                </c:pt>
                <c:pt idx="270">
                  <c:v>0</c:v>
                </c:pt>
                <c:pt idx="271">
                  <c:v>0</c:v>
                </c:pt>
                <c:pt idx="272">
                  <c:v>2.25</c:v>
                </c:pt>
                <c:pt idx="273">
                  <c:v>13.09</c:v>
                </c:pt>
                <c:pt idx="274">
                  <c:v>28.55</c:v>
                </c:pt>
                <c:pt idx="275">
                  <c:v>0</c:v>
                </c:pt>
                <c:pt idx="276">
                  <c:v>8.35</c:v>
                </c:pt>
                <c:pt idx="277">
                  <c:v>4.5</c:v>
                </c:pt>
                <c:pt idx="278">
                  <c:v>2.25</c:v>
                </c:pt>
                <c:pt idx="279">
                  <c:v>37.6</c:v>
                </c:pt>
                <c:pt idx="280">
                  <c:v>2.5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5.5</c:v>
                </c:pt>
                <c:pt idx="291">
                  <c:v>10</c:v>
                </c:pt>
                <c:pt idx="292">
                  <c:v>25.75</c:v>
                </c:pt>
                <c:pt idx="293">
                  <c:v>4.5</c:v>
                </c:pt>
                <c:pt idx="294">
                  <c:v>7</c:v>
                </c:pt>
                <c:pt idx="295">
                  <c:v>0</c:v>
                </c:pt>
                <c:pt idx="296">
                  <c:v>14.75</c:v>
                </c:pt>
                <c:pt idx="297">
                  <c:v>20.25</c:v>
                </c:pt>
                <c:pt idx="298">
                  <c:v>16.75</c:v>
                </c:pt>
                <c:pt idx="299">
                  <c:v>8.35</c:v>
                </c:pt>
                <c:pt idx="300">
                  <c:v>8.1999999999999993</c:v>
                </c:pt>
                <c:pt idx="301">
                  <c:v>19.350000000000001</c:v>
                </c:pt>
                <c:pt idx="302">
                  <c:v>21.1</c:v>
                </c:pt>
                <c:pt idx="303">
                  <c:v>8.25</c:v>
                </c:pt>
                <c:pt idx="304">
                  <c:v>0</c:v>
                </c:pt>
                <c:pt idx="305">
                  <c:v>0</c:v>
                </c:pt>
                <c:pt idx="306">
                  <c:v>12.5</c:v>
                </c:pt>
                <c:pt idx="307">
                  <c:v>3.6</c:v>
                </c:pt>
                <c:pt idx="308">
                  <c:v>2.75</c:v>
                </c:pt>
                <c:pt idx="309">
                  <c:v>3.85</c:v>
                </c:pt>
                <c:pt idx="310">
                  <c:v>21.05</c:v>
                </c:pt>
                <c:pt idx="311">
                  <c:v>47.25</c:v>
                </c:pt>
                <c:pt idx="312">
                  <c:v>8.85</c:v>
                </c:pt>
                <c:pt idx="313">
                  <c:v>4.5</c:v>
                </c:pt>
                <c:pt idx="314">
                  <c:v>9.9499999999999993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44</c:v>
                </c:pt>
                <c:pt idx="324">
                  <c:v>0</c:v>
                </c:pt>
                <c:pt idx="325">
                  <c:v>35.590000000000003</c:v>
                </c:pt>
                <c:pt idx="326">
                  <c:v>8.25</c:v>
                </c:pt>
                <c:pt idx="327">
                  <c:v>49.2</c:v>
                </c:pt>
                <c:pt idx="328">
                  <c:v>40.74</c:v>
                </c:pt>
                <c:pt idx="329">
                  <c:v>14.35</c:v>
                </c:pt>
                <c:pt idx="330">
                  <c:v>9.25</c:v>
                </c:pt>
                <c:pt idx="331">
                  <c:v>4.7699999999999996</c:v>
                </c:pt>
                <c:pt idx="332">
                  <c:v>15.75</c:v>
                </c:pt>
                <c:pt idx="333">
                  <c:v>25.25</c:v>
                </c:pt>
                <c:pt idx="334">
                  <c:v>0</c:v>
                </c:pt>
                <c:pt idx="335">
                  <c:v>22.25</c:v>
                </c:pt>
                <c:pt idx="336">
                  <c:v>0</c:v>
                </c:pt>
                <c:pt idx="337">
                  <c:v>33.299999999999997</c:v>
                </c:pt>
                <c:pt idx="338">
                  <c:v>30.97</c:v>
                </c:pt>
                <c:pt idx="339">
                  <c:v>0</c:v>
                </c:pt>
                <c:pt idx="340">
                  <c:v>46.09</c:v>
                </c:pt>
                <c:pt idx="341">
                  <c:v>29</c:v>
                </c:pt>
                <c:pt idx="342">
                  <c:v>45.5</c:v>
                </c:pt>
                <c:pt idx="343">
                  <c:v>6</c:v>
                </c:pt>
                <c:pt idx="344">
                  <c:v>7.25</c:v>
                </c:pt>
                <c:pt idx="345">
                  <c:v>16.25</c:v>
                </c:pt>
                <c:pt idx="346">
                  <c:v>30.45</c:v>
                </c:pt>
                <c:pt idx="347">
                  <c:v>17.8</c:v>
                </c:pt>
                <c:pt idx="348">
                  <c:v>8.25</c:v>
                </c:pt>
                <c:pt idx="349">
                  <c:v>34.75</c:v>
                </c:pt>
                <c:pt idx="350">
                  <c:v>17</c:v>
                </c:pt>
                <c:pt idx="351">
                  <c:v>13.5</c:v>
                </c:pt>
                <c:pt idx="352">
                  <c:v>23.65</c:v>
                </c:pt>
                <c:pt idx="353">
                  <c:v>0</c:v>
                </c:pt>
                <c:pt idx="354">
                  <c:v>0</c:v>
                </c:pt>
                <c:pt idx="355">
                  <c:v>5.85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DB-7B4A-9940-8403F455EA4F}"/>
            </c:ext>
          </c:extLst>
        </c:ser>
        <c:ser>
          <c:idx val="1"/>
          <c:order val="1"/>
          <c:tx>
            <c:v>Predicted Cash Register Revenue</c:v>
          </c:tx>
          <c:spPr>
            <a:ln w="19050">
              <a:noFill/>
            </a:ln>
          </c:spPr>
          <c:xVal>
            <c:numRef>
              <c:f>'Original Data'!$L$2:$L$358</c:f>
              <c:numCache>
                <c:formatCode>General</c:formatCode>
                <c:ptCount val="357"/>
                <c:pt idx="0">
                  <c:v>897</c:v>
                </c:pt>
                <c:pt idx="1">
                  <c:v>897</c:v>
                </c:pt>
                <c:pt idx="2">
                  <c:v>897</c:v>
                </c:pt>
                <c:pt idx="3">
                  <c:v>897</c:v>
                </c:pt>
                <c:pt idx="4">
                  <c:v>897</c:v>
                </c:pt>
                <c:pt idx="5">
                  <c:v>897</c:v>
                </c:pt>
                <c:pt idx="6">
                  <c:v>897</c:v>
                </c:pt>
                <c:pt idx="7">
                  <c:v>897</c:v>
                </c:pt>
                <c:pt idx="8">
                  <c:v>897</c:v>
                </c:pt>
                <c:pt idx="9">
                  <c:v>897</c:v>
                </c:pt>
                <c:pt idx="10">
                  <c:v>897</c:v>
                </c:pt>
                <c:pt idx="11">
                  <c:v>897</c:v>
                </c:pt>
                <c:pt idx="12">
                  <c:v>897</c:v>
                </c:pt>
                <c:pt idx="13">
                  <c:v>897</c:v>
                </c:pt>
                <c:pt idx="14">
                  <c:v>897</c:v>
                </c:pt>
                <c:pt idx="15">
                  <c:v>897</c:v>
                </c:pt>
                <c:pt idx="16">
                  <c:v>897</c:v>
                </c:pt>
                <c:pt idx="17">
                  <c:v>954</c:v>
                </c:pt>
                <c:pt idx="18">
                  <c:v>954</c:v>
                </c:pt>
                <c:pt idx="19">
                  <c:v>954</c:v>
                </c:pt>
                <c:pt idx="20">
                  <c:v>954</c:v>
                </c:pt>
                <c:pt idx="21">
                  <c:v>954</c:v>
                </c:pt>
                <c:pt idx="22">
                  <c:v>954</c:v>
                </c:pt>
                <c:pt idx="23">
                  <c:v>954</c:v>
                </c:pt>
                <c:pt idx="24">
                  <c:v>954</c:v>
                </c:pt>
                <c:pt idx="25">
                  <c:v>954</c:v>
                </c:pt>
                <c:pt idx="26">
                  <c:v>954</c:v>
                </c:pt>
                <c:pt idx="27">
                  <c:v>954</c:v>
                </c:pt>
                <c:pt idx="28">
                  <c:v>954</c:v>
                </c:pt>
                <c:pt idx="29">
                  <c:v>954</c:v>
                </c:pt>
                <c:pt idx="30">
                  <c:v>954</c:v>
                </c:pt>
                <c:pt idx="31">
                  <c:v>954</c:v>
                </c:pt>
                <c:pt idx="32">
                  <c:v>954</c:v>
                </c:pt>
                <c:pt idx="33">
                  <c:v>954</c:v>
                </c:pt>
                <c:pt idx="34">
                  <c:v>978</c:v>
                </c:pt>
                <c:pt idx="35">
                  <c:v>978</c:v>
                </c:pt>
                <c:pt idx="36">
                  <c:v>978</c:v>
                </c:pt>
                <c:pt idx="37">
                  <c:v>978</c:v>
                </c:pt>
                <c:pt idx="38">
                  <c:v>978</c:v>
                </c:pt>
                <c:pt idx="39">
                  <c:v>978</c:v>
                </c:pt>
                <c:pt idx="40">
                  <c:v>978</c:v>
                </c:pt>
                <c:pt idx="41">
                  <c:v>978</c:v>
                </c:pt>
                <c:pt idx="42">
                  <c:v>978</c:v>
                </c:pt>
                <c:pt idx="43">
                  <c:v>978</c:v>
                </c:pt>
                <c:pt idx="44">
                  <c:v>978</c:v>
                </c:pt>
                <c:pt idx="45">
                  <c:v>978</c:v>
                </c:pt>
                <c:pt idx="46">
                  <c:v>978</c:v>
                </c:pt>
                <c:pt idx="47">
                  <c:v>978</c:v>
                </c:pt>
                <c:pt idx="48">
                  <c:v>978</c:v>
                </c:pt>
                <c:pt idx="49">
                  <c:v>978</c:v>
                </c:pt>
                <c:pt idx="50">
                  <c:v>978</c:v>
                </c:pt>
                <c:pt idx="51">
                  <c:v>965</c:v>
                </c:pt>
                <c:pt idx="52">
                  <c:v>965</c:v>
                </c:pt>
                <c:pt idx="53">
                  <c:v>965</c:v>
                </c:pt>
                <c:pt idx="54">
                  <c:v>965</c:v>
                </c:pt>
                <c:pt idx="55">
                  <c:v>965</c:v>
                </c:pt>
                <c:pt idx="56">
                  <c:v>965</c:v>
                </c:pt>
                <c:pt idx="57">
                  <c:v>965</c:v>
                </c:pt>
                <c:pt idx="58">
                  <c:v>965</c:v>
                </c:pt>
                <c:pt idx="59">
                  <c:v>965</c:v>
                </c:pt>
                <c:pt idx="60">
                  <c:v>965</c:v>
                </c:pt>
                <c:pt idx="61">
                  <c:v>965</c:v>
                </c:pt>
                <c:pt idx="62">
                  <c:v>965</c:v>
                </c:pt>
                <c:pt idx="63">
                  <c:v>965</c:v>
                </c:pt>
                <c:pt idx="64">
                  <c:v>965</c:v>
                </c:pt>
                <c:pt idx="65">
                  <c:v>965</c:v>
                </c:pt>
                <c:pt idx="66">
                  <c:v>965</c:v>
                </c:pt>
                <c:pt idx="67">
                  <c:v>965</c:v>
                </c:pt>
                <c:pt idx="68">
                  <c:v>1025</c:v>
                </c:pt>
                <c:pt idx="69">
                  <c:v>1025</c:v>
                </c:pt>
                <c:pt idx="70">
                  <c:v>1025</c:v>
                </c:pt>
                <c:pt idx="71">
                  <c:v>1025</c:v>
                </c:pt>
                <c:pt idx="72">
                  <c:v>1025</c:v>
                </c:pt>
                <c:pt idx="73">
                  <c:v>1025</c:v>
                </c:pt>
                <c:pt idx="74">
                  <c:v>1025</c:v>
                </c:pt>
                <c:pt idx="75">
                  <c:v>1025</c:v>
                </c:pt>
                <c:pt idx="76">
                  <c:v>1025</c:v>
                </c:pt>
                <c:pt idx="77">
                  <c:v>1025</c:v>
                </c:pt>
                <c:pt idx="78">
                  <c:v>1025</c:v>
                </c:pt>
                <c:pt idx="79">
                  <c:v>1025</c:v>
                </c:pt>
                <c:pt idx="80">
                  <c:v>1025</c:v>
                </c:pt>
                <c:pt idx="81">
                  <c:v>1025</c:v>
                </c:pt>
                <c:pt idx="82">
                  <c:v>1025</c:v>
                </c:pt>
                <c:pt idx="83">
                  <c:v>1025</c:v>
                </c:pt>
                <c:pt idx="84">
                  <c:v>1025</c:v>
                </c:pt>
                <c:pt idx="85">
                  <c:v>1873</c:v>
                </c:pt>
                <c:pt idx="86">
                  <c:v>1873</c:v>
                </c:pt>
                <c:pt idx="87">
                  <c:v>1873</c:v>
                </c:pt>
                <c:pt idx="88">
                  <c:v>1873</c:v>
                </c:pt>
                <c:pt idx="89">
                  <c:v>1873</c:v>
                </c:pt>
                <c:pt idx="90">
                  <c:v>1873</c:v>
                </c:pt>
                <c:pt idx="91">
                  <c:v>1873</c:v>
                </c:pt>
                <c:pt idx="92">
                  <c:v>1873</c:v>
                </c:pt>
                <c:pt idx="93">
                  <c:v>1873</c:v>
                </c:pt>
                <c:pt idx="94">
                  <c:v>1873</c:v>
                </c:pt>
                <c:pt idx="95">
                  <c:v>1873</c:v>
                </c:pt>
                <c:pt idx="96">
                  <c:v>1873</c:v>
                </c:pt>
                <c:pt idx="97">
                  <c:v>1873</c:v>
                </c:pt>
                <c:pt idx="98">
                  <c:v>1873</c:v>
                </c:pt>
                <c:pt idx="99">
                  <c:v>1873</c:v>
                </c:pt>
                <c:pt idx="100">
                  <c:v>1873</c:v>
                </c:pt>
                <c:pt idx="101">
                  <c:v>1873</c:v>
                </c:pt>
                <c:pt idx="102">
                  <c:v>2203</c:v>
                </c:pt>
                <c:pt idx="103">
                  <c:v>2203</c:v>
                </c:pt>
                <c:pt idx="104">
                  <c:v>2203</c:v>
                </c:pt>
                <c:pt idx="105">
                  <c:v>2203</c:v>
                </c:pt>
                <c:pt idx="106">
                  <c:v>2203</c:v>
                </c:pt>
                <c:pt idx="107">
                  <c:v>2203</c:v>
                </c:pt>
                <c:pt idx="108">
                  <c:v>2203</c:v>
                </c:pt>
                <c:pt idx="109">
                  <c:v>2203</c:v>
                </c:pt>
                <c:pt idx="110">
                  <c:v>2203</c:v>
                </c:pt>
                <c:pt idx="111">
                  <c:v>2203</c:v>
                </c:pt>
                <c:pt idx="112">
                  <c:v>2203</c:v>
                </c:pt>
                <c:pt idx="113">
                  <c:v>2203</c:v>
                </c:pt>
                <c:pt idx="114">
                  <c:v>2203</c:v>
                </c:pt>
                <c:pt idx="115">
                  <c:v>2203</c:v>
                </c:pt>
                <c:pt idx="116">
                  <c:v>2203</c:v>
                </c:pt>
                <c:pt idx="117">
                  <c:v>2203</c:v>
                </c:pt>
                <c:pt idx="118">
                  <c:v>2203</c:v>
                </c:pt>
                <c:pt idx="119">
                  <c:v>982</c:v>
                </c:pt>
                <c:pt idx="120">
                  <c:v>982</c:v>
                </c:pt>
                <c:pt idx="121">
                  <c:v>982</c:v>
                </c:pt>
                <c:pt idx="122">
                  <c:v>982</c:v>
                </c:pt>
                <c:pt idx="123">
                  <c:v>982</c:v>
                </c:pt>
                <c:pt idx="124">
                  <c:v>982</c:v>
                </c:pt>
                <c:pt idx="125">
                  <c:v>982</c:v>
                </c:pt>
                <c:pt idx="126">
                  <c:v>982</c:v>
                </c:pt>
                <c:pt idx="127">
                  <c:v>982</c:v>
                </c:pt>
                <c:pt idx="128">
                  <c:v>982</c:v>
                </c:pt>
                <c:pt idx="129">
                  <c:v>982</c:v>
                </c:pt>
                <c:pt idx="130">
                  <c:v>982</c:v>
                </c:pt>
                <c:pt idx="131">
                  <c:v>982</c:v>
                </c:pt>
                <c:pt idx="132">
                  <c:v>982</c:v>
                </c:pt>
                <c:pt idx="133">
                  <c:v>982</c:v>
                </c:pt>
                <c:pt idx="134">
                  <c:v>982</c:v>
                </c:pt>
                <c:pt idx="135">
                  <c:v>982</c:v>
                </c:pt>
                <c:pt idx="136">
                  <c:v>1480</c:v>
                </c:pt>
                <c:pt idx="137">
                  <c:v>1480</c:v>
                </c:pt>
                <c:pt idx="138">
                  <c:v>1480</c:v>
                </c:pt>
                <c:pt idx="139">
                  <c:v>1480</c:v>
                </c:pt>
                <c:pt idx="140">
                  <c:v>1480</c:v>
                </c:pt>
                <c:pt idx="141">
                  <c:v>1480</c:v>
                </c:pt>
                <c:pt idx="142">
                  <c:v>1480</c:v>
                </c:pt>
                <c:pt idx="143">
                  <c:v>1480</c:v>
                </c:pt>
                <c:pt idx="144">
                  <c:v>1480</c:v>
                </c:pt>
                <c:pt idx="145">
                  <c:v>1480</c:v>
                </c:pt>
                <c:pt idx="146">
                  <c:v>1480</c:v>
                </c:pt>
                <c:pt idx="147">
                  <c:v>1480</c:v>
                </c:pt>
                <c:pt idx="148">
                  <c:v>1480</c:v>
                </c:pt>
                <c:pt idx="149">
                  <c:v>1480</c:v>
                </c:pt>
                <c:pt idx="150">
                  <c:v>1480</c:v>
                </c:pt>
                <c:pt idx="151">
                  <c:v>1480</c:v>
                </c:pt>
                <c:pt idx="152">
                  <c:v>1480</c:v>
                </c:pt>
                <c:pt idx="153">
                  <c:v>883</c:v>
                </c:pt>
                <c:pt idx="154">
                  <c:v>883</c:v>
                </c:pt>
                <c:pt idx="155">
                  <c:v>883</c:v>
                </c:pt>
                <c:pt idx="156">
                  <c:v>883</c:v>
                </c:pt>
                <c:pt idx="157">
                  <c:v>883</c:v>
                </c:pt>
                <c:pt idx="158">
                  <c:v>883</c:v>
                </c:pt>
                <c:pt idx="159">
                  <c:v>883</c:v>
                </c:pt>
                <c:pt idx="160">
                  <c:v>883</c:v>
                </c:pt>
                <c:pt idx="161">
                  <c:v>883</c:v>
                </c:pt>
                <c:pt idx="162">
                  <c:v>883</c:v>
                </c:pt>
                <c:pt idx="163">
                  <c:v>883</c:v>
                </c:pt>
                <c:pt idx="164">
                  <c:v>883</c:v>
                </c:pt>
                <c:pt idx="165">
                  <c:v>883</c:v>
                </c:pt>
                <c:pt idx="166">
                  <c:v>883</c:v>
                </c:pt>
                <c:pt idx="167">
                  <c:v>883</c:v>
                </c:pt>
                <c:pt idx="168">
                  <c:v>883</c:v>
                </c:pt>
                <c:pt idx="169">
                  <c:v>883</c:v>
                </c:pt>
                <c:pt idx="170">
                  <c:v>790</c:v>
                </c:pt>
                <c:pt idx="171">
                  <c:v>790</c:v>
                </c:pt>
                <c:pt idx="172">
                  <c:v>790</c:v>
                </c:pt>
                <c:pt idx="173">
                  <c:v>790</c:v>
                </c:pt>
                <c:pt idx="174">
                  <c:v>790</c:v>
                </c:pt>
                <c:pt idx="175">
                  <c:v>790</c:v>
                </c:pt>
                <c:pt idx="176">
                  <c:v>790</c:v>
                </c:pt>
                <c:pt idx="177">
                  <c:v>790</c:v>
                </c:pt>
                <c:pt idx="178">
                  <c:v>790</c:v>
                </c:pt>
                <c:pt idx="179">
                  <c:v>790</c:v>
                </c:pt>
                <c:pt idx="180">
                  <c:v>790</c:v>
                </c:pt>
                <c:pt idx="181">
                  <c:v>790</c:v>
                </c:pt>
                <c:pt idx="182">
                  <c:v>790</c:v>
                </c:pt>
                <c:pt idx="183">
                  <c:v>790</c:v>
                </c:pt>
                <c:pt idx="184">
                  <c:v>790</c:v>
                </c:pt>
                <c:pt idx="185">
                  <c:v>790</c:v>
                </c:pt>
                <c:pt idx="186">
                  <c:v>790</c:v>
                </c:pt>
                <c:pt idx="187">
                  <c:v>1019</c:v>
                </c:pt>
                <c:pt idx="188">
                  <c:v>1019</c:v>
                </c:pt>
                <c:pt idx="189">
                  <c:v>1019</c:v>
                </c:pt>
                <c:pt idx="190">
                  <c:v>1019</c:v>
                </c:pt>
                <c:pt idx="191">
                  <c:v>1019</c:v>
                </c:pt>
                <c:pt idx="192">
                  <c:v>1019</c:v>
                </c:pt>
                <c:pt idx="193">
                  <c:v>1019</c:v>
                </c:pt>
                <c:pt idx="194">
                  <c:v>1019</c:v>
                </c:pt>
                <c:pt idx="195">
                  <c:v>1019</c:v>
                </c:pt>
                <c:pt idx="196">
                  <c:v>1019</c:v>
                </c:pt>
                <c:pt idx="197">
                  <c:v>1019</c:v>
                </c:pt>
                <c:pt idx="198">
                  <c:v>1019</c:v>
                </c:pt>
                <c:pt idx="199">
                  <c:v>1019</c:v>
                </c:pt>
                <c:pt idx="200">
                  <c:v>1019</c:v>
                </c:pt>
                <c:pt idx="201">
                  <c:v>1019</c:v>
                </c:pt>
                <c:pt idx="202">
                  <c:v>1019</c:v>
                </c:pt>
                <c:pt idx="203">
                  <c:v>1019</c:v>
                </c:pt>
                <c:pt idx="204">
                  <c:v>1654</c:v>
                </c:pt>
                <c:pt idx="205">
                  <c:v>1654</c:v>
                </c:pt>
                <c:pt idx="206">
                  <c:v>1654</c:v>
                </c:pt>
                <c:pt idx="207">
                  <c:v>1654</c:v>
                </c:pt>
                <c:pt idx="208">
                  <c:v>1654</c:v>
                </c:pt>
                <c:pt idx="209">
                  <c:v>1654</c:v>
                </c:pt>
                <c:pt idx="210">
                  <c:v>1654</c:v>
                </c:pt>
                <c:pt idx="211">
                  <c:v>1654</c:v>
                </c:pt>
                <c:pt idx="212">
                  <c:v>1654</c:v>
                </c:pt>
                <c:pt idx="213">
                  <c:v>1654</c:v>
                </c:pt>
                <c:pt idx="214">
                  <c:v>1654</c:v>
                </c:pt>
                <c:pt idx="215">
                  <c:v>1654</c:v>
                </c:pt>
                <c:pt idx="216">
                  <c:v>1654</c:v>
                </c:pt>
                <c:pt idx="217">
                  <c:v>1654</c:v>
                </c:pt>
                <c:pt idx="218">
                  <c:v>1654</c:v>
                </c:pt>
                <c:pt idx="219">
                  <c:v>1654</c:v>
                </c:pt>
                <c:pt idx="220">
                  <c:v>1654</c:v>
                </c:pt>
                <c:pt idx="221">
                  <c:v>1944</c:v>
                </c:pt>
                <c:pt idx="222">
                  <c:v>1944</c:v>
                </c:pt>
                <c:pt idx="223">
                  <c:v>1944</c:v>
                </c:pt>
                <c:pt idx="224">
                  <c:v>1944</c:v>
                </c:pt>
                <c:pt idx="225">
                  <c:v>1944</c:v>
                </c:pt>
                <c:pt idx="226">
                  <c:v>1944</c:v>
                </c:pt>
                <c:pt idx="227">
                  <c:v>1944</c:v>
                </c:pt>
                <c:pt idx="228">
                  <c:v>1944</c:v>
                </c:pt>
                <c:pt idx="229">
                  <c:v>1944</c:v>
                </c:pt>
                <c:pt idx="230">
                  <c:v>1944</c:v>
                </c:pt>
                <c:pt idx="231">
                  <c:v>1944</c:v>
                </c:pt>
                <c:pt idx="232">
                  <c:v>1944</c:v>
                </c:pt>
                <c:pt idx="233">
                  <c:v>1944</c:v>
                </c:pt>
                <c:pt idx="234">
                  <c:v>1944</c:v>
                </c:pt>
                <c:pt idx="235">
                  <c:v>1944</c:v>
                </c:pt>
                <c:pt idx="236">
                  <c:v>1944</c:v>
                </c:pt>
                <c:pt idx="237">
                  <c:v>1944</c:v>
                </c:pt>
                <c:pt idx="238">
                  <c:v>1323</c:v>
                </c:pt>
                <c:pt idx="239">
                  <c:v>1323</c:v>
                </c:pt>
                <c:pt idx="240">
                  <c:v>1323</c:v>
                </c:pt>
                <c:pt idx="241">
                  <c:v>1323</c:v>
                </c:pt>
                <c:pt idx="242">
                  <c:v>1323</c:v>
                </c:pt>
                <c:pt idx="243">
                  <c:v>1323</c:v>
                </c:pt>
                <c:pt idx="244">
                  <c:v>1323</c:v>
                </c:pt>
                <c:pt idx="245">
                  <c:v>1323</c:v>
                </c:pt>
                <c:pt idx="246">
                  <c:v>1323</c:v>
                </c:pt>
                <c:pt idx="247">
                  <c:v>1323</c:v>
                </c:pt>
                <c:pt idx="248">
                  <c:v>1323</c:v>
                </c:pt>
                <c:pt idx="249">
                  <c:v>1323</c:v>
                </c:pt>
                <c:pt idx="250">
                  <c:v>1323</c:v>
                </c:pt>
                <c:pt idx="251">
                  <c:v>1323</c:v>
                </c:pt>
                <c:pt idx="252">
                  <c:v>1323</c:v>
                </c:pt>
                <c:pt idx="253">
                  <c:v>1323</c:v>
                </c:pt>
                <c:pt idx="254">
                  <c:v>1323</c:v>
                </c:pt>
                <c:pt idx="255">
                  <c:v>1222</c:v>
                </c:pt>
                <c:pt idx="256">
                  <c:v>1222</c:v>
                </c:pt>
                <c:pt idx="257">
                  <c:v>1222</c:v>
                </c:pt>
                <c:pt idx="258">
                  <c:v>1222</c:v>
                </c:pt>
                <c:pt idx="259">
                  <c:v>1222</c:v>
                </c:pt>
                <c:pt idx="260">
                  <c:v>1222</c:v>
                </c:pt>
                <c:pt idx="261">
                  <c:v>1222</c:v>
                </c:pt>
                <c:pt idx="262">
                  <c:v>1222</c:v>
                </c:pt>
                <c:pt idx="263">
                  <c:v>1222</c:v>
                </c:pt>
                <c:pt idx="264">
                  <c:v>1222</c:v>
                </c:pt>
                <c:pt idx="265">
                  <c:v>1222</c:v>
                </c:pt>
                <c:pt idx="266">
                  <c:v>1222</c:v>
                </c:pt>
                <c:pt idx="267">
                  <c:v>1222</c:v>
                </c:pt>
                <c:pt idx="268">
                  <c:v>1222</c:v>
                </c:pt>
                <c:pt idx="269">
                  <c:v>1222</c:v>
                </c:pt>
                <c:pt idx="270">
                  <c:v>1222</c:v>
                </c:pt>
                <c:pt idx="271">
                  <c:v>1222</c:v>
                </c:pt>
                <c:pt idx="272">
                  <c:v>1105</c:v>
                </c:pt>
                <c:pt idx="273">
                  <c:v>1105</c:v>
                </c:pt>
                <c:pt idx="274">
                  <c:v>1105</c:v>
                </c:pt>
                <c:pt idx="275">
                  <c:v>1105</c:v>
                </c:pt>
                <c:pt idx="276">
                  <c:v>1105</c:v>
                </c:pt>
                <c:pt idx="277">
                  <c:v>1105</c:v>
                </c:pt>
                <c:pt idx="278">
                  <c:v>1105</c:v>
                </c:pt>
                <c:pt idx="279">
                  <c:v>1105</c:v>
                </c:pt>
                <c:pt idx="280">
                  <c:v>1105</c:v>
                </c:pt>
                <c:pt idx="281">
                  <c:v>1105</c:v>
                </c:pt>
                <c:pt idx="282">
                  <c:v>1105</c:v>
                </c:pt>
                <c:pt idx="283">
                  <c:v>1105</c:v>
                </c:pt>
                <c:pt idx="284">
                  <c:v>1105</c:v>
                </c:pt>
                <c:pt idx="285">
                  <c:v>1105</c:v>
                </c:pt>
                <c:pt idx="286">
                  <c:v>1105</c:v>
                </c:pt>
                <c:pt idx="287">
                  <c:v>1105</c:v>
                </c:pt>
                <c:pt idx="288">
                  <c:v>1105</c:v>
                </c:pt>
                <c:pt idx="289">
                  <c:v>791</c:v>
                </c:pt>
                <c:pt idx="290">
                  <c:v>791</c:v>
                </c:pt>
                <c:pt idx="291">
                  <c:v>791</c:v>
                </c:pt>
                <c:pt idx="292">
                  <c:v>791</c:v>
                </c:pt>
                <c:pt idx="293">
                  <c:v>791</c:v>
                </c:pt>
                <c:pt idx="294">
                  <c:v>791</c:v>
                </c:pt>
                <c:pt idx="295">
                  <c:v>791</c:v>
                </c:pt>
                <c:pt idx="296">
                  <c:v>791</c:v>
                </c:pt>
                <c:pt idx="297">
                  <c:v>791</c:v>
                </c:pt>
                <c:pt idx="298">
                  <c:v>791</c:v>
                </c:pt>
                <c:pt idx="299">
                  <c:v>791</c:v>
                </c:pt>
                <c:pt idx="300">
                  <c:v>791</c:v>
                </c:pt>
                <c:pt idx="301">
                  <c:v>791</c:v>
                </c:pt>
                <c:pt idx="302">
                  <c:v>791</c:v>
                </c:pt>
                <c:pt idx="303">
                  <c:v>791</c:v>
                </c:pt>
                <c:pt idx="304">
                  <c:v>791</c:v>
                </c:pt>
                <c:pt idx="305">
                  <c:v>791</c:v>
                </c:pt>
                <c:pt idx="306">
                  <c:v>1476</c:v>
                </c:pt>
                <c:pt idx="307">
                  <c:v>1476</c:v>
                </c:pt>
                <c:pt idx="308">
                  <c:v>1476</c:v>
                </c:pt>
                <c:pt idx="309">
                  <c:v>1476</c:v>
                </c:pt>
                <c:pt idx="310">
                  <c:v>1476</c:v>
                </c:pt>
                <c:pt idx="311">
                  <c:v>1476</c:v>
                </c:pt>
                <c:pt idx="312">
                  <c:v>1476</c:v>
                </c:pt>
                <c:pt idx="313">
                  <c:v>1476</c:v>
                </c:pt>
                <c:pt idx="314">
                  <c:v>1476</c:v>
                </c:pt>
                <c:pt idx="315">
                  <c:v>1476</c:v>
                </c:pt>
                <c:pt idx="316">
                  <c:v>1476</c:v>
                </c:pt>
                <c:pt idx="317">
                  <c:v>1476</c:v>
                </c:pt>
                <c:pt idx="318">
                  <c:v>1476</c:v>
                </c:pt>
                <c:pt idx="319">
                  <c:v>1476</c:v>
                </c:pt>
                <c:pt idx="320">
                  <c:v>1476</c:v>
                </c:pt>
                <c:pt idx="321">
                  <c:v>1476</c:v>
                </c:pt>
                <c:pt idx="322">
                  <c:v>1476</c:v>
                </c:pt>
                <c:pt idx="323">
                  <c:v>1995</c:v>
                </c:pt>
                <c:pt idx="324">
                  <c:v>1995</c:v>
                </c:pt>
                <c:pt idx="325">
                  <c:v>1995</c:v>
                </c:pt>
                <c:pt idx="326">
                  <c:v>1995</c:v>
                </c:pt>
                <c:pt idx="327">
                  <c:v>1995</c:v>
                </c:pt>
                <c:pt idx="328">
                  <c:v>1995</c:v>
                </c:pt>
                <c:pt idx="329">
                  <c:v>1995</c:v>
                </c:pt>
                <c:pt idx="330">
                  <c:v>1995</c:v>
                </c:pt>
                <c:pt idx="331">
                  <c:v>1995</c:v>
                </c:pt>
                <c:pt idx="332">
                  <c:v>1995</c:v>
                </c:pt>
                <c:pt idx="333">
                  <c:v>1995</c:v>
                </c:pt>
                <c:pt idx="334">
                  <c:v>1995</c:v>
                </c:pt>
                <c:pt idx="335">
                  <c:v>1995</c:v>
                </c:pt>
                <c:pt idx="336">
                  <c:v>1995</c:v>
                </c:pt>
                <c:pt idx="337">
                  <c:v>1995</c:v>
                </c:pt>
                <c:pt idx="338">
                  <c:v>1995</c:v>
                </c:pt>
                <c:pt idx="339">
                  <c:v>1995</c:v>
                </c:pt>
                <c:pt idx="340">
                  <c:v>2268</c:v>
                </c:pt>
                <c:pt idx="341">
                  <c:v>2268</c:v>
                </c:pt>
                <c:pt idx="342">
                  <c:v>2268</c:v>
                </c:pt>
                <c:pt idx="343">
                  <c:v>2268</c:v>
                </c:pt>
                <c:pt idx="344">
                  <c:v>2268</c:v>
                </c:pt>
                <c:pt idx="345">
                  <c:v>2268</c:v>
                </c:pt>
                <c:pt idx="346">
                  <c:v>2268</c:v>
                </c:pt>
                <c:pt idx="347">
                  <c:v>2268</c:v>
                </c:pt>
                <c:pt idx="348">
                  <c:v>2268</c:v>
                </c:pt>
                <c:pt idx="349">
                  <c:v>2268</c:v>
                </c:pt>
                <c:pt idx="350">
                  <c:v>2268</c:v>
                </c:pt>
                <c:pt idx="351">
                  <c:v>2268</c:v>
                </c:pt>
                <c:pt idx="352">
                  <c:v>2268</c:v>
                </c:pt>
                <c:pt idx="353">
                  <c:v>2268</c:v>
                </c:pt>
                <c:pt idx="354">
                  <c:v>2268</c:v>
                </c:pt>
                <c:pt idx="355">
                  <c:v>2268</c:v>
                </c:pt>
                <c:pt idx="356">
                  <c:v>2268</c:v>
                </c:pt>
              </c:numCache>
            </c:numRef>
          </c:xVal>
          <c:yVal>
            <c:numRef>
              <c:f>'Regression Machine Cycle'!$B$25:$B$381</c:f>
              <c:numCache>
                <c:formatCode>General</c:formatCode>
                <c:ptCount val="357"/>
                <c:pt idx="0">
                  <c:v>6.811339855348792</c:v>
                </c:pt>
                <c:pt idx="1">
                  <c:v>6.811339855348792</c:v>
                </c:pt>
                <c:pt idx="2">
                  <c:v>6.811339855348792</c:v>
                </c:pt>
                <c:pt idx="3">
                  <c:v>6.811339855348792</c:v>
                </c:pt>
                <c:pt idx="4">
                  <c:v>6.811339855348792</c:v>
                </c:pt>
                <c:pt idx="5">
                  <c:v>6.811339855348792</c:v>
                </c:pt>
                <c:pt idx="6">
                  <c:v>6.811339855348792</c:v>
                </c:pt>
                <c:pt idx="7">
                  <c:v>6.811339855348792</c:v>
                </c:pt>
                <c:pt idx="8">
                  <c:v>6.811339855348792</c:v>
                </c:pt>
                <c:pt idx="9">
                  <c:v>6.811339855348792</c:v>
                </c:pt>
                <c:pt idx="10">
                  <c:v>6.811339855348792</c:v>
                </c:pt>
                <c:pt idx="11">
                  <c:v>6.811339855348792</c:v>
                </c:pt>
                <c:pt idx="12">
                  <c:v>6.811339855348792</c:v>
                </c:pt>
                <c:pt idx="13">
                  <c:v>6.811339855348792</c:v>
                </c:pt>
                <c:pt idx="14">
                  <c:v>6.811339855348792</c:v>
                </c:pt>
                <c:pt idx="15">
                  <c:v>6.811339855348792</c:v>
                </c:pt>
                <c:pt idx="16">
                  <c:v>6.811339855348792</c:v>
                </c:pt>
                <c:pt idx="17">
                  <c:v>7.2682542391969065</c:v>
                </c:pt>
                <c:pt idx="18">
                  <c:v>7.2682542391969065</c:v>
                </c:pt>
                <c:pt idx="19">
                  <c:v>7.2682542391969065</c:v>
                </c:pt>
                <c:pt idx="20">
                  <c:v>7.2682542391969065</c:v>
                </c:pt>
                <c:pt idx="21">
                  <c:v>7.2682542391969065</c:v>
                </c:pt>
                <c:pt idx="22">
                  <c:v>7.2682542391969065</c:v>
                </c:pt>
                <c:pt idx="23">
                  <c:v>7.2682542391969065</c:v>
                </c:pt>
                <c:pt idx="24">
                  <c:v>7.2682542391969065</c:v>
                </c:pt>
                <c:pt idx="25">
                  <c:v>7.2682542391969065</c:v>
                </c:pt>
                <c:pt idx="26">
                  <c:v>7.2682542391969065</c:v>
                </c:pt>
                <c:pt idx="27">
                  <c:v>7.2682542391969065</c:v>
                </c:pt>
                <c:pt idx="28">
                  <c:v>7.2682542391969065</c:v>
                </c:pt>
                <c:pt idx="29">
                  <c:v>7.2682542391969065</c:v>
                </c:pt>
                <c:pt idx="30">
                  <c:v>7.2682542391969065</c:v>
                </c:pt>
                <c:pt idx="31">
                  <c:v>7.2682542391969065</c:v>
                </c:pt>
                <c:pt idx="32">
                  <c:v>7.2682542391969065</c:v>
                </c:pt>
                <c:pt idx="33">
                  <c:v>7.2682542391969065</c:v>
                </c:pt>
                <c:pt idx="34">
                  <c:v>7.4606392429224275</c:v>
                </c:pt>
                <c:pt idx="35">
                  <c:v>7.4606392429224275</c:v>
                </c:pt>
                <c:pt idx="36">
                  <c:v>7.4606392429224275</c:v>
                </c:pt>
                <c:pt idx="37">
                  <c:v>7.4606392429224275</c:v>
                </c:pt>
                <c:pt idx="38">
                  <c:v>7.4606392429224275</c:v>
                </c:pt>
                <c:pt idx="39">
                  <c:v>7.4606392429224275</c:v>
                </c:pt>
                <c:pt idx="40">
                  <c:v>7.4606392429224275</c:v>
                </c:pt>
                <c:pt idx="41">
                  <c:v>7.4606392429224275</c:v>
                </c:pt>
                <c:pt idx="42">
                  <c:v>7.4606392429224275</c:v>
                </c:pt>
                <c:pt idx="43">
                  <c:v>7.4606392429224275</c:v>
                </c:pt>
                <c:pt idx="44">
                  <c:v>7.4606392429224275</c:v>
                </c:pt>
                <c:pt idx="45">
                  <c:v>7.4606392429224275</c:v>
                </c:pt>
                <c:pt idx="46">
                  <c:v>7.4606392429224275</c:v>
                </c:pt>
                <c:pt idx="47">
                  <c:v>7.4606392429224275</c:v>
                </c:pt>
                <c:pt idx="48">
                  <c:v>7.4606392429224275</c:v>
                </c:pt>
                <c:pt idx="49">
                  <c:v>7.4606392429224275</c:v>
                </c:pt>
                <c:pt idx="50">
                  <c:v>7.4606392429224275</c:v>
                </c:pt>
                <c:pt idx="51">
                  <c:v>7.3564306992377704</c:v>
                </c:pt>
                <c:pt idx="52">
                  <c:v>7.3564306992377704</c:v>
                </c:pt>
                <c:pt idx="53">
                  <c:v>7.3564306992377704</c:v>
                </c:pt>
                <c:pt idx="54">
                  <c:v>7.3564306992377704</c:v>
                </c:pt>
                <c:pt idx="55">
                  <c:v>7.3564306992377704</c:v>
                </c:pt>
                <c:pt idx="56">
                  <c:v>7.3564306992377704</c:v>
                </c:pt>
                <c:pt idx="57">
                  <c:v>7.3564306992377704</c:v>
                </c:pt>
                <c:pt idx="58">
                  <c:v>7.3564306992377704</c:v>
                </c:pt>
                <c:pt idx="59">
                  <c:v>7.3564306992377704</c:v>
                </c:pt>
                <c:pt idx="60">
                  <c:v>7.3564306992377704</c:v>
                </c:pt>
                <c:pt idx="61">
                  <c:v>7.3564306992377704</c:v>
                </c:pt>
                <c:pt idx="62">
                  <c:v>7.3564306992377704</c:v>
                </c:pt>
                <c:pt idx="63">
                  <c:v>7.3564306992377704</c:v>
                </c:pt>
                <c:pt idx="64">
                  <c:v>7.3564306992377704</c:v>
                </c:pt>
                <c:pt idx="65">
                  <c:v>7.3564306992377704</c:v>
                </c:pt>
                <c:pt idx="66">
                  <c:v>7.3564306992377704</c:v>
                </c:pt>
                <c:pt idx="67">
                  <c:v>7.3564306992377704</c:v>
                </c:pt>
                <c:pt idx="68">
                  <c:v>7.8373932085515747</c:v>
                </c:pt>
                <c:pt idx="69">
                  <c:v>7.8373932085515747</c:v>
                </c:pt>
                <c:pt idx="70">
                  <c:v>7.8373932085515747</c:v>
                </c:pt>
                <c:pt idx="71">
                  <c:v>7.8373932085515747</c:v>
                </c:pt>
                <c:pt idx="72">
                  <c:v>7.8373932085515747</c:v>
                </c:pt>
                <c:pt idx="73">
                  <c:v>7.8373932085515747</c:v>
                </c:pt>
                <c:pt idx="74">
                  <c:v>7.8373932085515747</c:v>
                </c:pt>
                <c:pt idx="75">
                  <c:v>7.8373932085515747</c:v>
                </c:pt>
                <c:pt idx="76">
                  <c:v>7.8373932085515747</c:v>
                </c:pt>
                <c:pt idx="77">
                  <c:v>7.8373932085515747</c:v>
                </c:pt>
                <c:pt idx="78">
                  <c:v>7.8373932085515747</c:v>
                </c:pt>
                <c:pt idx="79">
                  <c:v>7.8373932085515747</c:v>
                </c:pt>
                <c:pt idx="80">
                  <c:v>7.8373932085515747</c:v>
                </c:pt>
                <c:pt idx="81">
                  <c:v>7.8373932085515747</c:v>
                </c:pt>
                <c:pt idx="82">
                  <c:v>7.8373932085515747</c:v>
                </c:pt>
                <c:pt idx="83">
                  <c:v>7.8373932085515747</c:v>
                </c:pt>
                <c:pt idx="84">
                  <c:v>7.8373932085515747</c:v>
                </c:pt>
                <c:pt idx="85">
                  <c:v>14.634996673520012</c:v>
                </c:pt>
                <c:pt idx="86">
                  <c:v>14.634996673520012</c:v>
                </c:pt>
                <c:pt idx="87">
                  <c:v>14.634996673520012</c:v>
                </c:pt>
                <c:pt idx="88">
                  <c:v>14.634996673520012</c:v>
                </c:pt>
                <c:pt idx="89">
                  <c:v>14.634996673520012</c:v>
                </c:pt>
                <c:pt idx="90">
                  <c:v>14.634996673520012</c:v>
                </c:pt>
                <c:pt idx="91">
                  <c:v>14.634996673520012</c:v>
                </c:pt>
                <c:pt idx="92">
                  <c:v>14.634996673520012</c:v>
                </c:pt>
                <c:pt idx="93">
                  <c:v>14.634996673520012</c:v>
                </c:pt>
                <c:pt idx="94">
                  <c:v>14.634996673520012</c:v>
                </c:pt>
                <c:pt idx="95">
                  <c:v>14.634996673520012</c:v>
                </c:pt>
                <c:pt idx="96">
                  <c:v>14.634996673520012</c:v>
                </c:pt>
                <c:pt idx="97">
                  <c:v>14.634996673520012</c:v>
                </c:pt>
                <c:pt idx="98">
                  <c:v>14.634996673520012</c:v>
                </c:pt>
                <c:pt idx="99">
                  <c:v>14.634996673520012</c:v>
                </c:pt>
                <c:pt idx="100">
                  <c:v>14.634996673520012</c:v>
                </c:pt>
                <c:pt idx="101">
                  <c:v>14.634996673520012</c:v>
                </c:pt>
                <c:pt idx="102">
                  <c:v>17.280290474745939</c:v>
                </c:pt>
                <c:pt idx="103">
                  <c:v>17.280290474745939</c:v>
                </c:pt>
                <c:pt idx="104">
                  <c:v>17.280290474745939</c:v>
                </c:pt>
                <c:pt idx="105">
                  <c:v>17.280290474745939</c:v>
                </c:pt>
                <c:pt idx="106">
                  <c:v>17.280290474745939</c:v>
                </c:pt>
                <c:pt idx="107">
                  <c:v>17.280290474745939</c:v>
                </c:pt>
                <c:pt idx="108">
                  <c:v>17.280290474745939</c:v>
                </c:pt>
                <c:pt idx="109">
                  <c:v>17.280290474745939</c:v>
                </c:pt>
                <c:pt idx="110">
                  <c:v>17.280290474745939</c:v>
                </c:pt>
                <c:pt idx="111">
                  <c:v>17.280290474745939</c:v>
                </c:pt>
                <c:pt idx="112">
                  <c:v>17.280290474745939</c:v>
                </c:pt>
                <c:pt idx="113">
                  <c:v>17.280290474745939</c:v>
                </c:pt>
                <c:pt idx="114">
                  <c:v>17.280290474745939</c:v>
                </c:pt>
                <c:pt idx="115">
                  <c:v>17.280290474745939</c:v>
                </c:pt>
                <c:pt idx="116">
                  <c:v>17.280290474745939</c:v>
                </c:pt>
                <c:pt idx="117">
                  <c:v>17.280290474745939</c:v>
                </c:pt>
                <c:pt idx="118">
                  <c:v>17.280290474745939</c:v>
                </c:pt>
                <c:pt idx="119">
                  <c:v>7.492703410210015</c:v>
                </c:pt>
                <c:pt idx="120">
                  <c:v>7.492703410210015</c:v>
                </c:pt>
                <c:pt idx="121">
                  <c:v>7.492703410210015</c:v>
                </c:pt>
                <c:pt idx="122">
                  <c:v>7.492703410210015</c:v>
                </c:pt>
                <c:pt idx="123">
                  <c:v>7.492703410210015</c:v>
                </c:pt>
                <c:pt idx="124">
                  <c:v>7.492703410210015</c:v>
                </c:pt>
                <c:pt idx="125">
                  <c:v>7.492703410210015</c:v>
                </c:pt>
                <c:pt idx="126">
                  <c:v>7.492703410210015</c:v>
                </c:pt>
                <c:pt idx="127">
                  <c:v>7.492703410210015</c:v>
                </c:pt>
                <c:pt idx="128">
                  <c:v>7.492703410210015</c:v>
                </c:pt>
                <c:pt idx="129">
                  <c:v>7.492703410210015</c:v>
                </c:pt>
                <c:pt idx="130">
                  <c:v>7.492703410210015</c:v>
                </c:pt>
                <c:pt idx="131">
                  <c:v>7.492703410210015</c:v>
                </c:pt>
                <c:pt idx="132">
                  <c:v>7.492703410210015</c:v>
                </c:pt>
                <c:pt idx="133">
                  <c:v>7.492703410210015</c:v>
                </c:pt>
                <c:pt idx="134">
                  <c:v>7.492703410210015</c:v>
                </c:pt>
                <c:pt idx="135">
                  <c:v>7.492703410210015</c:v>
                </c:pt>
                <c:pt idx="136">
                  <c:v>11.484692237514594</c:v>
                </c:pt>
                <c:pt idx="137">
                  <c:v>11.484692237514594</c:v>
                </c:pt>
                <c:pt idx="138">
                  <c:v>11.484692237514594</c:v>
                </c:pt>
                <c:pt idx="139">
                  <c:v>11.484692237514594</c:v>
                </c:pt>
                <c:pt idx="140">
                  <c:v>11.484692237514594</c:v>
                </c:pt>
                <c:pt idx="141">
                  <c:v>11.484692237514594</c:v>
                </c:pt>
                <c:pt idx="142">
                  <c:v>11.484692237514594</c:v>
                </c:pt>
                <c:pt idx="143">
                  <c:v>11.484692237514594</c:v>
                </c:pt>
                <c:pt idx="144">
                  <c:v>11.484692237514594</c:v>
                </c:pt>
                <c:pt idx="145">
                  <c:v>11.484692237514594</c:v>
                </c:pt>
                <c:pt idx="146">
                  <c:v>11.484692237514594</c:v>
                </c:pt>
                <c:pt idx="147">
                  <c:v>11.484692237514594</c:v>
                </c:pt>
                <c:pt idx="148">
                  <c:v>11.484692237514594</c:v>
                </c:pt>
                <c:pt idx="149">
                  <c:v>11.484692237514594</c:v>
                </c:pt>
                <c:pt idx="150">
                  <c:v>11.484692237514594</c:v>
                </c:pt>
                <c:pt idx="151">
                  <c:v>11.484692237514594</c:v>
                </c:pt>
                <c:pt idx="152">
                  <c:v>11.484692237514594</c:v>
                </c:pt>
                <c:pt idx="153">
                  <c:v>6.6991152698422374</c:v>
                </c:pt>
                <c:pt idx="154">
                  <c:v>6.6991152698422374</c:v>
                </c:pt>
                <c:pt idx="155">
                  <c:v>6.6991152698422374</c:v>
                </c:pt>
                <c:pt idx="156">
                  <c:v>6.6991152698422374</c:v>
                </c:pt>
                <c:pt idx="157">
                  <c:v>6.6991152698422374</c:v>
                </c:pt>
                <c:pt idx="158">
                  <c:v>6.6991152698422374</c:v>
                </c:pt>
                <c:pt idx="159">
                  <c:v>6.6991152698422374</c:v>
                </c:pt>
                <c:pt idx="160">
                  <c:v>6.6991152698422374</c:v>
                </c:pt>
                <c:pt idx="161">
                  <c:v>6.6991152698422374</c:v>
                </c:pt>
                <c:pt idx="162">
                  <c:v>6.6991152698422374</c:v>
                </c:pt>
                <c:pt idx="163">
                  <c:v>6.6991152698422374</c:v>
                </c:pt>
                <c:pt idx="164">
                  <c:v>6.6991152698422374</c:v>
                </c:pt>
                <c:pt idx="165">
                  <c:v>6.6991152698422374</c:v>
                </c:pt>
                <c:pt idx="166">
                  <c:v>6.6991152698422374</c:v>
                </c:pt>
                <c:pt idx="167">
                  <c:v>6.6991152698422374</c:v>
                </c:pt>
                <c:pt idx="168">
                  <c:v>6.6991152698422374</c:v>
                </c:pt>
                <c:pt idx="169">
                  <c:v>6.6991152698422374</c:v>
                </c:pt>
                <c:pt idx="170">
                  <c:v>5.9536233804058405</c:v>
                </c:pt>
                <c:pt idx="171">
                  <c:v>5.9536233804058405</c:v>
                </c:pt>
                <c:pt idx="172">
                  <c:v>5.9536233804058405</c:v>
                </c:pt>
                <c:pt idx="173">
                  <c:v>5.9536233804058405</c:v>
                </c:pt>
                <c:pt idx="174">
                  <c:v>5.9536233804058405</c:v>
                </c:pt>
                <c:pt idx="175">
                  <c:v>5.9536233804058405</c:v>
                </c:pt>
                <c:pt idx="176">
                  <c:v>5.9536233804058405</c:v>
                </c:pt>
                <c:pt idx="177">
                  <c:v>5.9536233804058405</c:v>
                </c:pt>
                <c:pt idx="178">
                  <c:v>5.9536233804058405</c:v>
                </c:pt>
                <c:pt idx="179">
                  <c:v>5.9536233804058405</c:v>
                </c:pt>
                <c:pt idx="180">
                  <c:v>5.9536233804058405</c:v>
                </c:pt>
                <c:pt idx="181">
                  <c:v>5.9536233804058405</c:v>
                </c:pt>
                <c:pt idx="182">
                  <c:v>5.9536233804058405</c:v>
                </c:pt>
                <c:pt idx="183">
                  <c:v>5.9536233804058405</c:v>
                </c:pt>
                <c:pt idx="184">
                  <c:v>5.9536233804058405</c:v>
                </c:pt>
                <c:pt idx="185">
                  <c:v>5.9536233804058405</c:v>
                </c:pt>
                <c:pt idx="186">
                  <c:v>5.9536233804058405</c:v>
                </c:pt>
                <c:pt idx="187">
                  <c:v>7.7892969576201949</c:v>
                </c:pt>
                <c:pt idx="188">
                  <c:v>7.7892969576201949</c:v>
                </c:pt>
                <c:pt idx="189">
                  <c:v>7.7892969576201949</c:v>
                </c:pt>
                <c:pt idx="190">
                  <c:v>7.7892969576201949</c:v>
                </c:pt>
                <c:pt idx="191">
                  <c:v>7.7892969576201949</c:v>
                </c:pt>
                <c:pt idx="192">
                  <c:v>7.7892969576201949</c:v>
                </c:pt>
                <c:pt idx="193">
                  <c:v>7.7892969576201949</c:v>
                </c:pt>
                <c:pt idx="194">
                  <c:v>7.7892969576201949</c:v>
                </c:pt>
                <c:pt idx="195">
                  <c:v>7.7892969576201949</c:v>
                </c:pt>
                <c:pt idx="196">
                  <c:v>7.7892969576201949</c:v>
                </c:pt>
                <c:pt idx="197">
                  <c:v>7.7892969576201949</c:v>
                </c:pt>
                <c:pt idx="198">
                  <c:v>7.7892969576201949</c:v>
                </c:pt>
                <c:pt idx="199">
                  <c:v>7.7892969576201949</c:v>
                </c:pt>
                <c:pt idx="200">
                  <c:v>7.7892969576201949</c:v>
                </c:pt>
                <c:pt idx="201">
                  <c:v>7.7892969576201949</c:v>
                </c:pt>
                <c:pt idx="202">
                  <c:v>7.7892969576201949</c:v>
                </c:pt>
                <c:pt idx="203">
                  <c:v>7.7892969576201949</c:v>
                </c:pt>
                <c:pt idx="204">
                  <c:v>12.879483514524626</c:v>
                </c:pt>
                <c:pt idx="205">
                  <c:v>12.879483514524626</c:v>
                </c:pt>
                <c:pt idx="206">
                  <c:v>12.879483514524626</c:v>
                </c:pt>
                <c:pt idx="207">
                  <c:v>12.879483514524626</c:v>
                </c:pt>
                <c:pt idx="208">
                  <c:v>12.879483514524626</c:v>
                </c:pt>
                <c:pt idx="209">
                  <c:v>12.879483514524626</c:v>
                </c:pt>
                <c:pt idx="210">
                  <c:v>12.879483514524626</c:v>
                </c:pt>
                <c:pt idx="211">
                  <c:v>12.879483514524626</c:v>
                </c:pt>
                <c:pt idx="212">
                  <c:v>12.879483514524626</c:v>
                </c:pt>
                <c:pt idx="213">
                  <c:v>12.879483514524626</c:v>
                </c:pt>
                <c:pt idx="214">
                  <c:v>12.879483514524626</c:v>
                </c:pt>
                <c:pt idx="215">
                  <c:v>12.879483514524626</c:v>
                </c:pt>
                <c:pt idx="216">
                  <c:v>12.879483514524626</c:v>
                </c:pt>
                <c:pt idx="217">
                  <c:v>12.879483514524626</c:v>
                </c:pt>
                <c:pt idx="218">
                  <c:v>12.879483514524626</c:v>
                </c:pt>
                <c:pt idx="219">
                  <c:v>12.879483514524626</c:v>
                </c:pt>
                <c:pt idx="220">
                  <c:v>12.879483514524626</c:v>
                </c:pt>
                <c:pt idx="221">
                  <c:v>15.204135642874682</c:v>
                </c:pt>
                <c:pt idx="222">
                  <c:v>15.204135642874682</c:v>
                </c:pt>
                <c:pt idx="223">
                  <c:v>15.204135642874682</c:v>
                </c:pt>
                <c:pt idx="224">
                  <c:v>15.204135642874682</c:v>
                </c:pt>
                <c:pt idx="225">
                  <c:v>15.204135642874682</c:v>
                </c:pt>
                <c:pt idx="226">
                  <c:v>15.204135642874682</c:v>
                </c:pt>
                <c:pt idx="227">
                  <c:v>15.204135642874682</c:v>
                </c:pt>
                <c:pt idx="228">
                  <c:v>15.204135642874682</c:v>
                </c:pt>
                <c:pt idx="229">
                  <c:v>15.204135642874682</c:v>
                </c:pt>
                <c:pt idx="230">
                  <c:v>15.204135642874682</c:v>
                </c:pt>
                <c:pt idx="231">
                  <c:v>15.204135642874682</c:v>
                </c:pt>
                <c:pt idx="232">
                  <c:v>15.204135642874682</c:v>
                </c:pt>
                <c:pt idx="233">
                  <c:v>15.204135642874682</c:v>
                </c:pt>
                <c:pt idx="234">
                  <c:v>15.204135642874682</c:v>
                </c:pt>
                <c:pt idx="235">
                  <c:v>15.204135642874682</c:v>
                </c:pt>
                <c:pt idx="236">
                  <c:v>15.204135642874682</c:v>
                </c:pt>
                <c:pt idx="237">
                  <c:v>15.204135642874682</c:v>
                </c:pt>
                <c:pt idx="238">
                  <c:v>10.226173671476804</c:v>
                </c:pt>
                <c:pt idx="239">
                  <c:v>10.226173671476804</c:v>
                </c:pt>
                <c:pt idx="240">
                  <c:v>10.226173671476804</c:v>
                </c:pt>
                <c:pt idx="241">
                  <c:v>10.226173671476804</c:v>
                </c:pt>
                <c:pt idx="242">
                  <c:v>10.226173671476804</c:v>
                </c:pt>
                <c:pt idx="243">
                  <c:v>10.226173671476804</c:v>
                </c:pt>
                <c:pt idx="244">
                  <c:v>10.226173671476804</c:v>
                </c:pt>
                <c:pt idx="245">
                  <c:v>10.226173671476804</c:v>
                </c:pt>
                <c:pt idx="246">
                  <c:v>10.226173671476804</c:v>
                </c:pt>
                <c:pt idx="247">
                  <c:v>10.226173671476804</c:v>
                </c:pt>
                <c:pt idx="248">
                  <c:v>10.226173671476804</c:v>
                </c:pt>
                <c:pt idx="249">
                  <c:v>10.226173671476804</c:v>
                </c:pt>
                <c:pt idx="250">
                  <c:v>10.226173671476804</c:v>
                </c:pt>
                <c:pt idx="251">
                  <c:v>10.226173671476804</c:v>
                </c:pt>
                <c:pt idx="252">
                  <c:v>10.226173671476804</c:v>
                </c:pt>
                <c:pt idx="253">
                  <c:v>10.226173671476804</c:v>
                </c:pt>
                <c:pt idx="254">
                  <c:v>10.226173671476804</c:v>
                </c:pt>
                <c:pt idx="255">
                  <c:v>9.4165534474652333</c:v>
                </c:pt>
                <c:pt idx="256">
                  <c:v>9.4165534474652333</c:v>
                </c:pt>
                <c:pt idx="257">
                  <c:v>9.4165534474652333</c:v>
                </c:pt>
                <c:pt idx="258">
                  <c:v>9.4165534474652333</c:v>
                </c:pt>
                <c:pt idx="259">
                  <c:v>9.4165534474652333</c:v>
                </c:pt>
                <c:pt idx="260">
                  <c:v>9.4165534474652333</c:v>
                </c:pt>
                <c:pt idx="261">
                  <c:v>9.4165534474652333</c:v>
                </c:pt>
                <c:pt idx="262">
                  <c:v>9.4165534474652333</c:v>
                </c:pt>
                <c:pt idx="263">
                  <c:v>9.4165534474652333</c:v>
                </c:pt>
                <c:pt idx="264">
                  <c:v>9.4165534474652333</c:v>
                </c:pt>
                <c:pt idx="265">
                  <c:v>9.4165534474652333</c:v>
                </c:pt>
                <c:pt idx="266">
                  <c:v>9.4165534474652333</c:v>
                </c:pt>
                <c:pt idx="267">
                  <c:v>9.4165534474652333</c:v>
                </c:pt>
                <c:pt idx="268">
                  <c:v>9.4165534474652333</c:v>
                </c:pt>
                <c:pt idx="269">
                  <c:v>9.4165534474652333</c:v>
                </c:pt>
                <c:pt idx="270">
                  <c:v>9.4165534474652333</c:v>
                </c:pt>
                <c:pt idx="271">
                  <c:v>9.4165534474652333</c:v>
                </c:pt>
                <c:pt idx="272">
                  <c:v>8.4786765543033145</c:v>
                </c:pt>
                <c:pt idx="273">
                  <c:v>8.4786765543033145</c:v>
                </c:pt>
                <c:pt idx="274">
                  <c:v>8.4786765543033145</c:v>
                </c:pt>
                <c:pt idx="275">
                  <c:v>8.4786765543033145</c:v>
                </c:pt>
                <c:pt idx="276">
                  <c:v>8.4786765543033145</c:v>
                </c:pt>
                <c:pt idx="277">
                  <c:v>8.4786765543033145</c:v>
                </c:pt>
                <c:pt idx="278">
                  <c:v>8.4786765543033145</c:v>
                </c:pt>
                <c:pt idx="279">
                  <c:v>8.4786765543033145</c:v>
                </c:pt>
                <c:pt idx="280">
                  <c:v>8.4786765543033145</c:v>
                </c:pt>
                <c:pt idx="281">
                  <c:v>8.4786765543033145</c:v>
                </c:pt>
                <c:pt idx="282">
                  <c:v>8.4786765543033145</c:v>
                </c:pt>
                <c:pt idx="283">
                  <c:v>8.4786765543033145</c:v>
                </c:pt>
                <c:pt idx="284">
                  <c:v>8.4786765543033145</c:v>
                </c:pt>
                <c:pt idx="285">
                  <c:v>8.4786765543033145</c:v>
                </c:pt>
                <c:pt idx="286">
                  <c:v>8.4786765543033145</c:v>
                </c:pt>
                <c:pt idx="287">
                  <c:v>8.4786765543033145</c:v>
                </c:pt>
                <c:pt idx="288">
                  <c:v>8.4786765543033145</c:v>
                </c:pt>
                <c:pt idx="289">
                  <c:v>5.9616394222277371</c:v>
                </c:pt>
                <c:pt idx="290">
                  <c:v>5.9616394222277371</c:v>
                </c:pt>
                <c:pt idx="291">
                  <c:v>5.9616394222277371</c:v>
                </c:pt>
                <c:pt idx="292">
                  <c:v>5.9616394222277371</c:v>
                </c:pt>
                <c:pt idx="293">
                  <c:v>5.9616394222277371</c:v>
                </c:pt>
                <c:pt idx="294">
                  <c:v>5.9616394222277371</c:v>
                </c:pt>
                <c:pt idx="295">
                  <c:v>5.9616394222277371</c:v>
                </c:pt>
                <c:pt idx="296">
                  <c:v>5.9616394222277371</c:v>
                </c:pt>
                <c:pt idx="297">
                  <c:v>5.9616394222277371</c:v>
                </c:pt>
                <c:pt idx="298">
                  <c:v>5.9616394222277371</c:v>
                </c:pt>
                <c:pt idx="299">
                  <c:v>5.9616394222277371</c:v>
                </c:pt>
                <c:pt idx="300">
                  <c:v>5.9616394222277371</c:v>
                </c:pt>
                <c:pt idx="301">
                  <c:v>5.9616394222277371</c:v>
                </c:pt>
                <c:pt idx="302">
                  <c:v>5.9616394222277371</c:v>
                </c:pt>
                <c:pt idx="303">
                  <c:v>5.9616394222277371</c:v>
                </c:pt>
                <c:pt idx="304">
                  <c:v>5.9616394222277371</c:v>
                </c:pt>
                <c:pt idx="305">
                  <c:v>5.9616394222277371</c:v>
                </c:pt>
                <c:pt idx="306">
                  <c:v>11.452628070227005</c:v>
                </c:pt>
                <c:pt idx="307">
                  <c:v>11.452628070227005</c:v>
                </c:pt>
                <c:pt idx="308">
                  <c:v>11.452628070227005</c:v>
                </c:pt>
                <c:pt idx="309">
                  <c:v>11.452628070227005</c:v>
                </c:pt>
                <c:pt idx="310">
                  <c:v>11.452628070227005</c:v>
                </c:pt>
                <c:pt idx="311">
                  <c:v>11.452628070227005</c:v>
                </c:pt>
                <c:pt idx="312">
                  <c:v>11.452628070227005</c:v>
                </c:pt>
                <c:pt idx="313">
                  <c:v>11.452628070227005</c:v>
                </c:pt>
                <c:pt idx="314">
                  <c:v>11.452628070227005</c:v>
                </c:pt>
                <c:pt idx="315">
                  <c:v>11.452628070227005</c:v>
                </c:pt>
                <c:pt idx="316">
                  <c:v>11.452628070227005</c:v>
                </c:pt>
                <c:pt idx="317">
                  <c:v>11.452628070227005</c:v>
                </c:pt>
                <c:pt idx="318">
                  <c:v>11.452628070227005</c:v>
                </c:pt>
                <c:pt idx="319">
                  <c:v>11.452628070227005</c:v>
                </c:pt>
                <c:pt idx="320">
                  <c:v>11.452628070227005</c:v>
                </c:pt>
                <c:pt idx="321">
                  <c:v>11.452628070227005</c:v>
                </c:pt>
                <c:pt idx="322">
                  <c:v>11.452628070227005</c:v>
                </c:pt>
                <c:pt idx="323">
                  <c:v>15.612953775791416</c:v>
                </c:pt>
                <c:pt idx="324">
                  <c:v>15.612953775791416</c:v>
                </c:pt>
                <c:pt idx="325">
                  <c:v>15.612953775791416</c:v>
                </c:pt>
                <c:pt idx="326">
                  <c:v>15.612953775791416</c:v>
                </c:pt>
                <c:pt idx="327">
                  <c:v>15.612953775791416</c:v>
                </c:pt>
                <c:pt idx="328">
                  <c:v>15.612953775791416</c:v>
                </c:pt>
                <c:pt idx="329">
                  <c:v>15.612953775791416</c:v>
                </c:pt>
                <c:pt idx="330">
                  <c:v>15.612953775791416</c:v>
                </c:pt>
                <c:pt idx="331">
                  <c:v>15.612953775791416</c:v>
                </c:pt>
                <c:pt idx="332">
                  <c:v>15.612953775791416</c:v>
                </c:pt>
                <c:pt idx="333">
                  <c:v>15.612953775791416</c:v>
                </c:pt>
                <c:pt idx="334">
                  <c:v>15.612953775791416</c:v>
                </c:pt>
                <c:pt idx="335">
                  <c:v>15.612953775791416</c:v>
                </c:pt>
                <c:pt idx="336">
                  <c:v>15.612953775791416</c:v>
                </c:pt>
                <c:pt idx="337">
                  <c:v>15.612953775791416</c:v>
                </c:pt>
                <c:pt idx="338">
                  <c:v>15.612953775791416</c:v>
                </c:pt>
                <c:pt idx="339">
                  <c:v>15.612953775791416</c:v>
                </c:pt>
                <c:pt idx="340">
                  <c:v>17.801333193169228</c:v>
                </c:pt>
                <c:pt idx="341">
                  <c:v>17.801333193169228</c:v>
                </c:pt>
                <c:pt idx="342">
                  <c:v>17.801333193169228</c:v>
                </c:pt>
                <c:pt idx="343">
                  <c:v>17.801333193169228</c:v>
                </c:pt>
                <c:pt idx="344">
                  <c:v>17.801333193169228</c:v>
                </c:pt>
                <c:pt idx="345">
                  <c:v>17.801333193169228</c:v>
                </c:pt>
                <c:pt idx="346">
                  <c:v>17.801333193169228</c:v>
                </c:pt>
                <c:pt idx="347">
                  <c:v>17.801333193169228</c:v>
                </c:pt>
                <c:pt idx="348">
                  <c:v>17.801333193169228</c:v>
                </c:pt>
                <c:pt idx="349">
                  <c:v>17.801333193169228</c:v>
                </c:pt>
                <c:pt idx="350">
                  <c:v>17.801333193169228</c:v>
                </c:pt>
                <c:pt idx="351">
                  <c:v>17.801333193169228</c:v>
                </c:pt>
                <c:pt idx="352">
                  <c:v>17.801333193169228</c:v>
                </c:pt>
                <c:pt idx="353">
                  <c:v>17.801333193169228</c:v>
                </c:pt>
                <c:pt idx="354">
                  <c:v>17.801333193169228</c:v>
                </c:pt>
                <c:pt idx="355">
                  <c:v>17.801333193169228</c:v>
                </c:pt>
                <c:pt idx="356">
                  <c:v>17.801333193169228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DB-7B4A-9940-8403F455E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2529456"/>
        <c:axId val="164493151"/>
      </c:scatterChart>
      <c:valAx>
        <c:axId val="1592529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Machine Cycle Revenue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493151"/>
        <c:crosses val="autoZero"/>
        <c:crossBetween val="midCat"/>
      </c:valAx>
      <c:valAx>
        <c:axId val="1644931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Cash Register Revenue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252945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Machine Cycle Revenue 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'Original Data'!$L$2:$L$358</c:f>
              <c:numCache>
                <c:formatCode>General</c:formatCode>
                <c:ptCount val="357"/>
                <c:pt idx="0">
                  <c:v>897</c:v>
                </c:pt>
                <c:pt idx="1">
                  <c:v>897</c:v>
                </c:pt>
                <c:pt idx="2">
                  <c:v>897</c:v>
                </c:pt>
                <c:pt idx="3">
                  <c:v>897</c:v>
                </c:pt>
                <c:pt idx="4">
                  <c:v>897</c:v>
                </c:pt>
                <c:pt idx="5">
                  <c:v>897</c:v>
                </c:pt>
                <c:pt idx="6">
                  <c:v>897</c:v>
                </c:pt>
                <c:pt idx="7">
                  <c:v>897</c:v>
                </c:pt>
                <c:pt idx="8">
                  <c:v>897</c:v>
                </c:pt>
                <c:pt idx="9">
                  <c:v>897</c:v>
                </c:pt>
                <c:pt idx="10">
                  <c:v>897</c:v>
                </c:pt>
                <c:pt idx="11">
                  <c:v>897</c:v>
                </c:pt>
                <c:pt idx="12">
                  <c:v>897</c:v>
                </c:pt>
                <c:pt idx="13">
                  <c:v>897</c:v>
                </c:pt>
                <c:pt idx="14">
                  <c:v>897</c:v>
                </c:pt>
                <c:pt idx="15">
                  <c:v>897</c:v>
                </c:pt>
                <c:pt idx="16">
                  <c:v>897</c:v>
                </c:pt>
                <c:pt idx="17">
                  <c:v>954</c:v>
                </c:pt>
                <c:pt idx="18">
                  <c:v>954</c:v>
                </c:pt>
                <c:pt idx="19">
                  <c:v>954</c:v>
                </c:pt>
                <c:pt idx="20">
                  <c:v>954</c:v>
                </c:pt>
                <c:pt idx="21">
                  <c:v>954</c:v>
                </c:pt>
                <c:pt idx="22">
                  <c:v>954</c:v>
                </c:pt>
                <c:pt idx="23">
                  <c:v>954</c:v>
                </c:pt>
                <c:pt idx="24">
                  <c:v>954</c:v>
                </c:pt>
                <c:pt idx="25">
                  <c:v>954</c:v>
                </c:pt>
                <c:pt idx="26">
                  <c:v>954</c:v>
                </c:pt>
                <c:pt idx="27">
                  <c:v>954</c:v>
                </c:pt>
                <c:pt idx="28">
                  <c:v>954</c:v>
                </c:pt>
                <c:pt idx="29">
                  <c:v>954</c:v>
                </c:pt>
                <c:pt idx="30">
                  <c:v>954</c:v>
                </c:pt>
                <c:pt idx="31">
                  <c:v>954</c:v>
                </c:pt>
                <c:pt idx="32">
                  <c:v>954</c:v>
                </c:pt>
                <c:pt idx="33">
                  <c:v>954</c:v>
                </c:pt>
                <c:pt idx="34">
                  <c:v>978</c:v>
                </c:pt>
                <c:pt idx="35">
                  <c:v>978</c:v>
                </c:pt>
                <c:pt idx="36">
                  <c:v>978</c:v>
                </c:pt>
                <c:pt idx="37">
                  <c:v>978</c:v>
                </c:pt>
                <c:pt idx="38">
                  <c:v>978</c:v>
                </c:pt>
                <c:pt idx="39">
                  <c:v>978</c:v>
                </c:pt>
                <c:pt idx="40">
                  <c:v>978</c:v>
                </c:pt>
                <c:pt idx="41">
                  <c:v>978</c:v>
                </c:pt>
                <c:pt idx="42">
                  <c:v>978</c:v>
                </c:pt>
                <c:pt idx="43">
                  <c:v>978</c:v>
                </c:pt>
                <c:pt idx="44">
                  <c:v>978</c:v>
                </c:pt>
                <c:pt idx="45">
                  <c:v>978</c:v>
                </c:pt>
                <c:pt idx="46">
                  <c:v>978</c:v>
                </c:pt>
                <c:pt idx="47">
                  <c:v>978</c:v>
                </c:pt>
                <c:pt idx="48">
                  <c:v>978</c:v>
                </c:pt>
                <c:pt idx="49">
                  <c:v>978</c:v>
                </c:pt>
                <c:pt idx="50">
                  <c:v>978</c:v>
                </c:pt>
                <c:pt idx="51">
                  <c:v>965</c:v>
                </c:pt>
                <c:pt idx="52">
                  <c:v>965</c:v>
                </c:pt>
                <c:pt idx="53">
                  <c:v>965</c:v>
                </c:pt>
                <c:pt idx="54">
                  <c:v>965</c:v>
                </c:pt>
                <c:pt idx="55">
                  <c:v>965</c:v>
                </c:pt>
                <c:pt idx="56">
                  <c:v>965</c:v>
                </c:pt>
                <c:pt idx="57">
                  <c:v>965</c:v>
                </c:pt>
                <c:pt idx="58">
                  <c:v>965</c:v>
                </c:pt>
                <c:pt idx="59">
                  <c:v>965</c:v>
                </c:pt>
                <c:pt idx="60">
                  <c:v>965</c:v>
                </c:pt>
                <c:pt idx="61">
                  <c:v>965</c:v>
                </c:pt>
                <c:pt idx="62">
                  <c:v>965</c:v>
                </c:pt>
                <c:pt idx="63">
                  <c:v>965</c:v>
                </c:pt>
                <c:pt idx="64">
                  <c:v>965</c:v>
                </c:pt>
                <c:pt idx="65">
                  <c:v>965</c:v>
                </c:pt>
                <c:pt idx="66">
                  <c:v>965</c:v>
                </c:pt>
                <c:pt idx="67">
                  <c:v>965</c:v>
                </c:pt>
                <c:pt idx="68">
                  <c:v>1025</c:v>
                </c:pt>
                <c:pt idx="69">
                  <c:v>1025</c:v>
                </c:pt>
                <c:pt idx="70">
                  <c:v>1025</c:v>
                </c:pt>
                <c:pt idx="71">
                  <c:v>1025</c:v>
                </c:pt>
                <c:pt idx="72">
                  <c:v>1025</c:v>
                </c:pt>
                <c:pt idx="73">
                  <c:v>1025</c:v>
                </c:pt>
                <c:pt idx="74">
                  <c:v>1025</c:v>
                </c:pt>
                <c:pt idx="75">
                  <c:v>1025</c:v>
                </c:pt>
                <c:pt idx="76">
                  <c:v>1025</c:v>
                </c:pt>
                <c:pt idx="77">
                  <c:v>1025</c:v>
                </c:pt>
                <c:pt idx="78">
                  <c:v>1025</c:v>
                </c:pt>
                <c:pt idx="79">
                  <c:v>1025</c:v>
                </c:pt>
                <c:pt idx="80">
                  <c:v>1025</c:v>
                </c:pt>
                <c:pt idx="81">
                  <c:v>1025</c:v>
                </c:pt>
                <c:pt idx="82">
                  <c:v>1025</c:v>
                </c:pt>
                <c:pt idx="83">
                  <c:v>1025</c:v>
                </c:pt>
                <c:pt idx="84">
                  <c:v>1025</c:v>
                </c:pt>
                <c:pt idx="85">
                  <c:v>1873</c:v>
                </c:pt>
                <c:pt idx="86">
                  <c:v>1873</c:v>
                </c:pt>
                <c:pt idx="87">
                  <c:v>1873</c:v>
                </c:pt>
                <c:pt idx="88">
                  <c:v>1873</c:v>
                </c:pt>
                <c:pt idx="89">
                  <c:v>1873</c:v>
                </c:pt>
                <c:pt idx="90">
                  <c:v>1873</c:v>
                </c:pt>
                <c:pt idx="91">
                  <c:v>1873</c:v>
                </c:pt>
                <c:pt idx="92">
                  <c:v>1873</c:v>
                </c:pt>
                <c:pt idx="93">
                  <c:v>1873</c:v>
                </c:pt>
                <c:pt idx="94">
                  <c:v>1873</c:v>
                </c:pt>
                <c:pt idx="95">
                  <c:v>1873</c:v>
                </c:pt>
                <c:pt idx="96">
                  <c:v>1873</c:v>
                </c:pt>
                <c:pt idx="97">
                  <c:v>1873</c:v>
                </c:pt>
                <c:pt idx="98">
                  <c:v>1873</c:v>
                </c:pt>
                <c:pt idx="99">
                  <c:v>1873</c:v>
                </c:pt>
                <c:pt idx="100">
                  <c:v>1873</c:v>
                </c:pt>
                <c:pt idx="101">
                  <c:v>1873</c:v>
                </c:pt>
                <c:pt idx="102">
                  <c:v>2203</c:v>
                </c:pt>
                <c:pt idx="103">
                  <c:v>2203</c:v>
                </c:pt>
                <c:pt idx="104">
                  <c:v>2203</c:v>
                </c:pt>
                <c:pt idx="105">
                  <c:v>2203</c:v>
                </c:pt>
                <c:pt idx="106">
                  <c:v>2203</c:v>
                </c:pt>
                <c:pt idx="107">
                  <c:v>2203</c:v>
                </c:pt>
                <c:pt idx="108">
                  <c:v>2203</c:v>
                </c:pt>
                <c:pt idx="109">
                  <c:v>2203</c:v>
                </c:pt>
                <c:pt idx="110">
                  <c:v>2203</c:v>
                </c:pt>
                <c:pt idx="111">
                  <c:v>2203</c:v>
                </c:pt>
                <c:pt idx="112">
                  <c:v>2203</c:v>
                </c:pt>
                <c:pt idx="113">
                  <c:v>2203</c:v>
                </c:pt>
                <c:pt idx="114">
                  <c:v>2203</c:v>
                </c:pt>
                <c:pt idx="115">
                  <c:v>2203</c:v>
                </c:pt>
                <c:pt idx="116">
                  <c:v>2203</c:v>
                </c:pt>
                <c:pt idx="117">
                  <c:v>2203</c:v>
                </c:pt>
                <c:pt idx="118">
                  <c:v>2203</c:v>
                </c:pt>
                <c:pt idx="119">
                  <c:v>982</c:v>
                </c:pt>
                <c:pt idx="120">
                  <c:v>982</c:v>
                </c:pt>
                <c:pt idx="121">
                  <c:v>982</c:v>
                </c:pt>
                <c:pt idx="122">
                  <c:v>982</c:v>
                </c:pt>
                <c:pt idx="123">
                  <c:v>982</c:v>
                </c:pt>
                <c:pt idx="124">
                  <c:v>982</c:v>
                </c:pt>
                <c:pt idx="125">
                  <c:v>982</c:v>
                </c:pt>
                <c:pt idx="126">
                  <c:v>982</c:v>
                </c:pt>
                <c:pt idx="127">
                  <c:v>982</c:v>
                </c:pt>
                <c:pt idx="128">
                  <c:v>982</c:v>
                </c:pt>
                <c:pt idx="129">
                  <c:v>982</c:v>
                </c:pt>
                <c:pt idx="130">
                  <c:v>982</c:v>
                </c:pt>
                <c:pt idx="131">
                  <c:v>982</c:v>
                </c:pt>
                <c:pt idx="132">
                  <c:v>982</c:v>
                </c:pt>
                <c:pt idx="133">
                  <c:v>982</c:v>
                </c:pt>
                <c:pt idx="134">
                  <c:v>982</c:v>
                </c:pt>
                <c:pt idx="135">
                  <c:v>982</c:v>
                </c:pt>
                <c:pt idx="136">
                  <c:v>1480</c:v>
                </c:pt>
                <c:pt idx="137">
                  <c:v>1480</c:v>
                </c:pt>
                <c:pt idx="138">
                  <c:v>1480</c:v>
                </c:pt>
                <c:pt idx="139">
                  <c:v>1480</c:v>
                </c:pt>
                <c:pt idx="140">
                  <c:v>1480</c:v>
                </c:pt>
                <c:pt idx="141">
                  <c:v>1480</c:v>
                </c:pt>
                <c:pt idx="142">
                  <c:v>1480</c:v>
                </c:pt>
                <c:pt idx="143">
                  <c:v>1480</c:v>
                </c:pt>
                <c:pt idx="144">
                  <c:v>1480</c:v>
                </c:pt>
                <c:pt idx="145">
                  <c:v>1480</c:v>
                </c:pt>
                <c:pt idx="146">
                  <c:v>1480</c:v>
                </c:pt>
                <c:pt idx="147">
                  <c:v>1480</c:v>
                </c:pt>
                <c:pt idx="148">
                  <c:v>1480</c:v>
                </c:pt>
                <c:pt idx="149">
                  <c:v>1480</c:v>
                </c:pt>
                <c:pt idx="150">
                  <c:v>1480</c:v>
                </c:pt>
                <c:pt idx="151">
                  <c:v>1480</c:v>
                </c:pt>
                <c:pt idx="152">
                  <c:v>1480</c:v>
                </c:pt>
                <c:pt idx="153">
                  <c:v>883</c:v>
                </c:pt>
                <c:pt idx="154">
                  <c:v>883</c:v>
                </c:pt>
                <c:pt idx="155">
                  <c:v>883</c:v>
                </c:pt>
                <c:pt idx="156">
                  <c:v>883</c:v>
                </c:pt>
                <c:pt idx="157">
                  <c:v>883</c:v>
                </c:pt>
                <c:pt idx="158">
                  <c:v>883</c:v>
                </c:pt>
                <c:pt idx="159">
                  <c:v>883</c:v>
                </c:pt>
                <c:pt idx="160">
                  <c:v>883</c:v>
                </c:pt>
                <c:pt idx="161">
                  <c:v>883</c:v>
                </c:pt>
                <c:pt idx="162">
                  <c:v>883</c:v>
                </c:pt>
                <c:pt idx="163">
                  <c:v>883</c:v>
                </c:pt>
                <c:pt idx="164">
                  <c:v>883</c:v>
                </c:pt>
                <c:pt idx="165">
                  <c:v>883</c:v>
                </c:pt>
                <c:pt idx="166">
                  <c:v>883</c:v>
                </c:pt>
                <c:pt idx="167">
                  <c:v>883</c:v>
                </c:pt>
                <c:pt idx="168">
                  <c:v>883</c:v>
                </c:pt>
                <c:pt idx="169">
                  <c:v>883</c:v>
                </c:pt>
                <c:pt idx="170">
                  <c:v>790</c:v>
                </c:pt>
                <c:pt idx="171">
                  <c:v>790</c:v>
                </c:pt>
                <c:pt idx="172">
                  <c:v>790</c:v>
                </c:pt>
                <c:pt idx="173">
                  <c:v>790</c:v>
                </c:pt>
                <c:pt idx="174">
                  <c:v>790</c:v>
                </c:pt>
                <c:pt idx="175">
                  <c:v>790</c:v>
                </c:pt>
                <c:pt idx="176">
                  <c:v>790</c:v>
                </c:pt>
                <c:pt idx="177">
                  <c:v>790</c:v>
                </c:pt>
                <c:pt idx="178">
                  <c:v>790</c:v>
                </c:pt>
                <c:pt idx="179">
                  <c:v>790</c:v>
                </c:pt>
                <c:pt idx="180">
                  <c:v>790</c:v>
                </c:pt>
                <c:pt idx="181">
                  <c:v>790</c:v>
                </c:pt>
                <c:pt idx="182">
                  <c:v>790</c:v>
                </c:pt>
                <c:pt idx="183">
                  <c:v>790</c:v>
                </c:pt>
                <c:pt idx="184">
                  <c:v>790</c:v>
                </c:pt>
                <c:pt idx="185">
                  <c:v>790</c:v>
                </c:pt>
                <c:pt idx="186">
                  <c:v>790</c:v>
                </c:pt>
                <c:pt idx="187">
                  <c:v>1019</c:v>
                </c:pt>
                <c:pt idx="188">
                  <c:v>1019</c:v>
                </c:pt>
                <c:pt idx="189">
                  <c:v>1019</c:v>
                </c:pt>
                <c:pt idx="190">
                  <c:v>1019</c:v>
                </c:pt>
                <c:pt idx="191">
                  <c:v>1019</c:v>
                </c:pt>
                <c:pt idx="192">
                  <c:v>1019</c:v>
                </c:pt>
                <c:pt idx="193">
                  <c:v>1019</c:v>
                </c:pt>
                <c:pt idx="194">
                  <c:v>1019</c:v>
                </c:pt>
                <c:pt idx="195">
                  <c:v>1019</c:v>
                </c:pt>
                <c:pt idx="196">
                  <c:v>1019</c:v>
                </c:pt>
                <c:pt idx="197">
                  <c:v>1019</c:v>
                </c:pt>
                <c:pt idx="198">
                  <c:v>1019</c:v>
                </c:pt>
                <c:pt idx="199">
                  <c:v>1019</c:v>
                </c:pt>
                <c:pt idx="200">
                  <c:v>1019</c:v>
                </c:pt>
                <c:pt idx="201">
                  <c:v>1019</c:v>
                </c:pt>
                <c:pt idx="202">
                  <c:v>1019</c:v>
                </c:pt>
                <c:pt idx="203">
                  <c:v>1019</c:v>
                </c:pt>
                <c:pt idx="204">
                  <c:v>1654</c:v>
                </c:pt>
                <c:pt idx="205">
                  <c:v>1654</c:v>
                </c:pt>
                <c:pt idx="206">
                  <c:v>1654</c:v>
                </c:pt>
                <c:pt idx="207">
                  <c:v>1654</c:v>
                </c:pt>
                <c:pt idx="208">
                  <c:v>1654</c:v>
                </c:pt>
                <c:pt idx="209">
                  <c:v>1654</c:v>
                </c:pt>
                <c:pt idx="210">
                  <c:v>1654</c:v>
                </c:pt>
                <c:pt idx="211">
                  <c:v>1654</c:v>
                </c:pt>
                <c:pt idx="212">
                  <c:v>1654</c:v>
                </c:pt>
                <c:pt idx="213">
                  <c:v>1654</c:v>
                </c:pt>
                <c:pt idx="214">
                  <c:v>1654</c:v>
                </c:pt>
                <c:pt idx="215">
                  <c:v>1654</c:v>
                </c:pt>
                <c:pt idx="216">
                  <c:v>1654</c:v>
                </c:pt>
                <c:pt idx="217">
                  <c:v>1654</c:v>
                </c:pt>
                <c:pt idx="218">
                  <c:v>1654</c:v>
                </c:pt>
                <c:pt idx="219">
                  <c:v>1654</c:v>
                </c:pt>
                <c:pt idx="220">
                  <c:v>1654</c:v>
                </c:pt>
                <c:pt idx="221">
                  <c:v>1944</c:v>
                </c:pt>
                <c:pt idx="222">
                  <c:v>1944</c:v>
                </c:pt>
                <c:pt idx="223">
                  <c:v>1944</c:v>
                </c:pt>
                <c:pt idx="224">
                  <c:v>1944</c:v>
                </c:pt>
                <c:pt idx="225">
                  <c:v>1944</c:v>
                </c:pt>
                <c:pt idx="226">
                  <c:v>1944</c:v>
                </c:pt>
                <c:pt idx="227">
                  <c:v>1944</c:v>
                </c:pt>
                <c:pt idx="228">
                  <c:v>1944</c:v>
                </c:pt>
                <c:pt idx="229">
                  <c:v>1944</c:v>
                </c:pt>
                <c:pt idx="230">
                  <c:v>1944</c:v>
                </c:pt>
                <c:pt idx="231">
                  <c:v>1944</c:v>
                </c:pt>
                <c:pt idx="232">
                  <c:v>1944</c:v>
                </c:pt>
                <c:pt idx="233">
                  <c:v>1944</c:v>
                </c:pt>
                <c:pt idx="234">
                  <c:v>1944</c:v>
                </c:pt>
                <c:pt idx="235">
                  <c:v>1944</c:v>
                </c:pt>
                <c:pt idx="236">
                  <c:v>1944</c:v>
                </c:pt>
                <c:pt idx="237">
                  <c:v>1944</c:v>
                </c:pt>
                <c:pt idx="238">
                  <c:v>1323</c:v>
                </c:pt>
                <c:pt idx="239">
                  <c:v>1323</c:v>
                </c:pt>
                <c:pt idx="240">
                  <c:v>1323</c:v>
                </c:pt>
                <c:pt idx="241">
                  <c:v>1323</c:v>
                </c:pt>
                <c:pt idx="242">
                  <c:v>1323</c:v>
                </c:pt>
                <c:pt idx="243">
                  <c:v>1323</c:v>
                </c:pt>
                <c:pt idx="244">
                  <c:v>1323</c:v>
                </c:pt>
                <c:pt idx="245">
                  <c:v>1323</c:v>
                </c:pt>
                <c:pt idx="246">
                  <c:v>1323</c:v>
                </c:pt>
                <c:pt idx="247">
                  <c:v>1323</c:v>
                </c:pt>
                <c:pt idx="248">
                  <c:v>1323</c:v>
                </c:pt>
                <c:pt idx="249">
                  <c:v>1323</c:v>
                </c:pt>
                <c:pt idx="250">
                  <c:v>1323</c:v>
                </c:pt>
                <c:pt idx="251">
                  <c:v>1323</c:v>
                </c:pt>
                <c:pt idx="252">
                  <c:v>1323</c:v>
                </c:pt>
                <c:pt idx="253">
                  <c:v>1323</c:v>
                </c:pt>
                <c:pt idx="254">
                  <c:v>1323</c:v>
                </c:pt>
                <c:pt idx="255">
                  <c:v>1222</c:v>
                </c:pt>
                <c:pt idx="256">
                  <c:v>1222</c:v>
                </c:pt>
                <c:pt idx="257">
                  <c:v>1222</c:v>
                </c:pt>
                <c:pt idx="258">
                  <c:v>1222</c:v>
                </c:pt>
                <c:pt idx="259">
                  <c:v>1222</c:v>
                </c:pt>
                <c:pt idx="260">
                  <c:v>1222</c:v>
                </c:pt>
                <c:pt idx="261">
                  <c:v>1222</c:v>
                </c:pt>
                <c:pt idx="262">
                  <c:v>1222</c:v>
                </c:pt>
                <c:pt idx="263">
                  <c:v>1222</c:v>
                </c:pt>
                <c:pt idx="264">
                  <c:v>1222</c:v>
                </c:pt>
                <c:pt idx="265">
                  <c:v>1222</c:v>
                </c:pt>
                <c:pt idx="266">
                  <c:v>1222</c:v>
                </c:pt>
                <c:pt idx="267">
                  <c:v>1222</c:v>
                </c:pt>
                <c:pt idx="268">
                  <c:v>1222</c:v>
                </c:pt>
                <c:pt idx="269">
                  <c:v>1222</c:v>
                </c:pt>
                <c:pt idx="270">
                  <c:v>1222</c:v>
                </c:pt>
                <c:pt idx="271">
                  <c:v>1222</c:v>
                </c:pt>
                <c:pt idx="272">
                  <c:v>1105</c:v>
                </c:pt>
                <c:pt idx="273">
                  <c:v>1105</c:v>
                </c:pt>
                <c:pt idx="274">
                  <c:v>1105</c:v>
                </c:pt>
                <c:pt idx="275">
                  <c:v>1105</c:v>
                </c:pt>
                <c:pt idx="276">
                  <c:v>1105</c:v>
                </c:pt>
                <c:pt idx="277">
                  <c:v>1105</c:v>
                </c:pt>
                <c:pt idx="278">
                  <c:v>1105</c:v>
                </c:pt>
                <c:pt idx="279">
                  <c:v>1105</c:v>
                </c:pt>
                <c:pt idx="280">
                  <c:v>1105</c:v>
                </c:pt>
                <c:pt idx="281">
                  <c:v>1105</c:v>
                </c:pt>
                <c:pt idx="282">
                  <c:v>1105</c:v>
                </c:pt>
                <c:pt idx="283">
                  <c:v>1105</c:v>
                </c:pt>
                <c:pt idx="284">
                  <c:v>1105</c:v>
                </c:pt>
                <c:pt idx="285">
                  <c:v>1105</c:v>
                </c:pt>
                <c:pt idx="286">
                  <c:v>1105</c:v>
                </c:pt>
                <c:pt idx="287">
                  <c:v>1105</c:v>
                </c:pt>
                <c:pt idx="288">
                  <c:v>1105</c:v>
                </c:pt>
                <c:pt idx="289">
                  <c:v>791</c:v>
                </c:pt>
                <c:pt idx="290">
                  <c:v>791</c:v>
                </c:pt>
                <c:pt idx="291">
                  <c:v>791</c:v>
                </c:pt>
                <c:pt idx="292">
                  <c:v>791</c:v>
                </c:pt>
                <c:pt idx="293">
                  <c:v>791</c:v>
                </c:pt>
                <c:pt idx="294">
                  <c:v>791</c:v>
                </c:pt>
                <c:pt idx="295">
                  <c:v>791</c:v>
                </c:pt>
                <c:pt idx="296">
                  <c:v>791</c:v>
                </c:pt>
                <c:pt idx="297">
                  <c:v>791</c:v>
                </c:pt>
                <c:pt idx="298">
                  <c:v>791</c:v>
                </c:pt>
                <c:pt idx="299">
                  <c:v>791</c:v>
                </c:pt>
                <c:pt idx="300">
                  <c:v>791</c:v>
                </c:pt>
                <c:pt idx="301">
                  <c:v>791</c:v>
                </c:pt>
                <c:pt idx="302">
                  <c:v>791</c:v>
                </c:pt>
                <c:pt idx="303">
                  <c:v>791</c:v>
                </c:pt>
                <c:pt idx="304">
                  <c:v>791</c:v>
                </c:pt>
                <c:pt idx="305">
                  <c:v>791</c:v>
                </c:pt>
                <c:pt idx="306">
                  <c:v>1476</c:v>
                </c:pt>
                <c:pt idx="307">
                  <c:v>1476</c:v>
                </c:pt>
                <c:pt idx="308">
                  <c:v>1476</c:v>
                </c:pt>
                <c:pt idx="309">
                  <c:v>1476</c:v>
                </c:pt>
                <c:pt idx="310">
                  <c:v>1476</c:v>
                </c:pt>
                <c:pt idx="311">
                  <c:v>1476</c:v>
                </c:pt>
                <c:pt idx="312">
                  <c:v>1476</c:v>
                </c:pt>
                <c:pt idx="313">
                  <c:v>1476</c:v>
                </c:pt>
                <c:pt idx="314">
                  <c:v>1476</c:v>
                </c:pt>
                <c:pt idx="315">
                  <c:v>1476</c:v>
                </c:pt>
                <c:pt idx="316">
                  <c:v>1476</c:v>
                </c:pt>
                <c:pt idx="317">
                  <c:v>1476</c:v>
                </c:pt>
                <c:pt idx="318">
                  <c:v>1476</c:v>
                </c:pt>
                <c:pt idx="319">
                  <c:v>1476</c:v>
                </c:pt>
                <c:pt idx="320">
                  <c:v>1476</c:v>
                </c:pt>
                <c:pt idx="321">
                  <c:v>1476</c:v>
                </c:pt>
                <c:pt idx="322">
                  <c:v>1476</c:v>
                </c:pt>
                <c:pt idx="323">
                  <c:v>1995</c:v>
                </c:pt>
                <c:pt idx="324">
                  <c:v>1995</c:v>
                </c:pt>
                <c:pt idx="325">
                  <c:v>1995</c:v>
                </c:pt>
                <c:pt idx="326">
                  <c:v>1995</c:v>
                </c:pt>
                <c:pt idx="327">
                  <c:v>1995</c:v>
                </c:pt>
                <c:pt idx="328">
                  <c:v>1995</c:v>
                </c:pt>
                <c:pt idx="329">
                  <c:v>1995</c:v>
                </c:pt>
                <c:pt idx="330">
                  <c:v>1995</c:v>
                </c:pt>
                <c:pt idx="331">
                  <c:v>1995</c:v>
                </c:pt>
                <c:pt idx="332">
                  <c:v>1995</c:v>
                </c:pt>
                <c:pt idx="333">
                  <c:v>1995</c:v>
                </c:pt>
                <c:pt idx="334">
                  <c:v>1995</c:v>
                </c:pt>
                <c:pt idx="335">
                  <c:v>1995</c:v>
                </c:pt>
                <c:pt idx="336">
                  <c:v>1995</c:v>
                </c:pt>
                <c:pt idx="337">
                  <c:v>1995</c:v>
                </c:pt>
                <c:pt idx="338">
                  <c:v>1995</c:v>
                </c:pt>
                <c:pt idx="339">
                  <c:v>1995</c:v>
                </c:pt>
                <c:pt idx="340">
                  <c:v>2268</c:v>
                </c:pt>
                <c:pt idx="341">
                  <c:v>2268</c:v>
                </c:pt>
                <c:pt idx="342">
                  <c:v>2268</c:v>
                </c:pt>
                <c:pt idx="343">
                  <c:v>2268</c:v>
                </c:pt>
                <c:pt idx="344">
                  <c:v>2268</c:v>
                </c:pt>
                <c:pt idx="345">
                  <c:v>2268</c:v>
                </c:pt>
                <c:pt idx="346">
                  <c:v>2268</c:v>
                </c:pt>
                <c:pt idx="347">
                  <c:v>2268</c:v>
                </c:pt>
                <c:pt idx="348">
                  <c:v>2268</c:v>
                </c:pt>
                <c:pt idx="349">
                  <c:v>2268</c:v>
                </c:pt>
                <c:pt idx="350">
                  <c:v>2268</c:v>
                </c:pt>
                <c:pt idx="351">
                  <c:v>2268</c:v>
                </c:pt>
                <c:pt idx="352">
                  <c:v>2268</c:v>
                </c:pt>
                <c:pt idx="353">
                  <c:v>2268</c:v>
                </c:pt>
                <c:pt idx="354">
                  <c:v>2268</c:v>
                </c:pt>
                <c:pt idx="355">
                  <c:v>2268</c:v>
                </c:pt>
                <c:pt idx="356">
                  <c:v>2268</c:v>
                </c:pt>
              </c:numCache>
            </c:numRef>
          </c:xVal>
          <c:yVal>
            <c:numRef>
              <c:f>'Multiple Regression'!$C$27:$C$383</c:f>
              <c:numCache>
                <c:formatCode>General</c:formatCode>
                <c:ptCount val="357"/>
                <c:pt idx="0">
                  <c:v>5.3201407285205704</c:v>
                </c:pt>
                <c:pt idx="1">
                  <c:v>-11.648451250673606</c:v>
                </c:pt>
                <c:pt idx="2">
                  <c:v>-11.0270432298678</c:v>
                </c:pt>
                <c:pt idx="3">
                  <c:v>3.6843647909380213</c:v>
                </c:pt>
                <c:pt idx="4">
                  <c:v>25.315772811743845</c:v>
                </c:pt>
                <c:pt idx="5">
                  <c:v>18.087180832549649</c:v>
                </c:pt>
                <c:pt idx="6">
                  <c:v>0.30858885335547015</c:v>
                </c:pt>
                <c:pt idx="7">
                  <c:v>9.5299968741612915</c:v>
                </c:pt>
                <c:pt idx="8">
                  <c:v>-7.2985951050329003</c:v>
                </c:pt>
                <c:pt idx="9">
                  <c:v>-6.6771870842270804</c:v>
                </c:pt>
                <c:pt idx="10">
                  <c:v>-6.0557790634212587</c:v>
                </c:pt>
                <c:pt idx="11">
                  <c:v>-5.4343710426154512</c:v>
                </c:pt>
                <c:pt idx="12">
                  <c:v>-4.8129630218096295</c:v>
                </c:pt>
                <c:pt idx="13">
                  <c:v>-4.1915550010038096</c:v>
                </c:pt>
                <c:pt idx="14">
                  <c:v>-1.0701469801980021</c:v>
                </c:pt>
                <c:pt idx="15">
                  <c:v>-2.9487389593921804</c:v>
                </c:pt>
                <c:pt idx="16">
                  <c:v>-2.3273309385863605</c:v>
                </c:pt>
                <c:pt idx="17">
                  <c:v>-2.0369782640685354</c:v>
                </c:pt>
                <c:pt idx="18">
                  <c:v>2.2344297567372884</c:v>
                </c:pt>
                <c:pt idx="19">
                  <c:v>-7.8941622224569059</c:v>
                </c:pt>
                <c:pt idx="20">
                  <c:v>-11.772754201651084</c:v>
                </c:pt>
                <c:pt idx="21">
                  <c:v>-5.0513461808452629</c:v>
                </c:pt>
                <c:pt idx="22">
                  <c:v>-7.7799381600394568</c:v>
                </c:pt>
                <c:pt idx="23">
                  <c:v>-1.4585301392336358</c:v>
                </c:pt>
                <c:pt idx="24">
                  <c:v>7.9628778815721866</c:v>
                </c:pt>
                <c:pt idx="25">
                  <c:v>-1.915714097622006</c:v>
                </c:pt>
                <c:pt idx="26">
                  <c:v>1.205693923183814</c:v>
                </c:pt>
                <c:pt idx="27">
                  <c:v>11.177101943989637</c:v>
                </c:pt>
                <c:pt idx="28">
                  <c:v>11.288509964795443</c:v>
                </c:pt>
                <c:pt idx="29">
                  <c:v>9.0199179856012641</c:v>
                </c:pt>
                <c:pt idx="30">
                  <c:v>25.441326006407085</c:v>
                </c:pt>
                <c:pt idx="31">
                  <c:v>3.3127340272128922</c:v>
                </c:pt>
                <c:pt idx="32">
                  <c:v>-4.3158579519812861</c:v>
                </c:pt>
                <c:pt idx="33">
                  <c:v>-1.1944499311754662</c:v>
                </c:pt>
                <c:pt idx="34">
                  <c:v>-10.564901379073442</c:v>
                </c:pt>
                <c:pt idx="35">
                  <c:v>4.4565066417323784</c:v>
                </c:pt>
                <c:pt idx="36">
                  <c:v>-3.8220853374618162</c:v>
                </c:pt>
                <c:pt idx="37">
                  <c:v>-2.5506773166559924</c:v>
                </c:pt>
                <c:pt idx="38">
                  <c:v>-9.6792692958501707</c:v>
                </c:pt>
                <c:pt idx="39">
                  <c:v>-0.807861275044365</c:v>
                </c:pt>
                <c:pt idx="40">
                  <c:v>4.0635467457614567</c:v>
                </c:pt>
                <c:pt idx="41">
                  <c:v>1.1849547665672784</c:v>
                </c:pt>
                <c:pt idx="42">
                  <c:v>8.3063627873730859</c:v>
                </c:pt>
                <c:pt idx="43">
                  <c:v>-0.57222919182109422</c:v>
                </c:pt>
                <c:pt idx="44">
                  <c:v>-5.9508211710152725</c:v>
                </c:pt>
                <c:pt idx="45">
                  <c:v>-5.329413150209465</c:v>
                </c:pt>
                <c:pt idx="46">
                  <c:v>-4.7080051294036434</c:v>
                </c:pt>
                <c:pt idx="47">
                  <c:v>9.1634028914021766</c:v>
                </c:pt>
                <c:pt idx="48">
                  <c:v>3.7348109122079842</c:v>
                </c:pt>
                <c:pt idx="49">
                  <c:v>-2.8437810669861943</c:v>
                </c:pt>
                <c:pt idx="50">
                  <c:v>-2.2223730461803743</c:v>
                </c:pt>
                <c:pt idx="51">
                  <c:v>-9.16837816202856</c:v>
                </c:pt>
                <c:pt idx="52">
                  <c:v>-11.796970141222737</c:v>
                </c:pt>
                <c:pt idx="53">
                  <c:v>11.324437879583069</c:v>
                </c:pt>
                <c:pt idx="54">
                  <c:v>4.0458459003888905</c:v>
                </c:pt>
                <c:pt idx="55">
                  <c:v>7.2672539211947118</c:v>
                </c:pt>
                <c:pt idx="56">
                  <c:v>-6.1338057999481777E-2</c:v>
                </c:pt>
                <c:pt idx="57">
                  <c:v>-8.6899300371936601</c:v>
                </c:pt>
                <c:pt idx="58">
                  <c:v>9.6314779836121609</c:v>
                </c:pt>
                <c:pt idx="59">
                  <c:v>-1.9471139955820309</c:v>
                </c:pt>
                <c:pt idx="60">
                  <c:v>5.2742940252237887</c:v>
                </c:pt>
                <c:pt idx="61">
                  <c:v>6.3957020460296103</c:v>
                </c:pt>
                <c:pt idx="62">
                  <c:v>11.51711006683542</c:v>
                </c:pt>
                <c:pt idx="63">
                  <c:v>5.8785180876412397</c:v>
                </c:pt>
                <c:pt idx="64">
                  <c:v>15.609926108447059</c:v>
                </c:pt>
                <c:pt idx="65">
                  <c:v>7.2813341292528673</c:v>
                </c:pt>
                <c:pt idx="66">
                  <c:v>-3.097257849941311</c:v>
                </c:pt>
                <c:pt idx="67">
                  <c:v>-2.5773230330532826</c:v>
                </c:pt>
                <c:pt idx="68">
                  <c:v>-5.849958521538106</c:v>
                </c:pt>
                <c:pt idx="69">
                  <c:v>-10.728550500732286</c:v>
                </c:pt>
                <c:pt idx="70">
                  <c:v>-10.10714247992648</c:v>
                </c:pt>
                <c:pt idx="71">
                  <c:v>5.3642655408793427</c:v>
                </c:pt>
                <c:pt idx="72">
                  <c:v>14.635673561685165</c:v>
                </c:pt>
                <c:pt idx="73">
                  <c:v>-8.2429184175090295</c:v>
                </c:pt>
                <c:pt idx="74">
                  <c:v>-7.6215103967032078</c:v>
                </c:pt>
                <c:pt idx="75">
                  <c:v>-7.0001023758973862</c:v>
                </c:pt>
                <c:pt idx="76">
                  <c:v>7.8713056449084213</c:v>
                </c:pt>
                <c:pt idx="77">
                  <c:v>-1.2572863342857588</c:v>
                </c:pt>
                <c:pt idx="78">
                  <c:v>-5.1358783134799371</c:v>
                </c:pt>
                <c:pt idx="79">
                  <c:v>-4.5144702926741296</c:v>
                </c:pt>
                <c:pt idx="80">
                  <c:v>-3.8930622718683079</c:v>
                </c:pt>
                <c:pt idx="81">
                  <c:v>-3.271654251062488</c:v>
                </c:pt>
                <c:pt idx="82">
                  <c:v>-2.6502462302566805</c:v>
                </c:pt>
                <c:pt idx="83">
                  <c:v>-2.0288382094508588</c:v>
                </c:pt>
                <c:pt idx="84">
                  <c:v>-1.4074301886450389</c:v>
                </c:pt>
                <c:pt idx="85">
                  <c:v>-11.240474027893523</c:v>
                </c:pt>
                <c:pt idx="86">
                  <c:v>15.130933992912301</c:v>
                </c:pt>
                <c:pt idx="87">
                  <c:v>34.502342013718106</c:v>
                </c:pt>
                <c:pt idx="88">
                  <c:v>3.6237500345239297</c:v>
                </c:pt>
                <c:pt idx="89">
                  <c:v>11.285158055329749</c:v>
                </c:pt>
                <c:pt idx="90">
                  <c:v>6.6566076135554653E-2</c:v>
                </c:pt>
                <c:pt idx="91">
                  <c:v>6.1879740969413763</c:v>
                </c:pt>
                <c:pt idx="92">
                  <c:v>-9.6406178822528013</c:v>
                </c:pt>
                <c:pt idx="93">
                  <c:v>-1.7692098614469938</c:v>
                </c:pt>
                <c:pt idx="94">
                  <c:v>8.2021981593588276</c:v>
                </c:pt>
                <c:pt idx="95">
                  <c:v>-5.826393819835352</c:v>
                </c:pt>
                <c:pt idx="96">
                  <c:v>-12.654985799029545</c:v>
                </c:pt>
                <c:pt idx="97">
                  <c:v>34.516422221776274</c:v>
                </c:pt>
                <c:pt idx="98">
                  <c:v>-9.1621697574179031</c:v>
                </c:pt>
                <c:pt idx="99">
                  <c:v>-10.790761736612096</c:v>
                </c:pt>
                <c:pt idx="100">
                  <c:v>-4.1693537158062739</c:v>
                </c:pt>
                <c:pt idx="101">
                  <c:v>-9.547945695000454</c:v>
                </c:pt>
                <c:pt idx="102">
                  <c:v>-20.463771377254378</c:v>
                </c:pt>
                <c:pt idx="103">
                  <c:v>-19.842363356448555</c:v>
                </c:pt>
                <c:pt idx="104">
                  <c:v>-4.2209553356427492</c:v>
                </c:pt>
                <c:pt idx="105">
                  <c:v>5.6004526851630736</c:v>
                </c:pt>
                <c:pt idx="106">
                  <c:v>8.2718607059688942</c:v>
                </c:pt>
                <c:pt idx="107">
                  <c:v>31.3932687267747</c:v>
                </c:pt>
                <c:pt idx="108">
                  <c:v>1.5146767475805234</c:v>
                </c:pt>
                <c:pt idx="109">
                  <c:v>7.8860847683863433</c:v>
                </c:pt>
                <c:pt idx="110">
                  <c:v>5.8074927891921515</c:v>
                </c:pt>
                <c:pt idx="111">
                  <c:v>6.8689008099979691</c:v>
                </c:pt>
                <c:pt idx="112">
                  <c:v>-14.249691169196208</c:v>
                </c:pt>
                <c:pt idx="113">
                  <c:v>3.4717168516096013</c:v>
                </c:pt>
                <c:pt idx="114">
                  <c:v>35.863124872415419</c:v>
                </c:pt>
                <c:pt idx="115">
                  <c:v>-12.385467106778759</c:v>
                </c:pt>
                <c:pt idx="116">
                  <c:v>-8.514059085972951</c:v>
                </c:pt>
                <c:pt idx="117">
                  <c:v>-6.3926510651671293</c:v>
                </c:pt>
                <c:pt idx="118">
                  <c:v>-10.521243044361309</c:v>
                </c:pt>
                <c:pt idx="119">
                  <c:v>-2.3425900574053777</c:v>
                </c:pt>
                <c:pt idx="120">
                  <c:v>-11.671182036599554</c:v>
                </c:pt>
                <c:pt idx="121">
                  <c:v>-3.5497740157937479</c:v>
                </c:pt>
                <c:pt idx="122">
                  <c:v>3.9216340050120735</c:v>
                </c:pt>
                <c:pt idx="123">
                  <c:v>9.673042025817896</c:v>
                </c:pt>
                <c:pt idx="124">
                  <c:v>-7.5855499533762991</c:v>
                </c:pt>
                <c:pt idx="125">
                  <c:v>3.1858580674295229</c:v>
                </c:pt>
                <c:pt idx="126">
                  <c:v>-7.9427339117646554</c:v>
                </c:pt>
                <c:pt idx="127">
                  <c:v>-4.0713258909588479</c:v>
                </c:pt>
                <c:pt idx="128">
                  <c:v>34.720082129846972</c:v>
                </c:pt>
                <c:pt idx="129">
                  <c:v>-6.0785098493472063</c:v>
                </c:pt>
                <c:pt idx="130">
                  <c:v>-5.4571018285413988</c:v>
                </c:pt>
                <c:pt idx="131">
                  <c:v>-4.8356938077355771</c:v>
                </c:pt>
                <c:pt idx="132">
                  <c:v>-4.2142857869297572</c:v>
                </c:pt>
                <c:pt idx="133">
                  <c:v>-3.5928777661239497</c:v>
                </c:pt>
                <c:pt idx="134">
                  <c:v>-2.971469745318128</c:v>
                </c:pt>
                <c:pt idx="135">
                  <c:v>-2.3500617245123081</c:v>
                </c:pt>
                <c:pt idx="136">
                  <c:v>-5.6154171879570551</c:v>
                </c:pt>
                <c:pt idx="137">
                  <c:v>-3.4940091671512317</c:v>
                </c:pt>
                <c:pt idx="138">
                  <c:v>-8.0226011463454263</c:v>
                </c:pt>
                <c:pt idx="139">
                  <c:v>5.3488068744603954</c:v>
                </c:pt>
                <c:pt idx="140">
                  <c:v>21.770214895266218</c:v>
                </c:pt>
                <c:pt idx="141">
                  <c:v>-3.2583770839279769</c:v>
                </c:pt>
                <c:pt idx="142">
                  <c:v>-10.736969063122155</c:v>
                </c:pt>
                <c:pt idx="143">
                  <c:v>11.634438957683667</c:v>
                </c:pt>
                <c:pt idx="144">
                  <c:v>9.5058469784894744</c:v>
                </c:pt>
                <c:pt idx="145">
                  <c:v>-9.1227450007047057</c:v>
                </c:pt>
                <c:pt idx="146">
                  <c:v>-3.001336979898884</c:v>
                </c:pt>
                <c:pt idx="147">
                  <c:v>8.2200710409069249</c:v>
                </c:pt>
                <c:pt idx="148">
                  <c:v>34.491479061712745</c:v>
                </c:pt>
                <c:pt idx="149">
                  <c:v>-5.0371129174814353</c:v>
                </c:pt>
                <c:pt idx="150">
                  <c:v>5.5842951033243722</c:v>
                </c:pt>
                <c:pt idx="151">
                  <c:v>-7.6442968758698058</c:v>
                </c:pt>
                <c:pt idx="152">
                  <c:v>-7.0228888550639859</c:v>
                </c:pt>
                <c:pt idx="153">
                  <c:v>-6.3793301546858991</c:v>
                </c:pt>
                <c:pt idx="154">
                  <c:v>-3.2679221338800755</c:v>
                </c:pt>
                <c:pt idx="155">
                  <c:v>6.1034858869257302</c:v>
                </c:pt>
                <c:pt idx="156">
                  <c:v>-6.2651060922684483</c:v>
                </c:pt>
                <c:pt idx="157">
                  <c:v>-8.3936980714626266</c:v>
                </c:pt>
                <c:pt idx="158">
                  <c:v>2.2277099493431791</c:v>
                </c:pt>
                <c:pt idx="159">
                  <c:v>-7.1508820298509992</c:v>
                </c:pt>
                <c:pt idx="160">
                  <c:v>-0.5294740090451775</c:v>
                </c:pt>
                <c:pt idx="161">
                  <c:v>9.7919340117606293</c:v>
                </c:pt>
                <c:pt idx="162">
                  <c:v>-5.2866579674335501</c:v>
                </c:pt>
                <c:pt idx="163">
                  <c:v>-4.6652499466277284</c:v>
                </c:pt>
                <c:pt idx="164">
                  <c:v>-4.0438419258219209</c:v>
                </c:pt>
                <c:pt idx="165">
                  <c:v>-3.4224339050160992</c:v>
                </c:pt>
                <c:pt idx="166">
                  <c:v>-2.8010258842102793</c:v>
                </c:pt>
                <c:pt idx="167">
                  <c:v>-2.1796178634044718</c:v>
                </c:pt>
                <c:pt idx="168">
                  <c:v>-1.5582098425986501</c:v>
                </c:pt>
                <c:pt idx="169">
                  <c:v>-0.93680182179283022</c:v>
                </c:pt>
                <c:pt idx="170">
                  <c:v>-4.9132699790468486</c:v>
                </c:pt>
                <c:pt idx="171">
                  <c:v>-7.0418619582410251</c:v>
                </c:pt>
                <c:pt idx="172">
                  <c:v>3.0795460625647806</c:v>
                </c:pt>
                <c:pt idx="173">
                  <c:v>-7.4490459166293981</c:v>
                </c:pt>
                <c:pt idx="174">
                  <c:v>1.4223621041764236</c:v>
                </c:pt>
                <c:pt idx="175">
                  <c:v>3.1937701249822297</c:v>
                </c:pt>
                <c:pt idx="176">
                  <c:v>-9.4348218542119486</c:v>
                </c:pt>
                <c:pt idx="177">
                  <c:v>-8.8134138334061269</c:v>
                </c:pt>
                <c:pt idx="178">
                  <c:v>-8.1920058126003195</c:v>
                </c:pt>
                <c:pt idx="179">
                  <c:v>5.4294022082055005</c:v>
                </c:pt>
                <c:pt idx="180">
                  <c:v>-2.0991897709886782</c:v>
                </c:pt>
                <c:pt idx="181">
                  <c:v>28.922218249817128</c:v>
                </c:pt>
                <c:pt idx="182">
                  <c:v>23.543626270622951</c:v>
                </c:pt>
                <c:pt idx="183">
                  <c:v>20.615034291428771</c:v>
                </c:pt>
                <c:pt idx="184">
                  <c:v>9.2864423122345787</c:v>
                </c:pt>
                <c:pt idx="185">
                  <c:v>-1.5921496669595996</c:v>
                </c:pt>
                <c:pt idx="186">
                  <c:v>-3.2207416461537797</c:v>
                </c:pt>
                <c:pt idx="187">
                  <c:v>-6.0418526345420602</c:v>
                </c:pt>
                <c:pt idx="188">
                  <c:v>-2.6704446137362368</c:v>
                </c:pt>
                <c:pt idx="189">
                  <c:v>-7.4490365929304314</c:v>
                </c:pt>
                <c:pt idx="190">
                  <c:v>-10.677628572124609</c:v>
                </c:pt>
                <c:pt idx="191">
                  <c:v>1.1937794486812123</c:v>
                </c:pt>
                <c:pt idx="192">
                  <c:v>48.815187469487014</c:v>
                </c:pt>
                <c:pt idx="193">
                  <c:v>-8.8134045097071603</c:v>
                </c:pt>
                <c:pt idx="194">
                  <c:v>17.058003511098661</c:v>
                </c:pt>
                <c:pt idx="195">
                  <c:v>-7.5705884680955311</c:v>
                </c:pt>
                <c:pt idx="196">
                  <c:v>-6.9491804472897112</c:v>
                </c:pt>
                <c:pt idx="197">
                  <c:v>-6.3277724264838895</c:v>
                </c:pt>
                <c:pt idx="198">
                  <c:v>-5.706364405678082</c:v>
                </c:pt>
                <c:pt idx="199">
                  <c:v>-5.0849563848722603</c:v>
                </c:pt>
                <c:pt idx="200">
                  <c:v>-4.4635483640664404</c:v>
                </c:pt>
                <c:pt idx="201">
                  <c:v>-3.8421403432606329</c:v>
                </c:pt>
                <c:pt idx="202">
                  <c:v>-3.2207323224548112</c:v>
                </c:pt>
                <c:pt idx="203">
                  <c:v>-2.5993243016489913</c:v>
                </c:pt>
                <c:pt idx="204">
                  <c:v>-16.436186878408048</c:v>
                </c:pt>
                <c:pt idx="205">
                  <c:v>-6.4778857602224349E-2</c:v>
                </c:pt>
                <c:pt idx="206">
                  <c:v>-15.193370836796419</c:v>
                </c:pt>
                <c:pt idx="207">
                  <c:v>1.7780371840094045</c:v>
                </c:pt>
                <c:pt idx="208">
                  <c:v>-6.2005547951847753</c:v>
                </c:pt>
                <c:pt idx="209">
                  <c:v>7.1708532256210304</c:v>
                </c:pt>
                <c:pt idx="210">
                  <c:v>3.2922612464268521</c:v>
                </c:pt>
                <c:pt idx="211">
                  <c:v>21.603669267232672</c:v>
                </c:pt>
                <c:pt idx="212">
                  <c:v>3.9350772880384817</c:v>
                </c:pt>
                <c:pt idx="213">
                  <c:v>-4.0935146911556988</c:v>
                </c:pt>
                <c:pt idx="214">
                  <c:v>5.2778933296501229</c:v>
                </c:pt>
                <c:pt idx="215">
                  <c:v>-4.1006986495440696</c:v>
                </c:pt>
                <c:pt idx="216">
                  <c:v>5.2207093712617514</c:v>
                </c:pt>
                <c:pt idx="217">
                  <c:v>7.7421173920675734</c:v>
                </c:pt>
                <c:pt idx="218">
                  <c:v>-7.7364745871266205</c:v>
                </c:pt>
                <c:pt idx="219">
                  <c:v>-7.1150665663207988</c:v>
                </c:pt>
                <c:pt idx="220">
                  <c:v>-6.4936585455149789</c:v>
                </c:pt>
                <c:pt idx="221">
                  <c:v>-19.719552122237882</c:v>
                </c:pt>
                <c:pt idx="222">
                  <c:v>-2.3481441014320588</c:v>
                </c:pt>
                <c:pt idx="223">
                  <c:v>16.773263919373747</c:v>
                </c:pt>
                <c:pt idx="224">
                  <c:v>-2.1053280598204296</c:v>
                </c:pt>
                <c:pt idx="225">
                  <c:v>39.856079960985397</c:v>
                </c:pt>
                <c:pt idx="226">
                  <c:v>-16.612512018208804</c:v>
                </c:pt>
                <c:pt idx="227">
                  <c:v>12.308896002597018</c:v>
                </c:pt>
                <c:pt idx="228">
                  <c:v>1.1303040234028394</c:v>
                </c:pt>
                <c:pt idx="229">
                  <c:v>4.3517120442086483</c:v>
                </c:pt>
                <c:pt idx="230">
                  <c:v>14.113120065014465</c:v>
                </c:pt>
                <c:pt idx="231">
                  <c:v>-5.2554719141797115</c:v>
                </c:pt>
                <c:pt idx="232">
                  <c:v>-9.0340638933739044</c:v>
                </c:pt>
                <c:pt idx="233">
                  <c:v>2.8373441274319173</c:v>
                </c:pt>
                <c:pt idx="234">
                  <c:v>-5.6412478517622624</c:v>
                </c:pt>
                <c:pt idx="235">
                  <c:v>22.64016016904354</c:v>
                </c:pt>
                <c:pt idx="236">
                  <c:v>-10.398431810150633</c:v>
                </c:pt>
                <c:pt idx="237">
                  <c:v>-9.7770237893448133</c:v>
                </c:pt>
                <c:pt idx="238">
                  <c:v>-13.629886368093167</c:v>
                </c:pt>
                <c:pt idx="239">
                  <c:v>1.241521652712656</c:v>
                </c:pt>
                <c:pt idx="240">
                  <c:v>-12.387070326481538</c:v>
                </c:pt>
                <c:pt idx="241">
                  <c:v>-2.5256623056757164</c:v>
                </c:pt>
                <c:pt idx="242">
                  <c:v>21.795745715130103</c:v>
                </c:pt>
                <c:pt idx="243">
                  <c:v>9.9671537359359093</c:v>
                </c:pt>
                <c:pt idx="244">
                  <c:v>-7.6514382432582675</c:v>
                </c:pt>
                <c:pt idx="245">
                  <c:v>0.2199697775475542</c:v>
                </c:pt>
                <c:pt idx="246">
                  <c:v>-8.6586222016466383</c:v>
                </c:pt>
                <c:pt idx="247">
                  <c:v>15.262785819159182</c:v>
                </c:pt>
                <c:pt idx="248">
                  <c:v>-7.4158061600349967</c:v>
                </c:pt>
                <c:pt idx="249">
                  <c:v>-6.7943981392291892</c:v>
                </c:pt>
                <c:pt idx="250">
                  <c:v>-6.1729901184233675</c:v>
                </c:pt>
                <c:pt idx="251">
                  <c:v>-5.5515820976175476</c:v>
                </c:pt>
                <c:pt idx="252">
                  <c:v>-4.9301740768117401</c:v>
                </c:pt>
                <c:pt idx="253">
                  <c:v>-4.3087660560059184</c:v>
                </c:pt>
                <c:pt idx="254">
                  <c:v>-3.6873580352000985</c:v>
                </c:pt>
                <c:pt idx="255">
                  <c:v>-11.480931461429769</c:v>
                </c:pt>
                <c:pt idx="256">
                  <c:v>-7.5095234406239459</c:v>
                </c:pt>
                <c:pt idx="257">
                  <c:v>-4.2381154198181399</c:v>
                </c:pt>
                <c:pt idx="258">
                  <c:v>-5.6167073990123182</c:v>
                </c:pt>
                <c:pt idx="259">
                  <c:v>-11.745299378206496</c:v>
                </c:pt>
                <c:pt idx="260">
                  <c:v>6.3761086425993092</c:v>
                </c:pt>
                <c:pt idx="261">
                  <c:v>-2.4024833365948695</c:v>
                </c:pt>
                <c:pt idx="262">
                  <c:v>5.6189246842109526</c:v>
                </c:pt>
                <c:pt idx="263">
                  <c:v>-4.7596672949832399</c:v>
                </c:pt>
                <c:pt idx="264">
                  <c:v>-3.13825927417742</c:v>
                </c:pt>
                <c:pt idx="265">
                  <c:v>6.933148746628401</c:v>
                </c:pt>
                <c:pt idx="266">
                  <c:v>32.454556767434212</c:v>
                </c:pt>
                <c:pt idx="267">
                  <c:v>3.7259647882400309</c:v>
                </c:pt>
                <c:pt idx="268">
                  <c:v>7.5973728090458508</c:v>
                </c:pt>
                <c:pt idx="269">
                  <c:v>-3.2812191701483417</c:v>
                </c:pt>
                <c:pt idx="270">
                  <c:v>-4.9098111493425201</c:v>
                </c:pt>
                <c:pt idx="271">
                  <c:v>-4.2884031285367001</c:v>
                </c:pt>
                <c:pt idx="272">
                  <c:v>-10.280479629334678</c:v>
                </c:pt>
                <c:pt idx="273">
                  <c:v>1.1809283914711379</c:v>
                </c:pt>
                <c:pt idx="274">
                  <c:v>17.262336412276955</c:v>
                </c:pt>
                <c:pt idx="275">
                  <c:v>-10.666255566917227</c:v>
                </c:pt>
                <c:pt idx="276">
                  <c:v>-1.6948475461114114</c:v>
                </c:pt>
                <c:pt idx="277">
                  <c:v>-4.9234395253055947</c:v>
                </c:pt>
                <c:pt idx="278">
                  <c:v>-6.5520315044997783</c:v>
                </c:pt>
                <c:pt idx="279">
                  <c:v>29.419376516306038</c:v>
                </c:pt>
                <c:pt idx="280">
                  <c:v>-5.0592154628881456</c:v>
                </c:pt>
                <c:pt idx="281">
                  <c:v>-6.9378074420823292</c:v>
                </c:pt>
                <c:pt idx="282">
                  <c:v>-6.3163994212765129</c:v>
                </c:pt>
                <c:pt idx="283">
                  <c:v>-5.6949914004706947</c:v>
                </c:pt>
                <c:pt idx="284">
                  <c:v>-5.0735833796648784</c:v>
                </c:pt>
                <c:pt idx="285">
                  <c:v>-4.4521753588590638</c:v>
                </c:pt>
                <c:pt idx="286">
                  <c:v>-3.8307673380532457</c:v>
                </c:pt>
                <c:pt idx="287">
                  <c:v>-3.2093593172474293</c:v>
                </c:pt>
                <c:pt idx="288">
                  <c:v>-2.5879512964416129</c:v>
                </c:pt>
                <c:pt idx="289">
                  <c:v>-12.898977917247169</c:v>
                </c:pt>
                <c:pt idx="290">
                  <c:v>-6.7775698964413529</c:v>
                </c:pt>
                <c:pt idx="291">
                  <c:v>-1.6561618756355365</c:v>
                </c:pt>
                <c:pt idx="292">
                  <c:v>14.715246145170282</c:v>
                </c:pt>
                <c:pt idx="293">
                  <c:v>-5.913345834023902</c:v>
                </c:pt>
                <c:pt idx="294">
                  <c:v>-2.7919378132180857</c:v>
                </c:pt>
                <c:pt idx="295">
                  <c:v>-9.1705297924122693</c:v>
                </c:pt>
                <c:pt idx="296">
                  <c:v>6.2008782283935471</c:v>
                </c:pt>
                <c:pt idx="297">
                  <c:v>12.322286249199363</c:v>
                </c:pt>
                <c:pt idx="298">
                  <c:v>9.4436942700051798</c:v>
                </c:pt>
                <c:pt idx="299">
                  <c:v>1.6651022908109958</c:v>
                </c:pt>
                <c:pt idx="300">
                  <c:v>2.1365103116168136</c:v>
                </c:pt>
                <c:pt idx="301">
                  <c:v>13.907918332422632</c:v>
                </c:pt>
                <c:pt idx="302">
                  <c:v>16.279326353228448</c:v>
                </c:pt>
                <c:pt idx="303">
                  <c:v>4.0507343740342634</c:v>
                </c:pt>
                <c:pt idx="304">
                  <c:v>-3.5778576051599202</c:v>
                </c:pt>
                <c:pt idx="305">
                  <c:v>-2.9564495843541039</c:v>
                </c:pt>
                <c:pt idx="306">
                  <c:v>-1.7546747689253444</c:v>
                </c:pt>
                <c:pt idx="307">
                  <c:v>-10.033266748119528</c:v>
                </c:pt>
                <c:pt idx="308">
                  <c:v>-10.261858727313712</c:v>
                </c:pt>
                <c:pt idx="309">
                  <c:v>-8.5404507065078938</c:v>
                </c:pt>
                <c:pt idx="310">
                  <c:v>9.2809573142979236</c:v>
                </c:pt>
                <c:pt idx="311">
                  <c:v>36.102365335103741</c:v>
                </c:pt>
                <c:pt idx="312">
                  <c:v>-1.6762266440904448</c:v>
                </c:pt>
                <c:pt idx="313">
                  <c:v>-5.404818623284628</c:v>
                </c:pt>
                <c:pt idx="314">
                  <c:v>0.66658939752118762</c:v>
                </c:pt>
                <c:pt idx="315">
                  <c:v>-8.6620025816729953</c:v>
                </c:pt>
                <c:pt idx="316">
                  <c:v>-8.0405945608671789</c:v>
                </c:pt>
                <c:pt idx="317">
                  <c:v>-7.4191865400613608</c:v>
                </c:pt>
                <c:pt idx="318">
                  <c:v>-6.7977785192555444</c:v>
                </c:pt>
                <c:pt idx="319">
                  <c:v>-6.1763704984497299</c:v>
                </c:pt>
                <c:pt idx="320">
                  <c:v>-5.5549624776439117</c:v>
                </c:pt>
                <c:pt idx="321">
                  <c:v>-4.9335544568380953</c:v>
                </c:pt>
                <c:pt idx="322">
                  <c:v>-4.312146436032279</c:v>
                </c:pt>
                <c:pt idx="323">
                  <c:v>22.998848388281335</c:v>
                </c:pt>
                <c:pt idx="324">
                  <c:v>-20.379743590912849</c:v>
                </c:pt>
                <c:pt idx="325">
                  <c:v>15.831664429892971</c:v>
                </c:pt>
                <c:pt idx="326">
                  <c:v>-10.886927549301213</c:v>
                </c:pt>
                <c:pt idx="327">
                  <c:v>30.684480471504607</c:v>
                </c:pt>
                <c:pt idx="328">
                  <c:v>22.845888492310422</c:v>
                </c:pt>
                <c:pt idx="329">
                  <c:v>-2.9227034868837638</c:v>
                </c:pt>
                <c:pt idx="330">
                  <c:v>-7.4012954660779471</c:v>
                </c:pt>
                <c:pt idx="331">
                  <c:v>-11.259887445272131</c:v>
                </c:pt>
                <c:pt idx="332">
                  <c:v>0.34152057553368387</c:v>
                </c:pt>
                <c:pt idx="333">
                  <c:v>10.4629285963395</c:v>
                </c:pt>
                <c:pt idx="334">
                  <c:v>-14.165663382854682</c:v>
                </c:pt>
                <c:pt idx="335">
                  <c:v>8.7057446379511347</c:v>
                </c:pt>
                <c:pt idx="336">
                  <c:v>-12.922847341243051</c:v>
                </c:pt>
                <c:pt idx="337">
                  <c:v>20.998560679562765</c:v>
                </c:pt>
                <c:pt idx="338">
                  <c:v>19.289968700368583</c:v>
                </c:pt>
                <c:pt idx="339">
                  <c:v>-11.0586232788256</c:v>
                </c:pt>
                <c:pt idx="340">
                  <c:v>24.772412306620847</c:v>
                </c:pt>
                <c:pt idx="341">
                  <c:v>2.1023032483149784</c:v>
                </c:pt>
                <c:pt idx="342">
                  <c:v>19.223711269120795</c:v>
                </c:pt>
                <c:pt idx="343">
                  <c:v>-19.654880710073385</c:v>
                </c:pt>
                <c:pt idx="344">
                  <c:v>-17.783472689267569</c:v>
                </c:pt>
                <c:pt idx="345">
                  <c:v>-8.1620646684617526</c:v>
                </c:pt>
                <c:pt idx="346">
                  <c:v>6.659343352344063</c:v>
                </c:pt>
                <c:pt idx="347">
                  <c:v>-5.3692486268501192</c:v>
                </c:pt>
                <c:pt idx="348">
                  <c:v>-14.297840606044304</c:v>
                </c:pt>
                <c:pt idx="349">
                  <c:v>12.823567414761513</c:v>
                </c:pt>
                <c:pt idx="350">
                  <c:v>-4.3050245644326708</c:v>
                </c:pt>
                <c:pt idx="351">
                  <c:v>-7.1836165436268544</c:v>
                </c:pt>
                <c:pt idx="352">
                  <c:v>3.5877914771789605</c:v>
                </c:pt>
                <c:pt idx="353">
                  <c:v>-19.440800502015222</c:v>
                </c:pt>
                <c:pt idx="354">
                  <c:v>-18.819392481209405</c:v>
                </c:pt>
                <c:pt idx="355">
                  <c:v>-12.347984460403589</c:v>
                </c:pt>
                <c:pt idx="356">
                  <c:v>-17.576576439597773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4A-C746-89B2-E3FF469E5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865135"/>
        <c:axId val="665474383"/>
      </c:scatterChart>
      <c:valAx>
        <c:axId val="8018651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Machine Cycle Revenue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5474383"/>
        <c:crosses val="autoZero"/>
        <c:crossBetween val="midCat"/>
      </c:valAx>
      <c:valAx>
        <c:axId val="6654743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186513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Daily Profit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Regression'!$M$2:$M$358</c:f>
              <c:numCache>
                <c:formatCode>General</c:formatCode>
                <c:ptCount val="357"/>
              </c:numCache>
            </c:numRef>
          </c:xVal>
          <c:yVal>
            <c:numRef>
              <c:f>'Multiple Regression'!$C$27:$C$383</c:f>
              <c:numCache>
                <c:formatCode>General</c:formatCode>
                <c:ptCount val="357"/>
                <c:pt idx="0">
                  <c:v>5.3201407285205704</c:v>
                </c:pt>
                <c:pt idx="1">
                  <c:v>-11.648451250673606</c:v>
                </c:pt>
                <c:pt idx="2">
                  <c:v>-11.0270432298678</c:v>
                </c:pt>
                <c:pt idx="3">
                  <c:v>3.6843647909380213</c:v>
                </c:pt>
                <c:pt idx="4">
                  <c:v>25.315772811743845</c:v>
                </c:pt>
                <c:pt idx="5">
                  <c:v>18.087180832549649</c:v>
                </c:pt>
                <c:pt idx="6">
                  <c:v>0.30858885335547015</c:v>
                </c:pt>
                <c:pt idx="7">
                  <c:v>9.5299968741612915</c:v>
                </c:pt>
                <c:pt idx="8">
                  <c:v>-7.2985951050329003</c:v>
                </c:pt>
                <c:pt idx="9">
                  <c:v>-6.6771870842270804</c:v>
                </c:pt>
                <c:pt idx="10">
                  <c:v>-6.0557790634212587</c:v>
                </c:pt>
                <c:pt idx="11">
                  <c:v>-5.4343710426154512</c:v>
                </c:pt>
                <c:pt idx="12">
                  <c:v>-4.8129630218096295</c:v>
                </c:pt>
                <c:pt idx="13">
                  <c:v>-4.1915550010038096</c:v>
                </c:pt>
                <c:pt idx="14">
                  <c:v>-1.0701469801980021</c:v>
                </c:pt>
                <c:pt idx="15">
                  <c:v>-2.9487389593921804</c:v>
                </c:pt>
                <c:pt idx="16">
                  <c:v>-2.3273309385863605</c:v>
                </c:pt>
                <c:pt idx="17">
                  <c:v>-2.0369782640685354</c:v>
                </c:pt>
                <c:pt idx="18">
                  <c:v>2.2344297567372884</c:v>
                </c:pt>
                <c:pt idx="19">
                  <c:v>-7.8941622224569059</c:v>
                </c:pt>
                <c:pt idx="20">
                  <c:v>-11.772754201651084</c:v>
                </c:pt>
                <c:pt idx="21">
                  <c:v>-5.0513461808452629</c:v>
                </c:pt>
                <c:pt idx="22">
                  <c:v>-7.7799381600394568</c:v>
                </c:pt>
                <c:pt idx="23">
                  <c:v>-1.4585301392336358</c:v>
                </c:pt>
                <c:pt idx="24">
                  <c:v>7.9628778815721866</c:v>
                </c:pt>
                <c:pt idx="25">
                  <c:v>-1.915714097622006</c:v>
                </c:pt>
                <c:pt idx="26">
                  <c:v>1.205693923183814</c:v>
                </c:pt>
                <c:pt idx="27">
                  <c:v>11.177101943989637</c:v>
                </c:pt>
                <c:pt idx="28">
                  <c:v>11.288509964795443</c:v>
                </c:pt>
                <c:pt idx="29">
                  <c:v>9.0199179856012641</c:v>
                </c:pt>
                <c:pt idx="30">
                  <c:v>25.441326006407085</c:v>
                </c:pt>
                <c:pt idx="31">
                  <c:v>3.3127340272128922</c:v>
                </c:pt>
                <c:pt idx="32">
                  <c:v>-4.3158579519812861</c:v>
                </c:pt>
                <c:pt idx="33">
                  <c:v>-1.1944499311754662</c:v>
                </c:pt>
                <c:pt idx="34">
                  <c:v>-10.564901379073442</c:v>
                </c:pt>
                <c:pt idx="35">
                  <c:v>4.4565066417323784</c:v>
                </c:pt>
                <c:pt idx="36">
                  <c:v>-3.8220853374618162</c:v>
                </c:pt>
                <c:pt idx="37">
                  <c:v>-2.5506773166559924</c:v>
                </c:pt>
                <c:pt idx="38">
                  <c:v>-9.6792692958501707</c:v>
                </c:pt>
                <c:pt idx="39">
                  <c:v>-0.807861275044365</c:v>
                </c:pt>
                <c:pt idx="40">
                  <c:v>4.0635467457614567</c:v>
                </c:pt>
                <c:pt idx="41">
                  <c:v>1.1849547665672784</c:v>
                </c:pt>
                <c:pt idx="42">
                  <c:v>8.3063627873730859</c:v>
                </c:pt>
                <c:pt idx="43">
                  <c:v>-0.57222919182109422</c:v>
                </c:pt>
                <c:pt idx="44">
                  <c:v>-5.9508211710152725</c:v>
                </c:pt>
                <c:pt idx="45">
                  <c:v>-5.329413150209465</c:v>
                </c:pt>
                <c:pt idx="46">
                  <c:v>-4.7080051294036434</c:v>
                </c:pt>
                <c:pt idx="47">
                  <c:v>9.1634028914021766</c:v>
                </c:pt>
                <c:pt idx="48">
                  <c:v>3.7348109122079842</c:v>
                </c:pt>
                <c:pt idx="49">
                  <c:v>-2.8437810669861943</c:v>
                </c:pt>
                <c:pt idx="50">
                  <c:v>-2.2223730461803743</c:v>
                </c:pt>
                <c:pt idx="51">
                  <c:v>-9.16837816202856</c:v>
                </c:pt>
                <c:pt idx="52">
                  <c:v>-11.796970141222737</c:v>
                </c:pt>
                <c:pt idx="53">
                  <c:v>11.324437879583069</c:v>
                </c:pt>
                <c:pt idx="54">
                  <c:v>4.0458459003888905</c:v>
                </c:pt>
                <c:pt idx="55">
                  <c:v>7.2672539211947118</c:v>
                </c:pt>
                <c:pt idx="56">
                  <c:v>-6.1338057999481777E-2</c:v>
                </c:pt>
                <c:pt idx="57">
                  <c:v>-8.6899300371936601</c:v>
                </c:pt>
                <c:pt idx="58">
                  <c:v>9.6314779836121609</c:v>
                </c:pt>
                <c:pt idx="59">
                  <c:v>-1.9471139955820309</c:v>
                </c:pt>
                <c:pt idx="60">
                  <c:v>5.2742940252237887</c:v>
                </c:pt>
                <c:pt idx="61">
                  <c:v>6.3957020460296103</c:v>
                </c:pt>
                <c:pt idx="62">
                  <c:v>11.51711006683542</c:v>
                </c:pt>
                <c:pt idx="63">
                  <c:v>5.8785180876412397</c:v>
                </c:pt>
                <c:pt idx="64">
                  <c:v>15.609926108447059</c:v>
                </c:pt>
                <c:pt idx="65">
                  <c:v>7.2813341292528673</c:v>
                </c:pt>
                <c:pt idx="66">
                  <c:v>-3.097257849941311</c:v>
                </c:pt>
                <c:pt idx="67">
                  <c:v>-2.5773230330532826</c:v>
                </c:pt>
                <c:pt idx="68">
                  <c:v>-5.849958521538106</c:v>
                </c:pt>
                <c:pt idx="69">
                  <c:v>-10.728550500732286</c:v>
                </c:pt>
                <c:pt idx="70">
                  <c:v>-10.10714247992648</c:v>
                </c:pt>
                <c:pt idx="71">
                  <c:v>5.3642655408793427</c:v>
                </c:pt>
                <c:pt idx="72">
                  <c:v>14.635673561685165</c:v>
                </c:pt>
                <c:pt idx="73">
                  <c:v>-8.2429184175090295</c:v>
                </c:pt>
                <c:pt idx="74">
                  <c:v>-7.6215103967032078</c:v>
                </c:pt>
                <c:pt idx="75">
                  <c:v>-7.0001023758973862</c:v>
                </c:pt>
                <c:pt idx="76">
                  <c:v>7.8713056449084213</c:v>
                </c:pt>
                <c:pt idx="77">
                  <c:v>-1.2572863342857588</c:v>
                </c:pt>
                <c:pt idx="78">
                  <c:v>-5.1358783134799371</c:v>
                </c:pt>
                <c:pt idx="79">
                  <c:v>-4.5144702926741296</c:v>
                </c:pt>
                <c:pt idx="80">
                  <c:v>-3.8930622718683079</c:v>
                </c:pt>
                <c:pt idx="81">
                  <c:v>-3.271654251062488</c:v>
                </c:pt>
                <c:pt idx="82">
                  <c:v>-2.6502462302566805</c:v>
                </c:pt>
                <c:pt idx="83">
                  <c:v>-2.0288382094508588</c:v>
                </c:pt>
                <c:pt idx="84">
                  <c:v>-1.4074301886450389</c:v>
                </c:pt>
                <c:pt idx="85">
                  <c:v>-11.240474027893523</c:v>
                </c:pt>
                <c:pt idx="86">
                  <c:v>15.130933992912301</c:v>
                </c:pt>
                <c:pt idx="87">
                  <c:v>34.502342013718106</c:v>
                </c:pt>
                <c:pt idx="88">
                  <c:v>3.6237500345239297</c:v>
                </c:pt>
                <c:pt idx="89">
                  <c:v>11.285158055329749</c:v>
                </c:pt>
                <c:pt idx="90">
                  <c:v>6.6566076135554653E-2</c:v>
                </c:pt>
                <c:pt idx="91">
                  <c:v>6.1879740969413763</c:v>
                </c:pt>
                <c:pt idx="92">
                  <c:v>-9.6406178822528013</c:v>
                </c:pt>
                <c:pt idx="93">
                  <c:v>-1.7692098614469938</c:v>
                </c:pt>
                <c:pt idx="94">
                  <c:v>8.2021981593588276</c:v>
                </c:pt>
                <c:pt idx="95">
                  <c:v>-5.826393819835352</c:v>
                </c:pt>
                <c:pt idx="96">
                  <c:v>-12.654985799029545</c:v>
                </c:pt>
                <c:pt idx="97">
                  <c:v>34.516422221776274</c:v>
                </c:pt>
                <c:pt idx="98">
                  <c:v>-9.1621697574179031</c:v>
                </c:pt>
                <c:pt idx="99">
                  <c:v>-10.790761736612096</c:v>
                </c:pt>
                <c:pt idx="100">
                  <c:v>-4.1693537158062739</c:v>
                </c:pt>
                <c:pt idx="101">
                  <c:v>-9.547945695000454</c:v>
                </c:pt>
                <c:pt idx="102">
                  <c:v>-20.463771377254378</c:v>
                </c:pt>
                <c:pt idx="103">
                  <c:v>-19.842363356448555</c:v>
                </c:pt>
                <c:pt idx="104">
                  <c:v>-4.2209553356427492</c:v>
                </c:pt>
                <c:pt idx="105">
                  <c:v>5.6004526851630736</c:v>
                </c:pt>
                <c:pt idx="106">
                  <c:v>8.2718607059688942</c:v>
                </c:pt>
                <c:pt idx="107">
                  <c:v>31.3932687267747</c:v>
                </c:pt>
                <c:pt idx="108">
                  <c:v>1.5146767475805234</c:v>
                </c:pt>
                <c:pt idx="109">
                  <c:v>7.8860847683863433</c:v>
                </c:pt>
                <c:pt idx="110">
                  <c:v>5.8074927891921515</c:v>
                </c:pt>
                <c:pt idx="111">
                  <c:v>6.8689008099979691</c:v>
                </c:pt>
                <c:pt idx="112">
                  <c:v>-14.249691169196208</c:v>
                </c:pt>
                <c:pt idx="113">
                  <c:v>3.4717168516096013</c:v>
                </c:pt>
                <c:pt idx="114">
                  <c:v>35.863124872415419</c:v>
                </c:pt>
                <c:pt idx="115">
                  <c:v>-12.385467106778759</c:v>
                </c:pt>
                <c:pt idx="116">
                  <c:v>-8.514059085972951</c:v>
                </c:pt>
                <c:pt idx="117">
                  <c:v>-6.3926510651671293</c:v>
                </c:pt>
                <c:pt idx="118">
                  <c:v>-10.521243044361309</c:v>
                </c:pt>
                <c:pt idx="119">
                  <c:v>-2.3425900574053777</c:v>
                </c:pt>
                <c:pt idx="120">
                  <c:v>-11.671182036599554</c:v>
                </c:pt>
                <c:pt idx="121">
                  <c:v>-3.5497740157937479</c:v>
                </c:pt>
                <c:pt idx="122">
                  <c:v>3.9216340050120735</c:v>
                </c:pt>
                <c:pt idx="123">
                  <c:v>9.673042025817896</c:v>
                </c:pt>
                <c:pt idx="124">
                  <c:v>-7.5855499533762991</c:v>
                </c:pt>
                <c:pt idx="125">
                  <c:v>3.1858580674295229</c:v>
                </c:pt>
                <c:pt idx="126">
                  <c:v>-7.9427339117646554</c:v>
                </c:pt>
                <c:pt idx="127">
                  <c:v>-4.0713258909588479</c:v>
                </c:pt>
                <c:pt idx="128">
                  <c:v>34.720082129846972</c:v>
                </c:pt>
                <c:pt idx="129">
                  <c:v>-6.0785098493472063</c:v>
                </c:pt>
                <c:pt idx="130">
                  <c:v>-5.4571018285413988</c:v>
                </c:pt>
                <c:pt idx="131">
                  <c:v>-4.8356938077355771</c:v>
                </c:pt>
                <c:pt idx="132">
                  <c:v>-4.2142857869297572</c:v>
                </c:pt>
                <c:pt idx="133">
                  <c:v>-3.5928777661239497</c:v>
                </c:pt>
                <c:pt idx="134">
                  <c:v>-2.971469745318128</c:v>
                </c:pt>
                <c:pt idx="135">
                  <c:v>-2.3500617245123081</c:v>
                </c:pt>
                <c:pt idx="136">
                  <c:v>-5.6154171879570551</c:v>
                </c:pt>
                <c:pt idx="137">
                  <c:v>-3.4940091671512317</c:v>
                </c:pt>
                <c:pt idx="138">
                  <c:v>-8.0226011463454263</c:v>
                </c:pt>
                <c:pt idx="139">
                  <c:v>5.3488068744603954</c:v>
                </c:pt>
                <c:pt idx="140">
                  <c:v>21.770214895266218</c:v>
                </c:pt>
                <c:pt idx="141">
                  <c:v>-3.2583770839279769</c:v>
                </c:pt>
                <c:pt idx="142">
                  <c:v>-10.736969063122155</c:v>
                </c:pt>
                <c:pt idx="143">
                  <c:v>11.634438957683667</c:v>
                </c:pt>
                <c:pt idx="144">
                  <c:v>9.5058469784894744</c:v>
                </c:pt>
                <c:pt idx="145">
                  <c:v>-9.1227450007047057</c:v>
                </c:pt>
                <c:pt idx="146">
                  <c:v>-3.001336979898884</c:v>
                </c:pt>
                <c:pt idx="147">
                  <c:v>8.2200710409069249</c:v>
                </c:pt>
                <c:pt idx="148">
                  <c:v>34.491479061712745</c:v>
                </c:pt>
                <c:pt idx="149">
                  <c:v>-5.0371129174814353</c:v>
                </c:pt>
                <c:pt idx="150">
                  <c:v>5.5842951033243722</c:v>
                </c:pt>
                <c:pt idx="151">
                  <c:v>-7.6442968758698058</c:v>
                </c:pt>
                <c:pt idx="152">
                  <c:v>-7.0228888550639859</c:v>
                </c:pt>
                <c:pt idx="153">
                  <c:v>-6.3793301546858991</c:v>
                </c:pt>
                <c:pt idx="154">
                  <c:v>-3.2679221338800755</c:v>
                </c:pt>
                <c:pt idx="155">
                  <c:v>6.1034858869257302</c:v>
                </c:pt>
                <c:pt idx="156">
                  <c:v>-6.2651060922684483</c:v>
                </c:pt>
                <c:pt idx="157">
                  <c:v>-8.3936980714626266</c:v>
                </c:pt>
                <c:pt idx="158">
                  <c:v>2.2277099493431791</c:v>
                </c:pt>
                <c:pt idx="159">
                  <c:v>-7.1508820298509992</c:v>
                </c:pt>
                <c:pt idx="160">
                  <c:v>-0.5294740090451775</c:v>
                </c:pt>
                <c:pt idx="161">
                  <c:v>9.7919340117606293</c:v>
                </c:pt>
                <c:pt idx="162">
                  <c:v>-5.2866579674335501</c:v>
                </c:pt>
                <c:pt idx="163">
                  <c:v>-4.6652499466277284</c:v>
                </c:pt>
                <c:pt idx="164">
                  <c:v>-4.0438419258219209</c:v>
                </c:pt>
                <c:pt idx="165">
                  <c:v>-3.4224339050160992</c:v>
                </c:pt>
                <c:pt idx="166">
                  <c:v>-2.8010258842102793</c:v>
                </c:pt>
                <c:pt idx="167">
                  <c:v>-2.1796178634044718</c:v>
                </c:pt>
                <c:pt idx="168">
                  <c:v>-1.5582098425986501</c:v>
                </c:pt>
                <c:pt idx="169">
                  <c:v>-0.93680182179283022</c:v>
                </c:pt>
                <c:pt idx="170">
                  <c:v>-4.9132699790468486</c:v>
                </c:pt>
                <c:pt idx="171">
                  <c:v>-7.0418619582410251</c:v>
                </c:pt>
                <c:pt idx="172">
                  <c:v>3.0795460625647806</c:v>
                </c:pt>
                <c:pt idx="173">
                  <c:v>-7.4490459166293981</c:v>
                </c:pt>
                <c:pt idx="174">
                  <c:v>1.4223621041764236</c:v>
                </c:pt>
                <c:pt idx="175">
                  <c:v>3.1937701249822297</c:v>
                </c:pt>
                <c:pt idx="176">
                  <c:v>-9.4348218542119486</c:v>
                </c:pt>
                <c:pt idx="177">
                  <c:v>-8.8134138334061269</c:v>
                </c:pt>
                <c:pt idx="178">
                  <c:v>-8.1920058126003195</c:v>
                </c:pt>
                <c:pt idx="179">
                  <c:v>5.4294022082055005</c:v>
                </c:pt>
                <c:pt idx="180">
                  <c:v>-2.0991897709886782</c:v>
                </c:pt>
                <c:pt idx="181">
                  <c:v>28.922218249817128</c:v>
                </c:pt>
                <c:pt idx="182">
                  <c:v>23.543626270622951</c:v>
                </c:pt>
                <c:pt idx="183">
                  <c:v>20.615034291428771</c:v>
                </c:pt>
                <c:pt idx="184">
                  <c:v>9.2864423122345787</c:v>
                </c:pt>
                <c:pt idx="185">
                  <c:v>-1.5921496669595996</c:v>
                </c:pt>
                <c:pt idx="186">
                  <c:v>-3.2207416461537797</c:v>
                </c:pt>
                <c:pt idx="187">
                  <c:v>-6.0418526345420602</c:v>
                </c:pt>
                <c:pt idx="188">
                  <c:v>-2.6704446137362368</c:v>
                </c:pt>
                <c:pt idx="189">
                  <c:v>-7.4490365929304314</c:v>
                </c:pt>
                <c:pt idx="190">
                  <c:v>-10.677628572124609</c:v>
                </c:pt>
                <c:pt idx="191">
                  <c:v>1.1937794486812123</c:v>
                </c:pt>
                <c:pt idx="192">
                  <c:v>48.815187469487014</c:v>
                </c:pt>
                <c:pt idx="193">
                  <c:v>-8.8134045097071603</c:v>
                </c:pt>
                <c:pt idx="194">
                  <c:v>17.058003511098661</c:v>
                </c:pt>
                <c:pt idx="195">
                  <c:v>-7.5705884680955311</c:v>
                </c:pt>
                <c:pt idx="196">
                  <c:v>-6.9491804472897112</c:v>
                </c:pt>
                <c:pt idx="197">
                  <c:v>-6.3277724264838895</c:v>
                </c:pt>
                <c:pt idx="198">
                  <c:v>-5.706364405678082</c:v>
                </c:pt>
                <c:pt idx="199">
                  <c:v>-5.0849563848722603</c:v>
                </c:pt>
                <c:pt idx="200">
                  <c:v>-4.4635483640664404</c:v>
                </c:pt>
                <c:pt idx="201">
                  <c:v>-3.8421403432606329</c:v>
                </c:pt>
                <c:pt idx="202">
                  <c:v>-3.2207323224548112</c:v>
                </c:pt>
                <c:pt idx="203">
                  <c:v>-2.5993243016489913</c:v>
                </c:pt>
                <c:pt idx="204">
                  <c:v>-16.436186878408048</c:v>
                </c:pt>
                <c:pt idx="205">
                  <c:v>-6.4778857602224349E-2</c:v>
                </c:pt>
                <c:pt idx="206">
                  <c:v>-15.193370836796419</c:v>
                </c:pt>
                <c:pt idx="207">
                  <c:v>1.7780371840094045</c:v>
                </c:pt>
                <c:pt idx="208">
                  <c:v>-6.2005547951847753</c:v>
                </c:pt>
                <c:pt idx="209">
                  <c:v>7.1708532256210304</c:v>
                </c:pt>
                <c:pt idx="210">
                  <c:v>3.2922612464268521</c:v>
                </c:pt>
                <c:pt idx="211">
                  <c:v>21.603669267232672</c:v>
                </c:pt>
                <c:pt idx="212">
                  <c:v>3.9350772880384817</c:v>
                </c:pt>
                <c:pt idx="213">
                  <c:v>-4.0935146911556988</c:v>
                </c:pt>
                <c:pt idx="214">
                  <c:v>5.2778933296501229</c:v>
                </c:pt>
                <c:pt idx="215">
                  <c:v>-4.1006986495440696</c:v>
                </c:pt>
                <c:pt idx="216">
                  <c:v>5.2207093712617514</c:v>
                </c:pt>
                <c:pt idx="217">
                  <c:v>7.7421173920675734</c:v>
                </c:pt>
                <c:pt idx="218">
                  <c:v>-7.7364745871266205</c:v>
                </c:pt>
                <c:pt idx="219">
                  <c:v>-7.1150665663207988</c:v>
                </c:pt>
                <c:pt idx="220">
                  <c:v>-6.4936585455149789</c:v>
                </c:pt>
                <c:pt idx="221">
                  <c:v>-19.719552122237882</c:v>
                </c:pt>
                <c:pt idx="222">
                  <c:v>-2.3481441014320588</c:v>
                </c:pt>
                <c:pt idx="223">
                  <c:v>16.773263919373747</c:v>
                </c:pt>
                <c:pt idx="224">
                  <c:v>-2.1053280598204296</c:v>
                </c:pt>
                <c:pt idx="225">
                  <c:v>39.856079960985397</c:v>
                </c:pt>
                <c:pt idx="226">
                  <c:v>-16.612512018208804</c:v>
                </c:pt>
                <c:pt idx="227">
                  <c:v>12.308896002597018</c:v>
                </c:pt>
                <c:pt idx="228">
                  <c:v>1.1303040234028394</c:v>
                </c:pt>
                <c:pt idx="229">
                  <c:v>4.3517120442086483</c:v>
                </c:pt>
                <c:pt idx="230">
                  <c:v>14.113120065014465</c:v>
                </c:pt>
                <c:pt idx="231">
                  <c:v>-5.2554719141797115</c:v>
                </c:pt>
                <c:pt idx="232">
                  <c:v>-9.0340638933739044</c:v>
                </c:pt>
                <c:pt idx="233">
                  <c:v>2.8373441274319173</c:v>
                </c:pt>
                <c:pt idx="234">
                  <c:v>-5.6412478517622624</c:v>
                </c:pt>
                <c:pt idx="235">
                  <c:v>22.64016016904354</c:v>
                </c:pt>
                <c:pt idx="236">
                  <c:v>-10.398431810150633</c:v>
                </c:pt>
                <c:pt idx="237">
                  <c:v>-9.7770237893448133</c:v>
                </c:pt>
                <c:pt idx="238">
                  <c:v>-13.629886368093167</c:v>
                </c:pt>
                <c:pt idx="239">
                  <c:v>1.241521652712656</c:v>
                </c:pt>
                <c:pt idx="240">
                  <c:v>-12.387070326481538</c:v>
                </c:pt>
                <c:pt idx="241">
                  <c:v>-2.5256623056757164</c:v>
                </c:pt>
                <c:pt idx="242">
                  <c:v>21.795745715130103</c:v>
                </c:pt>
                <c:pt idx="243">
                  <c:v>9.9671537359359093</c:v>
                </c:pt>
                <c:pt idx="244">
                  <c:v>-7.6514382432582675</c:v>
                </c:pt>
                <c:pt idx="245">
                  <c:v>0.2199697775475542</c:v>
                </c:pt>
                <c:pt idx="246">
                  <c:v>-8.6586222016466383</c:v>
                </c:pt>
                <c:pt idx="247">
                  <c:v>15.262785819159182</c:v>
                </c:pt>
                <c:pt idx="248">
                  <c:v>-7.4158061600349967</c:v>
                </c:pt>
                <c:pt idx="249">
                  <c:v>-6.7943981392291892</c:v>
                </c:pt>
                <c:pt idx="250">
                  <c:v>-6.1729901184233675</c:v>
                </c:pt>
                <c:pt idx="251">
                  <c:v>-5.5515820976175476</c:v>
                </c:pt>
                <c:pt idx="252">
                  <c:v>-4.9301740768117401</c:v>
                </c:pt>
                <c:pt idx="253">
                  <c:v>-4.3087660560059184</c:v>
                </c:pt>
                <c:pt idx="254">
                  <c:v>-3.6873580352000985</c:v>
                </c:pt>
                <c:pt idx="255">
                  <c:v>-11.480931461429769</c:v>
                </c:pt>
                <c:pt idx="256">
                  <c:v>-7.5095234406239459</c:v>
                </c:pt>
                <c:pt idx="257">
                  <c:v>-4.2381154198181399</c:v>
                </c:pt>
                <c:pt idx="258">
                  <c:v>-5.6167073990123182</c:v>
                </c:pt>
                <c:pt idx="259">
                  <c:v>-11.745299378206496</c:v>
                </c:pt>
                <c:pt idx="260">
                  <c:v>6.3761086425993092</c:v>
                </c:pt>
                <c:pt idx="261">
                  <c:v>-2.4024833365948695</c:v>
                </c:pt>
                <c:pt idx="262">
                  <c:v>5.6189246842109526</c:v>
                </c:pt>
                <c:pt idx="263">
                  <c:v>-4.7596672949832399</c:v>
                </c:pt>
                <c:pt idx="264">
                  <c:v>-3.13825927417742</c:v>
                </c:pt>
                <c:pt idx="265">
                  <c:v>6.933148746628401</c:v>
                </c:pt>
                <c:pt idx="266">
                  <c:v>32.454556767434212</c:v>
                </c:pt>
                <c:pt idx="267">
                  <c:v>3.7259647882400309</c:v>
                </c:pt>
                <c:pt idx="268">
                  <c:v>7.5973728090458508</c:v>
                </c:pt>
                <c:pt idx="269">
                  <c:v>-3.2812191701483417</c:v>
                </c:pt>
                <c:pt idx="270">
                  <c:v>-4.9098111493425201</c:v>
                </c:pt>
                <c:pt idx="271">
                  <c:v>-4.2884031285367001</c:v>
                </c:pt>
                <c:pt idx="272">
                  <c:v>-10.280479629334678</c:v>
                </c:pt>
                <c:pt idx="273">
                  <c:v>1.1809283914711379</c:v>
                </c:pt>
                <c:pt idx="274">
                  <c:v>17.262336412276955</c:v>
                </c:pt>
                <c:pt idx="275">
                  <c:v>-10.666255566917227</c:v>
                </c:pt>
                <c:pt idx="276">
                  <c:v>-1.6948475461114114</c:v>
                </c:pt>
                <c:pt idx="277">
                  <c:v>-4.9234395253055947</c:v>
                </c:pt>
                <c:pt idx="278">
                  <c:v>-6.5520315044997783</c:v>
                </c:pt>
                <c:pt idx="279">
                  <c:v>29.419376516306038</c:v>
                </c:pt>
                <c:pt idx="280">
                  <c:v>-5.0592154628881456</c:v>
                </c:pt>
                <c:pt idx="281">
                  <c:v>-6.9378074420823292</c:v>
                </c:pt>
                <c:pt idx="282">
                  <c:v>-6.3163994212765129</c:v>
                </c:pt>
                <c:pt idx="283">
                  <c:v>-5.6949914004706947</c:v>
                </c:pt>
                <c:pt idx="284">
                  <c:v>-5.0735833796648784</c:v>
                </c:pt>
                <c:pt idx="285">
                  <c:v>-4.4521753588590638</c:v>
                </c:pt>
                <c:pt idx="286">
                  <c:v>-3.8307673380532457</c:v>
                </c:pt>
                <c:pt idx="287">
                  <c:v>-3.2093593172474293</c:v>
                </c:pt>
                <c:pt idx="288">
                  <c:v>-2.5879512964416129</c:v>
                </c:pt>
                <c:pt idx="289">
                  <c:v>-12.898977917247169</c:v>
                </c:pt>
                <c:pt idx="290">
                  <c:v>-6.7775698964413529</c:v>
                </c:pt>
                <c:pt idx="291">
                  <c:v>-1.6561618756355365</c:v>
                </c:pt>
                <c:pt idx="292">
                  <c:v>14.715246145170282</c:v>
                </c:pt>
                <c:pt idx="293">
                  <c:v>-5.913345834023902</c:v>
                </c:pt>
                <c:pt idx="294">
                  <c:v>-2.7919378132180857</c:v>
                </c:pt>
                <c:pt idx="295">
                  <c:v>-9.1705297924122693</c:v>
                </c:pt>
                <c:pt idx="296">
                  <c:v>6.2008782283935471</c:v>
                </c:pt>
                <c:pt idx="297">
                  <c:v>12.322286249199363</c:v>
                </c:pt>
                <c:pt idx="298">
                  <c:v>9.4436942700051798</c:v>
                </c:pt>
                <c:pt idx="299">
                  <c:v>1.6651022908109958</c:v>
                </c:pt>
                <c:pt idx="300">
                  <c:v>2.1365103116168136</c:v>
                </c:pt>
                <c:pt idx="301">
                  <c:v>13.907918332422632</c:v>
                </c:pt>
                <c:pt idx="302">
                  <c:v>16.279326353228448</c:v>
                </c:pt>
                <c:pt idx="303">
                  <c:v>4.0507343740342634</c:v>
                </c:pt>
                <c:pt idx="304">
                  <c:v>-3.5778576051599202</c:v>
                </c:pt>
                <c:pt idx="305">
                  <c:v>-2.9564495843541039</c:v>
                </c:pt>
                <c:pt idx="306">
                  <c:v>-1.7546747689253444</c:v>
                </c:pt>
                <c:pt idx="307">
                  <c:v>-10.033266748119528</c:v>
                </c:pt>
                <c:pt idx="308">
                  <c:v>-10.261858727313712</c:v>
                </c:pt>
                <c:pt idx="309">
                  <c:v>-8.5404507065078938</c:v>
                </c:pt>
                <c:pt idx="310">
                  <c:v>9.2809573142979236</c:v>
                </c:pt>
                <c:pt idx="311">
                  <c:v>36.102365335103741</c:v>
                </c:pt>
                <c:pt idx="312">
                  <c:v>-1.6762266440904448</c:v>
                </c:pt>
                <c:pt idx="313">
                  <c:v>-5.404818623284628</c:v>
                </c:pt>
                <c:pt idx="314">
                  <c:v>0.66658939752118762</c:v>
                </c:pt>
                <c:pt idx="315">
                  <c:v>-8.6620025816729953</c:v>
                </c:pt>
                <c:pt idx="316">
                  <c:v>-8.0405945608671789</c:v>
                </c:pt>
                <c:pt idx="317">
                  <c:v>-7.4191865400613608</c:v>
                </c:pt>
                <c:pt idx="318">
                  <c:v>-6.7977785192555444</c:v>
                </c:pt>
                <c:pt idx="319">
                  <c:v>-6.1763704984497299</c:v>
                </c:pt>
                <c:pt idx="320">
                  <c:v>-5.5549624776439117</c:v>
                </c:pt>
                <c:pt idx="321">
                  <c:v>-4.9335544568380953</c:v>
                </c:pt>
                <c:pt idx="322">
                  <c:v>-4.312146436032279</c:v>
                </c:pt>
                <c:pt idx="323">
                  <c:v>22.998848388281335</c:v>
                </c:pt>
                <c:pt idx="324">
                  <c:v>-20.379743590912849</c:v>
                </c:pt>
                <c:pt idx="325">
                  <c:v>15.831664429892971</c:v>
                </c:pt>
                <c:pt idx="326">
                  <c:v>-10.886927549301213</c:v>
                </c:pt>
                <c:pt idx="327">
                  <c:v>30.684480471504607</c:v>
                </c:pt>
                <c:pt idx="328">
                  <c:v>22.845888492310422</c:v>
                </c:pt>
                <c:pt idx="329">
                  <c:v>-2.9227034868837638</c:v>
                </c:pt>
                <c:pt idx="330">
                  <c:v>-7.4012954660779471</c:v>
                </c:pt>
                <c:pt idx="331">
                  <c:v>-11.259887445272131</c:v>
                </c:pt>
                <c:pt idx="332">
                  <c:v>0.34152057553368387</c:v>
                </c:pt>
                <c:pt idx="333">
                  <c:v>10.4629285963395</c:v>
                </c:pt>
                <c:pt idx="334">
                  <c:v>-14.165663382854682</c:v>
                </c:pt>
                <c:pt idx="335">
                  <c:v>8.7057446379511347</c:v>
                </c:pt>
                <c:pt idx="336">
                  <c:v>-12.922847341243051</c:v>
                </c:pt>
                <c:pt idx="337">
                  <c:v>20.998560679562765</c:v>
                </c:pt>
                <c:pt idx="338">
                  <c:v>19.289968700368583</c:v>
                </c:pt>
                <c:pt idx="339">
                  <c:v>-11.0586232788256</c:v>
                </c:pt>
                <c:pt idx="340">
                  <c:v>24.772412306620847</c:v>
                </c:pt>
                <c:pt idx="341">
                  <c:v>2.1023032483149784</c:v>
                </c:pt>
                <c:pt idx="342">
                  <c:v>19.223711269120795</c:v>
                </c:pt>
                <c:pt idx="343">
                  <c:v>-19.654880710073385</c:v>
                </c:pt>
                <c:pt idx="344">
                  <c:v>-17.783472689267569</c:v>
                </c:pt>
                <c:pt idx="345">
                  <c:v>-8.1620646684617526</c:v>
                </c:pt>
                <c:pt idx="346">
                  <c:v>6.659343352344063</c:v>
                </c:pt>
                <c:pt idx="347">
                  <c:v>-5.3692486268501192</c:v>
                </c:pt>
                <c:pt idx="348">
                  <c:v>-14.297840606044304</c:v>
                </c:pt>
                <c:pt idx="349">
                  <c:v>12.823567414761513</c:v>
                </c:pt>
                <c:pt idx="350">
                  <c:v>-4.3050245644326708</c:v>
                </c:pt>
                <c:pt idx="351">
                  <c:v>-7.1836165436268544</c:v>
                </c:pt>
                <c:pt idx="352">
                  <c:v>3.5877914771789605</c:v>
                </c:pt>
                <c:pt idx="353">
                  <c:v>-19.440800502015222</c:v>
                </c:pt>
                <c:pt idx="354">
                  <c:v>-18.819392481209405</c:v>
                </c:pt>
                <c:pt idx="355">
                  <c:v>-12.347984460403589</c:v>
                </c:pt>
                <c:pt idx="356">
                  <c:v>-17.576576439597773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7F-2D4B-B08D-489122401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323631"/>
        <c:axId val="739577983"/>
      </c:scatterChart>
      <c:valAx>
        <c:axId val="7023236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Daily Profit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9577983"/>
        <c:crosses val="autoZero"/>
        <c:crossBetween val="midCat"/>
      </c:valAx>
      <c:valAx>
        <c:axId val="7395779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232363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Hour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Regression'!$N$2:$N$358</c:f>
              <c:numCache>
                <c:formatCode>General</c:formatCode>
                <c:ptCount val="357"/>
              </c:numCache>
            </c:numRef>
          </c:xVal>
          <c:yVal>
            <c:numRef>
              <c:f>'Multiple Regression'!$C$27:$C$383</c:f>
              <c:numCache>
                <c:formatCode>General</c:formatCode>
                <c:ptCount val="357"/>
                <c:pt idx="0">
                  <c:v>5.3201407285205704</c:v>
                </c:pt>
                <c:pt idx="1">
                  <c:v>-11.648451250673606</c:v>
                </c:pt>
                <c:pt idx="2">
                  <c:v>-11.0270432298678</c:v>
                </c:pt>
                <c:pt idx="3">
                  <c:v>3.6843647909380213</c:v>
                </c:pt>
                <c:pt idx="4">
                  <c:v>25.315772811743845</c:v>
                </c:pt>
                <c:pt idx="5">
                  <c:v>18.087180832549649</c:v>
                </c:pt>
                <c:pt idx="6">
                  <c:v>0.30858885335547015</c:v>
                </c:pt>
                <c:pt idx="7">
                  <c:v>9.5299968741612915</c:v>
                </c:pt>
                <c:pt idx="8">
                  <c:v>-7.2985951050329003</c:v>
                </c:pt>
                <c:pt idx="9">
                  <c:v>-6.6771870842270804</c:v>
                </c:pt>
                <c:pt idx="10">
                  <c:v>-6.0557790634212587</c:v>
                </c:pt>
                <c:pt idx="11">
                  <c:v>-5.4343710426154512</c:v>
                </c:pt>
                <c:pt idx="12">
                  <c:v>-4.8129630218096295</c:v>
                </c:pt>
                <c:pt idx="13">
                  <c:v>-4.1915550010038096</c:v>
                </c:pt>
                <c:pt idx="14">
                  <c:v>-1.0701469801980021</c:v>
                </c:pt>
                <c:pt idx="15">
                  <c:v>-2.9487389593921804</c:v>
                </c:pt>
                <c:pt idx="16">
                  <c:v>-2.3273309385863605</c:v>
                </c:pt>
                <c:pt idx="17">
                  <c:v>-2.0369782640685354</c:v>
                </c:pt>
                <c:pt idx="18">
                  <c:v>2.2344297567372884</c:v>
                </c:pt>
                <c:pt idx="19">
                  <c:v>-7.8941622224569059</c:v>
                </c:pt>
                <c:pt idx="20">
                  <c:v>-11.772754201651084</c:v>
                </c:pt>
                <c:pt idx="21">
                  <c:v>-5.0513461808452629</c:v>
                </c:pt>
                <c:pt idx="22">
                  <c:v>-7.7799381600394568</c:v>
                </c:pt>
                <c:pt idx="23">
                  <c:v>-1.4585301392336358</c:v>
                </c:pt>
                <c:pt idx="24">
                  <c:v>7.9628778815721866</c:v>
                </c:pt>
                <c:pt idx="25">
                  <c:v>-1.915714097622006</c:v>
                </c:pt>
                <c:pt idx="26">
                  <c:v>1.205693923183814</c:v>
                </c:pt>
                <c:pt idx="27">
                  <c:v>11.177101943989637</c:v>
                </c:pt>
                <c:pt idx="28">
                  <c:v>11.288509964795443</c:v>
                </c:pt>
                <c:pt idx="29">
                  <c:v>9.0199179856012641</c:v>
                </c:pt>
                <c:pt idx="30">
                  <c:v>25.441326006407085</c:v>
                </c:pt>
                <c:pt idx="31">
                  <c:v>3.3127340272128922</c:v>
                </c:pt>
                <c:pt idx="32">
                  <c:v>-4.3158579519812861</c:v>
                </c:pt>
                <c:pt idx="33">
                  <c:v>-1.1944499311754662</c:v>
                </c:pt>
                <c:pt idx="34">
                  <c:v>-10.564901379073442</c:v>
                </c:pt>
                <c:pt idx="35">
                  <c:v>4.4565066417323784</c:v>
                </c:pt>
                <c:pt idx="36">
                  <c:v>-3.8220853374618162</c:v>
                </c:pt>
                <c:pt idx="37">
                  <c:v>-2.5506773166559924</c:v>
                </c:pt>
                <c:pt idx="38">
                  <c:v>-9.6792692958501707</c:v>
                </c:pt>
                <c:pt idx="39">
                  <c:v>-0.807861275044365</c:v>
                </c:pt>
                <c:pt idx="40">
                  <c:v>4.0635467457614567</c:v>
                </c:pt>
                <c:pt idx="41">
                  <c:v>1.1849547665672784</c:v>
                </c:pt>
                <c:pt idx="42">
                  <c:v>8.3063627873730859</c:v>
                </c:pt>
                <c:pt idx="43">
                  <c:v>-0.57222919182109422</c:v>
                </c:pt>
                <c:pt idx="44">
                  <c:v>-5.9508211710152725</c:v>
                </c:pt>
                <c:pt idx="45">
                  <c:v>-5.329413150209465</c:v>
                </c:pt>
                <c:pt idx="46">
                  <c:v>-4.7080051294036434</c:v>
                </c:pt>
                <c:pt idx="47">
                  <c:v>9.1634028914021766</c:v>
                </c:pt>
                <c:pt idx="48">
                  <c:v>3.7348109122079842</c:v>
                </c:pt>
                <c:pt idx="49">
                  <c:v>-2.8437810669861943</c:v>
                </c:pt>
                <c:pt idx="50">
                  <c:v>-2.2223730461803743</c:v>
                </c:pt>
                <c:pt idx="51">
                  <c:v>-9.16837816202856</c:v>
                </c:pt>
                <c:pt idx="52">
                  <c:v>-11.796970141222737</c:v>
                </c:pt>
                <c:pt idx="53">
                  <c:v>11.324437879583069</c:v>
                </c:pt>
                <c:pt idx="54">
                  <c:v>4.0458459003888905</c:v>
                </c:pt>
                <c:pt idx="55">
                  <c:v>7.2672539211947118</c:v>
                </c:pt>
                <c:pt idx="56">
                  <c:v>-6.1338057999481777E-2</c:v>
                </c:pt>
                <c:pt idx="57">
                  <c:v>-8.6899300371936601</c:v>
                </c:pt>
                <c:pt idx="58">
                  <c:v>9.6314779836121609</c:v>
                </c:pt>
                <c:pt idx="59">
                  <c:v>-1.9471139955820309</c:v>
                </c:pt>
                <c:pt idx="60">
                  <c:v>5.2742940252237887</c:v>
                </c:pt>
                <c:pt idx="61">
                  <c:v>6.3957020460296103</c:v>
                </c:pt>
                <c:pt idx="62">
                  <c:v>11.51711006683542</c:v>
                </c:pt>
                <c:pt idx="63">
                  <c:v>5.8785180876412397</c:v>
                </c:pt>
                <c:pt idx="64">
                  <c:v>15.609926108447059</c:v>
                </c:pt>
                <c:pt idx="65">
                  <c:v>7.2813341292528673</c:v>
                </c:pt>
                <c:pt idx="66">
                  <c:v>-3.097257849941311</c:v>
                </c:pt>
                <c:pt idx="67">
                  <c:v>-2.5773230330532826</c:v>
                </c:pt>
                <c:pt idx="68">
                  <c:v>-5.849958521538106</c:v>
                </c:pt>
                <c:pt idx="69">
                  <c:v>-10.728550500732286</c:v>
                </c:pt>
                <c:pt idx="70">
                  <c:v>-10.10714247992648</c:v>
                </c:pt>
                <c:pt idx="71">
                  <c:v>5.3642655408793427</c:v>
                </c:pt>
                <c:pt idx="72">
                  <c:v>14.635673561685165</c:v>
                </c:pt>
                <c:pt idx="73">
                  <c:v>-8.2429184175090295</c:v>
                </c:pt>
                <c:pt idx="74">
                  <c:v>-7.6215103967032078</c:v>
                </c:pt>
                <c:pt idx="75">
                  <c:v>-7.0001023758973862</c:v>
                </c:pt>
                <c:pt idx="76">
                  <c:v>7.8713056449084213</c:v>
                </c:pt>
                <c:pt idx="77">
                  <c:v>-1.2572863342857588</c:v>
                </c:pt>
                <c:pt idx="78">
                  <c:v>-5.1358783134799371</c:v>
                </c:pt>
                <c:pt idx="79">
                  <c:v>-4.5144702926741296</c:v>
                </c:pt>
                <c:pt idx="80">
                  <c:v>-3.8930622718683079</c:v>
                </c:pt>
                <c:pt idx="81">
                  <c:v>-3.271654251062488</c:v>
                </c:pt>
                <c:pt idx="82">
                  <c:v>-2.6502462302566805</c:v>
                </c:pt>
                <c:pt idx="83">
                  <c:v>-2.0288382094508588</c:v>
                </c:pt>
                <c:pt idx="84">
                  <c:v>-1.4074301886450389</c:v>
                </c:pt>
                <c:pt idx="85">
                  <c:v>-11.240474027893523</c:v>
                </c:pt>
                <c:pt idx="86">
                  <c:v>15.130933992912301</c:v>
                </c:pt>
                <c:pt idx="87">
                  <c:v>34.502342013718106</c:v>
                </c:pt>
                <c:pt idx="88">
                  <c:v>3.6237500345239297</c:v>
                </c:pt>
                <c:pt idx="89">
                  <c:v>11.285158055329749</c:v>
                </c:pt>
                <c:pt idx="90">
                  <c:v>6.6566076135554653E-2</c:v>
                </c:pt>
                <c:pt idx="91">
                  <c:v>6.1879740969413763</c:v>
                </c:pt>
                <c:pt idx="92">
                  <c:v>-9.6406178822528013</c:v>
                </c:pt>
                <c:pt idx="93">
                  <c:v>-1.7692098614469938</c:v>
                </c:pt>
                <c:pt idx="94">
                  <c:v>8.2021981593588276</c:v>
                </c:pt>
                <c:pt idx="95">
                  <c:v>-5.826393819835352</c:v>
                </c:pt>
                <c:pt idx="96">
                  <c:v>-12.654985799029545</c:v>
                </c:pt>
                <c:pt idx="97">
                  <c:v>34.516422221776274</c:v>
                </c:pt>
                <c:pt idx="98">
                  <c:v>-9.1621697574179031</c:v>
                </c:pt>
                <c:pt idx="99">
                  <c:v>-10.790761736612096</c:v>
                </c:pt>
                <c:pt idx="100">
                  <c:v>-4.1693537158062739</c:v>
                </c:pt>
                <c:pt idx="101">
                  <c:v>-9.547945695000454</c:v>
                </c:pt>
                <c:pt idx="102">
                  <c:v>-20.463771377254378</c:v>
                </c:pt>
                <c:pt idx="103">
                  <c:v>-19.842363356448555</c:v>
                </c:pt>
                <c:pt idx="104">
                  <c:v>-4.2209553356427492</c:v>
                </c:pt>
                <c:pt idx="105">
                  <c:v>5.6004526851630736</c:v>
                </c:pt>
                <c:pt idx="106">
                  <c:v>8.2718607059688942</c:v>
                </c:pt>
                <c:pt idx="107">
                  <c:v>31.3932687267747</c:v>
                </c:pt>
                <c:pt idx="108">
                  <c:v>1.5146767475805234</c:v>
                </c:pt>
                <c:pt idx="109">
                  <c:v>7.8860847683863433</c:v>
                </c:pt>
                <c:pt idx="110">
                  <c:v>5.8074927891921515</c:v>
                </c:pt>
                <c:pt idx="111">
                  <c:v>6.8689008099979691</c:v>
                </c:pt>
                <c:pt idx="112">
                  <c:v>-14.249691169196208</c:v>
                </c:pt>
                <c:pt idx="113">
                  <c:v>3.4717168516096013</c:v>
                </c:pt>
                <c:pt idx="114">
                  <c:v>35.863124872415419</c:v>
                </c:pt>
                <c:pt idx="115">
                  <c:v>-12.385467106778759</c:v>
                </c:pt>
                <c:pt idx="116">
                  <c:v>-8.514059085972951</c:v>
                </c:pt>
                <c:pt idx="117">
                  <c:v>-6.3926510651671293</c:v>
                </c:pt>
                <c:pt idx="118">
                  <c:v>-10.521243044361309</c:v>
                </c:pt>
                <c:pt idx="119">
                  <c:v>-2.3425900574053777</c:v>
                </c:pt>
                <c:pt idx="120">
                  <c:v>-11.671182036599554</c:v>
                </c:pt>
                <c:pt idx="121">
                  <c:v>-3.5497740157937479</c:v>
                </c:pt>
                <c:pt idx="122">
                  <c:v>3.9216340050120735</c:v>
                </c:pt>
                <c:pt idx="123">
                  <c:v>9.673042025817896</c:v>
                </c:pt>
                <c:pt idx="124">
                  <c:v>-7.5855499533762991</c:v>
                </c:pt>
                <c:pt idx="125">
                  <c:v>3.1858580674295229</c:v>
                </c:pt>
                <c:pt idx="126">
                  <c:v>-7.9427339117646554</c:v>
                </c:pt>
                <c:pt idx="127">
                  <c:v>-4.0713258909588479</c:v>
                </c:pt>
                <c:pt idx="128">
                  <c:v>34.720082129846972</c:v>
                </c:pt>
                <c:pt idx="129">
                  <c:v>-6.0785098493472063</c:v>
                </c:pt>
                <c:pt idx="130">
                  <c:v>-5.4571018285413988</c:v>
                </c:pt>
                <c:pt idx="131">
                  <c:v>-4.8356938077355771</c:v>
                </c:pt>
                <c:pt idx="132">
                  <c:v>-4.2142857869297572</c:v>
                </c:pt>
                <c:pt idx="133">
                  <c:v>-3.5928777661239497</c:v>
                </c:pt>
                <c:pt idx="134">
                  <c:v>-2.971469745318128</c:v>
                </c:pt>
                <c:pt idx="135">
                  <c:v>-2.3500617245123081</c:v>
                </c:pt>
                <c:pt idx="136">
                  <c:v>-5.6154171879570551</c:v>
                </c:pt>
                <c:pt idx="137">
                  <c:v>-3.4940091671512317</c:v>
                </c:pt>
                <c:pt idx="138">
                  <c:v>-8.0226011463454263</c:v>
                </c:pt>
                <c:pt idx="139">
                  <c:v>5.3488068744603954</c:v>
                </c:pt>
                <c:pt idx="140">
                  <c:v>21.770214895266218</c:v>
                </c:pt>
                <c:pt idx="141">
                  <c:v>-3.2583770839279769</c:v>
                </c:pt>
                <c:pt idx="142">
                  <c:v>-10.736969063122155</c:v>
                </c:pt>
                <c:pt idx="143">
                  <c:v>11.634438957683667</c:v>
                </c:pt>
                <c:pt idx="144">
                  <c:v>9.5058469784894744</c:v>
                </c:pt>
                <c:pt idx="145">
                  <c:v>-9.1227450007047057</c:v>
                </c:pt>
                <c:pt idx="146">
                  <c:v>-3.001336979898884</c:v>
                </c:pt>
                <c:pt idx="147">
                  <c:v>8.2200710409069249</c:v>
                </c:pt>
                <c:pt idx="148">
                  <c:v>34.491479061712745</c:v>
                </c:pt>
                <c:pt idx="149">
                  <c:v>-5.0371129174814353</c:v>
                </c:pt>
                <c:pt idx="150">
                  <c:v>5.5842951033243722</c:v>
                </c:pt>
                <c:pt idx="151">
                  <c:v>-7.6442968758698058</c:v>
                </c:pt>
                <c:pt idx="152">
                  <c:v>-7.0228888550639859</c:v>
                </c:pt>
                <c:pt idx="153">
                  <c:v>-6.3793301546858991</c:v>
                </c:pt>
                <c:pt idx="154">
                  <c:v>-3.2679221338800755</c:v>
                </c:pt>
                <c:pt idx="155">
                  <c:v>6.1034858869257302</c:v>
                </c:pt>
                <c:pt idx="156">
                  <c:v>-6.2651060922684483</c:v>
                </c:pt>
                <c:pt idx="157">
                  <c:v>-8.3936980714626266</c:v>
                </c:pt>
                <c:pt idx="158">
                  <c:v>2.2277099493431791</c:v>
                </c:pt>
                <c:pt idx="159">
                  <c:v>-7.1508820298509992</c:v>
                </c:pt>
                <c:pt idx="160">
                  <c:v>-0.5294740090451775</c:v>
                </c:pt>
                <c:pt idx="161">
                  <c:v>9.7919340117606293</c:v>
                </c:pt>
                <c:pt idx="162">
                  <c:v>-5.2866579674335501</c:v>
                </c:pt>
                <c:pt idx="163">
                  <c:v>-4.6652499466277284</c:v>
                </c:pt>
                <c:pt idx="164">
                  <c:v>-4.0438419258219209</c:v>
                </c:pt>
                <c:pt idx="165">
                  <c:v>-3.4224339050160992</c:v>
                </c:pt>
                <c:pt idx="166">
                  <c:v>-2.8010258842102793</c:v>
                </c:pt>
                <c:pt idx="167">
                  <c:v>-2.1796178634044718</c:v>
                </c:pt>
                <c:pt idx="168">
                  <c:v>-1.5582098425986501</c:v>
                </c:pt>
                <c:pt idx="169">
                  <c:v>-0.93680182179283022</c:v>
                </c:pt>
                <c:pt idx="170">
                  <c:v>-4.9132699790468486</c:v>
                </c:pt>
                <c:pt idx="171">
                  <c:v>-7.0418619582410251</c:v>
                </c:pt>
                <c:pt idx="172">
                  <c:v>3.0795460625647806</c:v>
                </c:pt>
                <c:pt idx="173">
                  <c:v>-7.4490459166293981</c:v>
                </c:pt>
                <c:pt idx="174">
                  <c:v>1.4223621041764236</c:v>
                </c:pt>
                <c:pt idx="175">
                  <c:v>3.1937701249822297</c:v>
                </c:pt>
                <c:pt idx="176">
                  <c:v>-9.4348218542119486</c:v>
                </c:pt>
                <c:pt idx="177">
                  <c:v>-8.8134138334061269</c:v>
                </c:pt>
                <c:pt idx="178">
                  <c:v>-8.1920058126003195</c:v>
                </c:pt>
                <c:pt idx="179">
                  <c:v>5.4294022082055005</c:v>
                </c:pt>
                <c:pt idx="180">
                  <c:v>-2.0991897709886782</c:v>
                </c:pt>
                <c:pt idx="181">
                  <c:v>28.922218249817128</c:v>
                </c:pt>
                <c:pt idx="182">
                  <c:v>23.543626270622951</c:v>
                </c:pt>
                <c:pt idx="183">
                  <c:v>20.615034291428771</c:v>
                </c:pt>
                <c:pt idx="184">
                  <c:v>9.2864423122345787</c:v>
                </c:pt>
                <c:pt idx="185">
                  <c:v>-1.5921496669595996</c:v>
                </c:pt>
                <c:pt idx="186">
                  <c:v>-3.2207416461537797</c:v>
                </c:pt>
                <c:pt idx="187">
                  <c:v>-6.0418526345420602</c:v>
                </c:pt>
                <c:pt idx="188">
                  <c:v>-2.6704446137362368</c:v>
                </c:pt>
                <c:pt idx="189">
                  <c:v>-7.4490365929304314</c:v>
                </c:pt>
                <c:pt idx="190">
                  <c:v>-10.677628572124609</c:v>
                </c:pt>
                <c:pt idx="191">
                  <c:v>1.1937794486812123</c:v>
                </c:pt>
                <c:pt idx="192">
                  <c:v>48.815187469487014</c:v>
                </c:pt>
                <c:pt idx="193">
                  <c:v>-8.8134045097071603</c:v>
                </c:pt>
                <c:pt idx="194">
                  <c:v>17.058003511098661</c:v>
                </c:pt>
                <c:pt idx="195">
                  <c:v>-7.5705884680955311</c:v>
                </c:pt>
                <c:pt idx="196">
                  <c:v>-6.9491804472897112</c:v>
                </c:pt>
                <c:pt idx="197">
                  <c:v>-6.3277724264838895</c:v>
                </c:pt>
                <c:pt idx="198">
                  <c:v>-5.706364405678082</c:v>
                </c:pt>
                <c:pt idx="199">
                  <c:v>-5.0849563848722603</c:v>
                </c:pt>
                <c:pt idx="200">
                  <c:v>-4.4635483640664404</c:v>
                </c:pt>
                <c:pt idx="201">
                  <c:v>-3.8421403432606329</c:v>
                </c:pt>
                <c:pt idx="202">
                  <c:v>-3.2207323224548112</c:v>
                </c:pt>
                <c:pt idx="203">
                  <c:v>-2.5993243016489913</c:v>
                </c:pt>
                <c:pt idx="204">
                  <c:v>-16.436186878408048</c:v>
                </c:pt>
                <c:pt idx="205">
                  <c:v>-6.4778857602224349E-2</c:v>
                </c:pt>
                <c:pt idx="206">
                  <c:v>-15.193370836796419</c:v>
                </c:pt>
                <c:pt idx="207">
                  <c:v>1.7780371840094045</c:v>
                </c:pt>
                <c:pt idx="208">
                  <c:v>-6.2005547951847753</c:v>
                </c:pt>
                <c:pt idx="209">
                  <c:v>7.1708532256210304</c:v>
                </c:pt>
                <c:pt idx="210">
                  <c:v>3.2922612464268521</c:v>
                </c:pt>
                <c:pt idx="211">
                  <c:v>21.603669267232672</c:v>
                </c:pt>
                <c:pt idx="212">
                  <c:v>3.9350772880384817</c:v>
                </c:pt>
                <c:pt idx="213">
                  <c:v>-4.0935146911556988</c:v>
                </c:pt>
                <c:pt idx="214">
                  <c:v>5.2778933296501229</c:v>
                </c:pt>
                <c:pt idx="215">
                  <c:v>-4.1006986495440696</c:v>
                </c:pt>
                <c:pt idx="216">
                  <c:v>5.2207093712617514</c:v>
                </c:pt>
                <c:pt idx="217">
                  <c:v>7.7421173920675734</c:v>
                </c:pt>
                <c:pt idx="218">
                  <c:v>-7.7364745871266205</c:v>
                </c:pt>
                <c:pt idx="219">
                  <c:v>-7.1150665663207988</c:v>
                </c:pt>
                <c:pt idx="220">
                  <c:v>-6.4936585455149789</c:v>
                </c:pt>
                <c:pt idx="221">
                  <c:v>-19.719552122237882</c:v>
                </c:pt>
                <c:pt idx="222">
                  <c:v>-2.3481441014320588</c:v>
                </c:pt>
                <c:pt idx="223">
                  <c:v>16.773263919373747</c:v>
                </c:pt>
                <c:pt idx="224">
                  <c:v>-2.1053280598204296</c:v>
                </c:pt>
                <c:pt idx="225">
                  <c:v>39.856079960985397</c:v>
                </c:pt>
                <c:pt idx="226">
                  <c:v>-16.612512018208804</c:v>
                </c:pt>
                <c:pt idx="227">
                  <c:v>12.308896002597018</c:v>
                </c:pt>
                <c:pt idx="228">
                  <c:v>1.1303040234028394</c:v>
                </c:pt>
                <c:pt idx="229">
                  <c:v>4.3517120442086483</c:v>
                </c:pt>
                <c:pt idx="230">
                  <c:v>14.113120065014465</c:v>
                </c:pt>
                <c:pt idx="231">
                  <c:v>-5.2554719141797115</c:v>
                </c:pt>
                <c:pt idx="232">
                  <c:v>-9.0340638933739044</c:v>
                </c:pt>
                <c:pt idx="233">
                  <c:v>2.8373441274319173</c:v>
                </c:pt>
                <c:pt idx="234">
                  <c:v>-5.6412478517622624</c:v>
                </c:pt>
                <c:pt idx="235">
                  <c:v>22.64016016904354</c:v>
                </c:pt>
                <c:pt idx="236">
                  <c:v>-10.398431810150633</c:v>
                </c:pt>
                <c:pt idx="237">
                  <c:v>-9.7770237893448133</c:v>
                </c:pt>
                <c:pt idx="238">
                  <c:v>-13.629886368093167</c:v>
                </c:pt>
                <c:pt idx="239">
                  <c:v>1.241521652712656</c:v>
                </c:pt>
                <c:pt idx="240">
                  <c:v>-12.387070326481538</c:v>
                </c:pt>
                <c:pt idx="241">
                  <c:v>-2.5256623056757164</c:v>
                </c:pt>
                <c:pt idx="242">
                  <c:v>21.795745715130103</c:v>
                </c:pt>
                <c:pt idx="243">
                  <c:v>9.9671537359359093</c:v>
                </c:pt>
                <c:pt idx="244">
                  <c:v>-7.6514382432582675</c:v>
                </c:pt>
                <c:pt idx="245">
                  <c:v>0.2199697775475542</c:v>
                </c:pt>
                <c:pt idx="246">
                  <c:v>-8.6586222016466383</c:v>
                </c:pt>
                <c:pt idx="247">
                  <c:v>15.262785819159182</c:v>
                </c:pt>
                <c:pt idx="248">
                  <c:v>-7.4158061600349967</c:v>
                </c:pt>
                <c:pt idx="249">
                  <c:v>-6.7943981392291892</c:v>
                </c:pt>
                <c:pt idx="250">
                  <c:v>-6.1729901184233675</c:v>
                </c:pt>
                <c:pt idx="251">
                  <c:v>-5.5515820976175476</c:v>
                </c:pt>
                <c:pt idx="252">
                  <c:v>-4.9301740768117401</c:v>
                </c:pt>
                <c:pt idx="253">
                  <c:v>-4.3087660560059184</c:v>
                </c:pt>
                <c:pt idx="254">
                  <c:v>-3.6873580352000985</c:v>
                </c:pt>
                <c:pt idx="255">
                  <c:v>-11.480931461429769</c:v>
                </c:pt>
                <c:pt idx="256">
                  <c:v>-7.5095234406239459</c:v>
                </c:pt>
                <c:pt idx="257">
                  <c:v>-4.2381154198181399</c:v>
                </c:pt>
                <c:pt idx="258">
                  <c:v>-5.6167073990123182</c:v>
                </c:pt>
                <c:pt idx="259">
                  <c:v>-11.745299378206496</c:v>
                </c:pt>
                <c:pt idx="260">
                  <c:v>6.3761086425993092</c:v>
                </c:pt>
                <c:pt idx="261">
                  <c:v>-2.4024833365948695</c:v>
                </c:pt>
                <c:pt idx="262">
                  <c:v>5.6189246842109526</c:v>
                </c:pt>
                <c:pt idx="263">
                  <c:v>-4.7596672949832399</c:v>
                </c:pt>
                <c:pt idx="264">
                  <c:v>-3.13825927417742</c:v>
                </c:pt>
                <c:pt idx="265">
                  <c:v>6.933148746628401</c:v>
                </c:pt>
                <c:pt idx="266">
                  <c:v>32.454556767434212</c:v>
                </c:pt>
                <c:pt idx="267">
                  <c:v>3.7259647882400309</c:v>
                </c:pt>
                <c:pt idx="268">
                  <c:v>7.5973728090458508</c:v>
                </c:pt>
                <c:pt idx="269">
                  <c:v>-3.2812191701483417</c:v>
                </c:pt>
                <c:pt idx="270">
                  <c:v>-4.9098111493425201</c:v>
                </c:pt>
                <c:pt idx="271">
                  <c:v>-4.2884031285367001</c:v>
                </c:pt>
                <c:pt idx="272">
                  <c:v>-10.280479629334678</c:v>
                </c:pt>
                <c:pt idx="273">
                  <c:v>1.1809283914711379</c:v>
                </c:pt>
                <c:pt idx="274">
                  <c:v>17.262336412276955</c:v>
                </c:pt>
                <c:pt idx="275">
                  <c:v>-10.666255566917227</c:v>
                </c:pt>
                <c:pt idx="276">
                  <c:v>-1.6948475461114114</c:v>
                </c:pt>
                <c:pt idx="277">
                  <c:v>-4.9234395253055947</c:v>
                </c:pt>
                <c:pt idx="278">
                  <c:v>-6.5520315044997783</c:v>
                </c:pt>
                <c:pt idx="279">
                  <c:v>29.419376516306038</c:v>
                </c:pt>
                <c:pt idx="280">
                  <c:v>-5.0592154628881456</c:v>
                </c:pt>
                <c:pt idx="281">
                  <c:v>-6.9378074420823292</c:v>
                </c:pt>
                <c:pt idx="282">
                  <c:v>-6.3163994212765129</c:v>
                </c:pt>
                <c:pt idx="283">
                  <c:v>-5.6949914004706947</c:v>
                </c:pt>
                <c:pt idx="284">
                  <c:v>-5.0735833796648784</c:v>
                </c:pt>
                <c:pt idx="285">
                  <c:v>-4.4521753588590638</c:v>
                </c:pt>
                <c:pt idx="286">
                  <c:v>-3.8307673380532457</c:v>
                </c:pt>
                <c:pt idx="287">
                  <c:v>-3.2093593172474293</c:v>
                </c:pt>
                <c:pt idx="288">
                  <c:v>-2.5879512964416129</c:v>
                </c:pt>
                <c:pt idx="289">
                  <c:v>-12.898977917247169</c:v>
                </c:pt>
                <c:pt idx="290">
                  <c:v>-6.7775698964413529</c:v>
                </c:pt>
                <c:pt idx="291">
                  <c:v>-1.6561618756355365</c:v>
                </c:pt>
                <c:pt idx="292">
                  <c:v>14.715246145170282</c:v>
                </c:pt>
                <c:pt idx="293">
                  <c:v>-5.913345834023902</c:v>
                </c:pt>
                <c:pt idx="294">
                  <c:v>-2.7919378132180857</c:v>
                </c:pt>
                <c:pt idx="295">
                  <c:v>-9.1705297924122693</c:v>
                </c:pt>
                <c:pt idx="296">
                  <c:v>6.2008782283935471</c:v>
                </c:pt>
                <c:pt idx="297">
                  <c:v>12.322286249199363</c:v>
                </c:pt>
                <c:pt idx="298">
                  <c:v>9.4436942700051798</c:v>
                </c:pt>
                <c:pt idx="299">
                  <c:v>1.6651022908109958</c:v>
                </c:pt>
                <c:pt idx="300">
                  <c:v>2.1365103116168136</c:v>
                </c:pt>
                <c:pt idx="301">
                  <c:v>13.907918332422632</c:v>
                </c:pt>
                <c:pt idx="302">
                  <c:v>16.279326353228448</c:v>
                </c:pt>
                <c:pt idx="303">
                  <c:v>4.0507343740342634</c:v>
                </c:pt>
                <c:pt idx="304">
                  <c:v>-3.5778576051599202</c:v>
                </c:pt>
                <c:pt idx="305">
                  <c:v>-2.9564495843541039</c:v>
                </c:pt>
                <c:pt idx="306">
                  <c:v>-1.7546747689253444</c:v>
                </c:pt>
                <c:pt idx="307">
                  <c:v>-10.033266748119528</c:v>
                </c:pt>
                <c:pt idx="308">
                  <c:v>-10.261858727313712</c:v>
                </c:pt>
                <c:pt idx="309">
                  <c:v>-8.5404507065078938</c:v>
                </c:pt>
                <c:pt idx="310">
                  <c:v>9.2809573142979236</c:v>
                </c:pt>
                <c:pt idx="311">
                  <c:v>36.102365335103741</c:v>
                </c:pt>
                <c:pt idx="312">
                  <c:v>-1.6762266440904448</c:v>
                </c:pt>
                <c:pt idx="313">
                  <c:v>-5.404818623284628</c:v>
                </c:pt>
                <c:pt idx="314">
                  <c:v>0.66658939752118762</c:v>
                </c:pt>
                <c:pt idx="315">
                  <c:v>-8.6620025816729953</c:v>
                </c:pt>
                <c:pt idx="316">
                  <c:v>-8.0405945608671789</c:v>
                </c:pt>
                <c:pt idx="317">
                  <c:v>-7.4191865400613608</c:v>
                </c:pt>
                <c:pt idx="318">
                  <c:v>-6.7977785192555444</c:v>
                </c:pt>
                <c:pt idx="319">
                  <c:v>-6.1763704984497299</c:v>
                </c:pt>
                <c:pt idx="320">
                  <c:v>-5.5549624776439117</c:v>
                </c:pt>
                <c:pt idx="321">
                  <c:v>-4.9335544568380953</c:v>
                </c:pt>
                <c:pt idx="322">
                  <c:v>-4.312146436032279</c:v>
                </c:pt>
                <c:pt idx="323">
                  <c:v>22.998848388281335</c:v>
                </c:pt>
                <c:pt idx="324">
                  <c:v>-20.379743590912849</c:v>
                </c:pt>
                <c:pt idx="325">
                  <c:v>15.831664429892971</c:v>
                </c:pt>
                <c:pt idx="326">
                  <c:v>-10.886927549301213</c:v>
                </c:pt>
                <c:pt idx="327">
                  <c:v>30.684480471504607</c:v>
                </c:pt>
                <c:pt idx="328">
                  <c:v>22.845888492310422</c:v>
                </c:pt>
                <c:pt idx="329">
                  <c:v>-2.9227034868837638</c:v>
                </c:pt>
                <c:pt idx="330">
                  <c:v>-7.4012954660779471</c:v>
                </c:pt>
                <c:pt idx="331">
                  <c:v>-11.259887445272131</c:v>
                </c:pt>
                <c:pt idx="332">
                  <c:v>0.34152057553368387</c:v>
                </c:pt>
                <c:pt idx="333">
                  <c:v>10.4629285963395</c:v>
                </c:pt>
                <c:pt idx="334">
                  <c:v>-14.165663382854682</c:v>
                </c:pt>
                <c:pt idx="335">
                  <c:v>8.7057446379511347</c:v>
                </c:pt>
                <c:pt idx="336">
                  <c:v>-12.922847341243051</c:v>
                </c:pt>
                <c:pt idx="337">
                  <c:v>20.998560679562765</c:v>
                </c:pt>
                <c:pt idx="338">
                  <c:v>19.289968700368583</c:v>
                </c:pt>
                <c:pt idx="339">
                  <c:v>-11.0586232788256</c:v>
                </c:pt>
                <c:pt idx="340">
                  <c:v>24.772412306620847</c:v>
                </c:pt>
                <c:pt idx="341">
                  <c:v>2.1023032483149784</c:v>
                </c:pt>
                <c:pt idx="342">
                  <c:v>19.223711269120795</c:v>
                </c:pt>
                <c:pt idx="343">
                  <c:v>-19.654880710073385</c:v>
                </c:pt>
                <c:pt idx="344">
                  <c:v>-17.783472689267569</c:v>
                </c:pt>
                <c:pt idx="345">
                  <c:v>-8.1620646684617526</c:v>
                </c:pt>
                <c:pt idx="346">
                  <c:v>6.659343352344063</c:v>
                </c:pt>
                <c:pt idx="347">
                  <c:v>-5.3692486268501192</c:v>
                </c:pt>
                <c:pt idx="348">
                  <c:v>-14.297840606044304</c:v>
                </c:pt>
                <c:pt idx="349">
                  <c:v>12.823567414761513</c:v>
                </c:pt>
                <c:pt idx="350">
                  <c:v>-4.3050245644326708</c:v>
                </c:pt>
                <c:pt idx="351">
                  <c:v>-7.1836165436268544</c:v>
                </c:pt>
                <c:pt idx="352">
                  <c:v>3.5877914771789605</c:v>
                </c:pt>
                <c:pt idx="353">
                  <c:v>-19.440800502015222</c:v>
                </c:pt>
                <c:pt idx="354">
                  <c:v>-18.819392481209405</c:v>
                </c:pt>
                <c:pt idx="355">
                  <c:v>-12.347984460403589</c:v>
                </c:pt>
                <c:pt idx="356">
                  <c:v>-17.576576439597773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0F-E747-AC17-651A08E74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402864"/>
        <c:axId val="712832303"/>
      </c:scatterChart>
      <c:valAx>
        <c:axId val="1500402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2832303"/>
        <c:crosses val="autoZero"/>
        <c:crossBetween val="midCat"/>
      </c:valAx>
      <c:valAx>
        <c:axId val="7128323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04028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Machine Cycle Revenue 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Cash Register Revenue</c:v>
          </c:tx>
          <c:spPr>
            <a:ln w="19050">
              <a:noFill/>
            </a:ln>
          </c:spPr>
          <c:xVal>
            <c:numRef>
              <c:f>'Original Data'!$L$2:$L$358</c:f>
              <c:numCache>
                <c:formatCode>General</c:formatCode>
                <c:ptCount val="357"/>
                <c:pt idx="0">
                  <c:v>897</c:v>
                </c:pt>
                <c:pt idx="1">
                  <c:v>897</c:v>
                </c:pt>
                <c:pt idx="2">
                  <c:v>897</c:v>
                </c:pt>
                <c:pt idx="3">
                  <c:v>897</c:v>
                </c:pt>
                <c:pt idx="4">
                  <c:v>897</c:v>
                </c:pt>
                <c:pt idx="5">
                  <c:v>897</c:v>
                </c:pt>
                <c:pt idx="6">
                  <c:v>897</c:v>
                </c:pt>
                <c:pt idx="7">
                  <c:v>897</c:v>
                </c:pt>
                <c:pt idx="8">
                  <c:v>897</c:v>
                </c:pt>
                <c:pt idx="9">
                  <c:v>897</c:v>
                </c:pt>
                <c:pt idx="10">
                  <c:v>897</c:v>
                </c:pt>
                <c:pt idx="11">
                  <c:v>897</c:v>
                </c:pt>
                <c:pt idx="12">
                  <c:v>897</c:v>
                </c:pt>
                <c:pt idx="13">
                  <c:v>897</c:v>
                </c:pt>
                <c:pt idx="14">
                  <c:v>897</c:v>
                </c:pt>
                <c:pt idx="15">
                  <c:v>897</c:v>
                </c:pt>
                <c:pt idx="16">
                  <c:v>897</c:v>
                </c:pt>
                <c:pt idx="17">
                  <c:v>954</c:v>
                </c:pt>
                <c:pt idx="18">
                  <c:v>954</c:v>
                </c:pt>
                <c:pt idx="19">
                  <c:v>954</c:v>
                </c:pt>
                <c:pt idx="20">
                  <c:v>954</c:v>
                </c:pt>
                <c:pt idx="21">
                  <c:v>954</c:v>
                </c:pt>
                <c:pt idx="22">
                  <c:v>954</c:v>
                </c:pt>
                <c:pt idx="23">
                  <c:v>954</c:v>
                </c:pt>
                <c:pt idx="24">
                  <c:v>954</c:v>
                </c:pt>
                <c:pt idx="25">
                  <c:v>954</c:v>
                </c:pt>
                <c:pt idx="26">
                  <c:v>954</c:v>
                </c:pt>
                <c:pt idx="27">
                  <c:v>954</c:v>
                </c:pt>
                <c:pt idx="28">
                  <c:v>954</c:v>
                </c:pt>
                <c:pt idx="29">
                  <c:v>954</c:v>
                </c:pt>
                <c:pt idx="30">
                  <c:v>954</c:v>
                </c:pt>
                <c:pt idx="31">
                  <c:v>954</c:v>
                </c:pt>
                <c:pt idx="32">
                  <c:v>954</c:v>
                </c:pt>
                <c:pt idx="33">
                  <c:v>954</c:v>
                </c:pt>
                <c:pt idx="34">
                  <c:v>978</c:v>
                </c:pt>
                <c:pt idx="35">
                  <c:v>978</c:v>
                </c:pt>
                <c:pt idx="36">
                  <c:v>978</c:v>
                </c:pt>
                <c:pt idx="37">
                  <c:v>978</c:v>
                </c:pt>
                <c:pt idx="38">
                  <c:v>978</c:v>
                </c:pt>
                <c:pt idx="39">
                  <c:v>978</c:v>
                </c:pt>
                <c:pt idx="40">
                  <c:v>978</c:v>
                </c:pt>
                <c:pt idx="41">
                  <c:v>978</c:v>
                </c:pt>
                <c:pt idx="42">
                  <c:v>978</c:v>
                </c:pt>
                <c:pt idx="43">
                  <c:v>978</c:v>
                </c:pt>
                <c:pt idx="44">
                  <c:v>978</c:v>
                </c:pt>
                <c:pt idx="45">
                  <c:v>978</c:v>
                </c:pt>
                <c:pt idx="46">
                  <c:v>978</c:v>
                </c:pt>
                <c:pt idx="47">
                  <c:v>978</c:v>
                </c:pt>
                <c:pt idx="48">
                  <c:v>978</c:v>
                </c:pt>
                <c:pt idx="49">
                  <c:v>978</c:v>
                </c:pt>
                <c:pt idx="50">
                  <c:v>978</c:v>
                </c:pt>
                <c:pt idx="51">
                  <c:v>965</c:v>
                </c:pt>
                <c:pt idx="52">
                  <c:v>965</c:v>
                </c:pt>
                <c:pt idx="53">
                  <c:v>965</c:v>
                </c:pt>
                <c:pt idx="54">
                  <c:v>965</c:v>
                </c:pt>
                <c:pt idx="55">
                  <c:v>965</c:v>
                </c:pt>
                <c:pt idx="56">
                  <c:v>965</c:v>
                </c:pt>
                <c:pt idx="57">
                  <c:v>965</c:v>
                </c:pt>
                <c:pt idx="58">
                  <c:v>965</c:v>
                </c:pt>
                <c:pt idx="59">
                  <c:v>965</c:v>
                </c:pt>
                <c:pt idx="60">
                  <c:v>965</c:v>
                </c:pt>
                <c:pt idx="61">
                  <c:v>965</c:v>
                </c:pt>
                <c:pt idx="62">
                  <c:v>965</c:v>
                </c:pt>
                <c:pt idx="63">
                  <c:v>965</c:v>
                </c:pt>
                <c:pt idx="64">
                  <c:v>965</c:v>
                </c:pt>
                <c:pt idx="65">
                  <c:v>965</c:v>
                </c:pt>
                <c:pt idx="66">
                  <c:v>965</c:v>
                </c:pt>
                <c:pt idx="67">
                  <c:v>965</c:v>
                </c:pt>
                <c:pt idx="68">
                  <c:v>1025</c:v>
                </c:pt>
                <c:pt idx="69">
                  <c:v>1025</c:v>
                </c:pt>
                <c:pt idx="70">
                  <c:v>1025</c:v>
                </c:pt>
                <c:pt idx="71">
                  <c:v>1025</c:v>
                </c:pt>
                <c:pt idx="72">
                  <c:v>1025</c:v>
                </c:pt>
                <c:pt idx="73">
                  <c:v>1025</c:v>
                </c:pt>
                <c:pt idx="74">
                  <c:v>1025</c:v>
                </c:pt>
                <c:pt idx="75">
                  <c:v>1025</c:v>
                </c:pt>
                <c:pt idx="76">
                  <c:v>1025</c:v>
                </c:pt>
                <c:pt idx="77">
                  <c:v>1025</c:v>
                </c:pt>
                <c:pt idx="78">
                  <c:v>1025</c:v>
                </c:pt>
                <c:pt idx="79">
                  <c:v>1025</c:v>
                </c:pt>
                <c:pt idx="80">
                  <c:v>1025</c:v>
                </c:pt>
                <c:pt idx="81">
                  <c:v>1025</c:v>
                </c:pt>
                <c:pt idx="82">
                  <c:v>1025</c:v>
                </c:pt>
                <c:pt idx="83">
                  <c:v>1025</c:v>
                </c:pt>
                <c:pt idx="84">
                  <c:v>1025</c:v>
                </c:pt>
                <c:pt idx="85">
                  <c:v>1873</c:v>
                </c:pt>
                <c:pt idx="86">
                  <c:v>1873</c:v>
                </c:pt>
                <c:pt idx="87">
                  <c:v>1873</c:v>
                </c:pt>
                <c:pt idx="88">
                  <c:v>1873</c:v>
                </c:pt>
                <c:pt idx="89">
                  <c:v>1873</c:v>
                </c:pt>
                <c:pt idx="90">
                  <c:v>1873</c:v>
                </c:pt>
                <c:pt idx="91">
                  <c:v>1873</c:v>
                </c:pt>
                <c:pt idx="92">
                  <c:v>1873</c:v>
                </c:pt>
                <c:pt idx="93">
                  <c:v>1873</c:v>
                </c:pt>
                <c:pt idx="94">
                  <c:v>1873</c:v>
                </c:pt>
                <c:pt idx="95">
                  <c:v>1873</c:v>
                </c:pt>
                <c:pt idx="96">
                  <c:v>1873</c:v>
                </c:pt>
                <c:pt idx="97">
                  <c:v>1873</c:v>
                </c:pt>
                <c:pt idx="98">
                  <c:v>1873</c:v>
                </c:pt>
                <c:pt idx="99">
                  <c:v>1873</c:v>
                </c:pt>
                <c:pt idx="100">
                  <c:v>1873</c:v>
                </c:pt>
                <c:pt idx="101">
                  <c:v>1873</c:v>
                </c:pt>
                <c:pt idx="102">
                  <c:v>2203</c:v>
                </c:pt>
                <c:pt idx="103">
                  <c:v>2203</c:v>
                </c:pt>
                <c:pt idx="104">
                  <c:v>2203</c:v>
                </c:pt>
                <c:pt idx="105">
                  <c:v>2203</c:v>
                </c:pt>
                <c:pt idx="106">
                  <c:v>2203</c:v>
                </c:pt>
                <c:pt idx="107">
                  <c:v>2203</c:v>
                </c:pt>
                <c:pt idx="108">
                  <c:v>2203</c:v>
                </c:pt>
                <c:pt idx="109">
                  <c:v>2203</c:v>
                </c:pt>
                <c:pt idx="110">
                  <c:v>2203</c:v>
                </c:pt>
                <c:pt idx="111">
                  <c:v>2203</c:v>
                </c:pt>
                <c:pt idx="112">
                  <c:v>2203</c:v>
                </c:pt>
                <c:pt idx="113">
                  <c:v>2203</c:v>
                </c:pt>
                <c:pt idx="114">
                  <c:v>2203</c:v>
                </c:pt>
                <c:pt idx="115">
                  <c:v>2203</c:v>
                </c:pt>
                <c:pt idx="116">
                  <c:v>2203</c:v>
                </c:pt>
                <c:pt idx="117">
                  <c:v>2203</c:v>
                </c:pt>
                <c:pt idx="118">
                  <c:v>2203</c:v>
                </c:pt>
                <c:pt idx="119">
                  <c:v>982</c:v>
                </c:pt>
                <c:pt idx="120">
                  <c:v>982</c:v>
                </c:pt>
                <c:pt idx="121">
                  <c:v>982</c:v>
                </c:pt>
                <c:pt idx="122">
                  <c:v>982</c:v>
                </c:pt>
                <c:pt idx="123">
                  <c:v>982</c:v>
                </c:pt>
                <c:pt idx="124">
                  <c:v>982</c:v>
                </c:pt>
                <c:pt idx="125">
                  <c:v>982</c:v>
                </c:pt>
                <c:pt idx="126">
                  <c:v>982</c:v>
                </c:pt>
                <c:pt idx="127">
                  <c:v>982</c:v>
                </c:pt>
                <c:pt idx="128">
                  <c:v>982</c:v>
                </c:pt>
                <c:pt idx="129">
                  <c:v>982</c:v>
                </c:pt>
                <c:pt idx="130">
                  <c:v>982</c:v>
                </c:pt>
                <c:pt idx="131">
                  <c:v>982</c:v>
                </c:pt>
                <c:pt idx="132">
                  <c:v>982</c:v>
                </c:pt>
                <c:pt idx="133">
                  <c:v>982</c:v>
                </c:pt>
                <c:pt idx="134">
                  <c:v>982</c:v>
                </c:pt>
                <c:pt idx="135">
                  <c:v>982</c:v>
                </c:pt>
                <c:pt idx="136">
                  <c:v>1480</c:v>
                </c:pt>
                <c:pt idx="137">
                  <c:v>1480</c:v>
                </c:pt>
                <c:pt idx="138">
                  <c:v>1480</c:v>
                </c:pt>
                <c:pt idx="139">
                  <c:v>1480</c:v>
                </c:pt>
                <c:pt idx="140">
                  <c:v>1480</c:v>
                </c:pt>
                <c:pt idx="141">
                  <c:v>1480</c:v>
                </c:pt>
                <c:pt idx="142">
                  <c:v>1480</c:v>
                </c:pt>
                <c:pt idx="143">
                  <c:v>1480</c:v>
                </c:pt>
                <c:pt idx="144">
                  <c:v>1480</c:v>
                </c:pt>
                <c:pt idx="145">
                  <c:v>1480</c:v>
                </c:pt>
                <c:pt idx="146">
                  <c:v>1480</c:v>
                </c:pt>
                <c:pt idx="147">
                  <c:v>1480</c:v>
                </c:pt>
                <c:pt idx="148">
                  <c:v>1480</c:v>
                </c:pt>
                <c:pt idx="149">
                  <c:v>1480</c:v>
                </c:pt>
                <c:pt idx="150">
                  <c:v>1480</c:v>
                </c:pt>
                <c:pt idx="151">
                  <c:v>1480</c:v>
                </c:pt>
                <c:pt idx="152">
                  <c:v>1480</c:v>
                </c:pt>
                <c:pt idx="153">
                  <c:v>883</c:v>
                </c:pt>
                <c:pt idx="154">
                  <c:v>883</c:v>
                </c:pt>
                <c:pt idx="155">
                  <c:v>883</c:v>
                </c:pt>
                <c:pt idx="156">
                  <c:v>883</c:v>
                </c:pt>
                <c:pt idx="157">
                  <c:v>883</c:v>
                </c:pt>
                <c:pt idx="158">
                  <c:v>883</c:v>
                </c:pt>
                <c:pt idx="159">
                  <c:v>883</c:v>
                </c:pt>
                <c:pt idx="160">
                  <c:v>883</c:v>
                </c:pt>
                <c:pt idx="161">
                  <c:v>883</c:v>
                </c:pt>
                <c:pt idx="162">
                  <c:v>883</c:v>
                </c:pt>
                <c:pt idx="163">
                  <c:v>883</c:v>
                </c:pt>
                <c:pt idx="164">
                  <c:v>883</c:v>
                </c:pt>
                <c:pt idx="165">
                  <c:v>883</c:v>
                </c:pt>
                <c:pt idx="166">
                  <c:v>883</c:v>
                </c:pt>
                <c:pt idx="167">
                  <c:v>883</c:v>
                </c:pt>
                <c:pt idx="168">
                  <c:v>883</c:v>
                </c:pt>
                <c:pt idx="169">
                  <c:v>883</c:v>
                </c:pt>
                <c:pt idx="170">
                  <c:v>790</c:v>
                </c:pt>
                <c:pt idx="171">
                  <c:v>790</c:v>
                </c:pt>
                <c:pt idx="172">
                  <c:v>790</c:v>
                </c:pt>
                <c:pt idx="173">
                  <c:v>790</c:v>
                </c:pt>
                <c:pt idx="174">
                  <c:v>790</c:v>
                </c:pt>
                <c:pt idx="175">
                  <c:v>790</c:v>
                </c:pt>
                <c:pt idx="176">
                  <c:v>790</c:v>
                </c:pt>
                <c:pt idx="177">
                  <c:v>790</c:v>
                </c:pt>
                <c:pt idx="178">
                  <c:v>790</c:v>
                </c:pt>
                <c:pt idx="179">
                  <c:v>790</c:v>
                </c:pt>
                <c:pt idx="180">
                  <c:v>790</c:v>
                </c:pt>
                <c:pt idx="181">
                  <c:v>790</c:v>
                </c:pt>
                <c:pt idx="182">
                  <c:v>790</c:v>
                </c:pt>
                <c:pt idx="183">
                  <c:v>790</c:v>
                </c:pt>
                <c:pt idx="184">
                  <c:v>790</c:v>
                </c:pt>
                <c:pt idx="185">
                  <c:v>790</c:v>
                </c:pt>
                <c:pt idx="186">
                  <c:v>790</c:v>
                </c:pt>
                <c:pt idx="187">
                  <c:v>1019</c:v>
                </c:pt>
                <c:pt idx="188">
                  <c:v>1019</c:v>
                </c:pt>
                <c:pt idx="189">
                  <c:v>1019</c:v>
                </c:pt>
                <c:pt idx="190">
                  <c:v>1019</c:v>
                </c:pt>
                <c:pt idx="191">
                  <c:v>1019</c:v>
                </c:pt>
                <c:pt idx="192">
                  <c:v>1019</c:v>
                </c:pt>
                <c:pt idx="193">
                  <c:v>1019</c:v>
                </c:pt>
                <c:pt idx="194">
                  <c:v>1019</c:v>
                </c:pt>
                <c:pt idx="195">
                  <c:v>1019</c:v>
                </c:pt>
                <c:pt idx="196">
                  <c:v>1019</c:v>
                </c:pt>
                <c:pt idx="197">
                  <c:v>1019</c:v>
                </c:pt>
                <c:pt idx="198">
                  <c:v>1019</c:v>
                </c:pt>
                <c:pt idx="199">
                  <c:v>1019</c:v>
                </c:pt>
                <c:pt idx="200">
                  <c:v>1019</c:v>
                </c:pt>
                <c:pt idx="201">
                  <c:v>1019</c:v>
                </c:pt>
                <c:pt idx="202">
                  <c:v>1019</c:v>
                </c:pt>
                <c:pt idx="203">
                  <c:v>1019</c:v>
                </c:pt>
                <c:pt idx="204">
                  <c:v>1654</c:v>
                </c:pt>
                <c:pt idx="205">
                  <c:v>1654</c:v>
                </c:pt>
                <c:pt idx="206">
                  <c:v>1654</c:v>
                </c:pt>
                <c:pt idx="207">
                  <c:v>1654</c:v>
                </c:pt>
                <c:pt idx="208">
                  <c:v>1654</c:v>
                </c:pt>
                <c:pt idx="209">
                  <c:v>1654</c:v>
                </c:pt>
                <c:pt idx="210">
                  <c:v>1654</c:v>
                </c:pt>
                <c:pt idx="211">
                  <c:v>1654</c:v>
                </c:pt>
                <c:pt idx="212">
                  <c:v>1654</c:v>
                </c:pt>
                <c:pt idx="213">
                  <c:v>1654</c:v>
                </c:pt>
                <c:pt idx="214">
                  <c:v>1654</c:v>
                </c:pt>
                <c:pt idx="215">
                  <c:v>1654</c:v>
                </c:pt>
                <c:pt idx="216">
                  <c:v>1654</c:v>
                </c:pt>
                <c:pt idx="217">
                  <c:v>1654</c:v>
                </c:pt>
                <c:pt idx="218">
                  <c:v>1654</c:v>
                </c:pt>
                <c:pt idx="219">
                  <c:v>1654</c:v>
                </c:pt>
                <c:pt idx="220">
                  <c:v>1654</c:v>
                </c:pt>
                <c:pt idx="221">
                  <c:v>1944</c:v>
                </c:pt>
                <c:pt idx="222">
                  <c:v>1944</c:v>
                </c:pt>
                <c:pt idx="223">
                  <c:v>1944</c:v>
                </c:pt>
                <c:pt idx="224">
                  <c:v>1944</c:v>
                </c:pt>
                <c:pt idx="225">
                  <c:v>1944</c:v>
                </c:pt>
                <c:pt idx="226">
                  <c:v>1944</c:v>
                </c:pt>
                <c:pt idx="227">
                  <c:v>1944</c:v>
                </c:pt>
                <c:pt idx="228">
                  <c:v>1944</c:v>
                </c:pt>
                <c:pt idx="229">
                  <c:v>1944</c:v>
                </c:pt>
                <c:pt idx="230">
                  <c:v>1944</c:v>
                </c:pt>
                <c:pt idx="231">
                  <c:v>1944</c:v>
                </c:pt>
                <c:pt idx="232">
                  <c:v>1944</c:v>
                </c:pt>
                <c:pt idx="233">
                  <c:v>1944</c:v>
                </c:pt>
                <c:pt idx="234">
                  <c:v>1944</c:v>
                </c:pt>
                <c:pt idx="235">
                  <c:v>1944</c:v>
                </c:pt>
                <c:pt idx="236">
                  <c:v>1944</c:v>
                </c:pt>
                <c:pt idx="237">
                  <c:v>1944</c:v>
                </c:pt>
                <c:pt idx="238">
                  <c:v>1323</c:v>
                </c:pt>
                <c:pt idx="239">
                  <c:v>1323</c:v>
                </c:pt>
                <c:pt idx="240">
                  <c:v>1323</c:v>
                </c:pt>
                <c:pt idx="241">
                  <c:v>1323</c:v>
                </c:pt>
                <c:pt idx="242">
                  <c:v>1323</c:v>
                </c:pt>
                <c:pt idx="243">
                  <c:v>1323</c:v>
                </c:pt>
                <c:pt idx="244">
                  <c:v>1323</c:v>
                </c:pt>
                <c:pt idx="245">
                  <c:v>1323</c:v>
                </c:pt>
                <c:pt idx="246">
                  <c:v>1323</c:v>
                </c:pt>
                <c:pt idx="247">
                  <c:v>1323</c:v>
                </c:pt>
                <c:pt idx="248">
                  <c:v>1323</c:v>
                </c:pt>
                <c:pt idx="249">
                  <c:v>1323</c:v>
                </c:pt>
                <c:pt idx="250">
                  <c:v>1323</c:v>
                </c:pt>
                <c:pt idx="251">
                  <c:v>1323</c:v>
                </c:pt>
                <c:pt idx="252">
                  <c:v>1323</c:v>
                </c:pt>
                <c:pt idx="253">
                  <c:v>1323</c:v>
                </c:pt>
                <c:pt idx="254">
                  <c:v>1323</c:v>
                </c:pt>
                <c:pt idx="255">
                  <c:v>1222</c:v>
                </c:pt>
                <c:pt idx="256">
                  <c:v>1222</c:v>
                </c:pt>
                <c:pt idx="257">
                  <c:v>1222</c:v>
                </c:pt>
                <c:pt idx="258">
                  <c:v>1222</c:v>
                </c:pt>
                <c:pt idx="259">
                  <c:v>1222</c:v>
                </c:pt>
                <c:pt idx="260">
                  <c:v>1222</c:v>
                </c:pt>
                <c:pt idx="261">
                  <c:v>1222</c:v>
                </c:pt>
                <c:pt idx="262">
                  <c:v>1222</c:v>
                </c:pt>
                <c:pt idx="263">
                  <c:v>1222</c:v>
                </c:pt>
                <c:pt idx="264">
                  <c:v>1222</c:v>
                </c:pt>
                <c:pt idx="265">
                  <c:v>1222</c:v>
                </c:pt>
                <c:pt idx="266">
                  <c:v>1222</c:v>
                </c:pt>
                <c:pt idx="267">
                  <c:v>1222</c:v>
                </c:pt>
                <c:pt idx="268">
                  <c:v>1222</c:v>
                </c:pt>
                <c:pt idx="269">
                  <c:v>1222</c:v>
                </c:pt>
                <c:pt idx="270">
                  <c:v>1222</c:v>
                </c:pt>
                <c:pt idx="271">
                  <c:v>1222</c:v>
                </c:pt>
                <c:pt idx="272">
                  <c:v>1105</c:v>
                </c:pt>
                <c:pt idx="273">
                  <c:v>1105</c:v>
                </c:pt>
                <c:pt idx="274">
                  <c:v>1105</c:v>
                </c:pt>
                <c:pt idx="275">
                  <c:v>1105</c:v>
                </c:pt>
                <c:pt idx="276">
                  <c:v>1105</c:v>
                </c:pt>
                <c:pt idx="277">
                  <c:v>1105</c:v>
                </c:pt>
                <c:pt idx="278">
                  <c:v>1105</c:v>
                </c:pt>
                <c:pt idx="279">
                  <c:v>1105</c:v>
                </c:pt>
                <c:pt idx="280">
                  <c:v>1105</c:v>
                </c:pt>
                <c:pt idx="281">
                  <c:v>1105</c:v>
                </c:pt>
                <c:pt idx="282">
                  <c:v>1105</c:v>
                </c:pt>
                <c:pt idx="283">
                  <c:v>1105</c:v>
                </c:pt>
                <c:pt idx="284">
                  <c:v>1105</c:v>
                </c:pt>
                <c:pt idx="285">
                  <c:v>1105</c:v>
                </c:pt>
                <c:pt idx="286">
                  <c:v>1105</c:v>
                </c:pt>
                <c:pt idx="287">
                  <c:v>1105</c:v>
                </c:pt>
                <c:pt idx="288">
                  <c:v>1105</c:v>
                </c:pt>
                <c:pt idx="289">
                  <c:v>791</c:v>
                </c:pt>
                <c:pt idx="290">
                  <c:v>791</c:v>
                </c:pt>
                <c:pt idx="291">
                  <c:v>791</c:v>
                </c:pt>
                <c:pt idx="292">
                  <c:v>791</c:v>
                </c:pt>
                <c:pt idx="293">
                  <c:v>791</c:v>
                </c:pt>
                <c:pt idx="294">
                  <c:v>791</c:v>
                </c:pt>
                <c:pt idx="295">
                  <c:v>791</c:v>
                </c:pt>
                <c:pt idx="296">
                  <c:v>791</c:v>
                </c:pt>
                <c:pt idx="297">
                  <c:v>791</c:v>
                </c:pt>
                <c:pt idx="298">
                  <c:v>791</c:v>
                </c:pt>
                <c:pt idx="299">
                  <c:v>791</c:v>
                </c:pt>
                <c:pt idx="300">
                  <c:v>791</c:v>
                </c:pt>
                <c:pt idx="301">
                  <c:v>791</c:v>
                </c:pt>
                <c:pt idx="302">
                  <c:v>791</c:v>
                </c:pt>
                <c:pt idx="303">
                  <c:v>791</c:v>
                </c:pt>
                <c:pt idx="304">
                  <c:v>791</c:v>
                </c:pt>
                <c:pt idx="305">
                  <c:v>791</c:v>
                </c:pt>
                <c:pt idx="306">
                  <c:v>1476</c:v>
                </c:pt>
                <c:pt idx="307">
                  <c:v>1476</c:v>
                </c:pt>
                <c:pt idx="308">
                  <c:v>1476</c:v>
                </c:pt>
                <c:pt idx="309">
                  <c:v>1476</c:v>
                </c:pt>
                <c:pt idx="310">
                  <c:v>1476</c:v>
                </c:pt>
                <c:pt idx="311">
                  <c:v>1476</c:v>
                </c:pt>
                <c:pt idx="312">
                  <c:v>1476</c:v>
                </c:pt>
                <c:pt idx="313">
                  <c:v>1476</c:v>
                </c:pt>
                <c:pt idx="314">
                  <c:v>1476</c:v>
                </c:pt>
                <c:pt idx="315">
                  <c:v>1476</c:v>
                </c:pt>
                <c:pt idx="316">
                  <c:v>1476</c:v>
                </c:pt>
                <c:pt idx="317">
                  <c:v>1476</c:v>
                </c:pt>
                <c:pt idx="318">
                  <c:v>1476</c:v>
                </c:pt>
                <c:pt idx="319">
                  <c:v>1476</c:v>
                </c:pt>
                <c:pt idx="320">
                  <c:v>1476</c:v>
                </c:pt>
                <c:pt idx="321">
                  <c:v>1476</c:v>
                </c:pt>
                <c:pt idx="322">
                  <c:v>1476</c:v>
                </c:pt>
                <c:pt idx="323">
                  <c:v>1995</c:v>
                </c:pt>
                <c:pt idx="324">
                  <c:v>1995</c:v>
                </c:pt>
                <c:pt idx="325">
                  <c:v>1995</c:v>
                </c:pt>
                <c:pt idx="326">
                  <c:v>1995</c:v>
                </c:pt>
                <c:pt idx="327">
                  <c:v>1995</c:v>
                </c:pt>
                <c:pt idx="328">
                  <c:v>1995</c:v>
                </c:pt>
                <c:pt idx="329">
                  <c:v>1995</c:v>
                </c:pt>
                <c:pt idx="330">
                  <c:v>1995</c:v>
                </c:pt>
                <c:pt idx="331">
                  <c:v>1995</c:v>
                </c:pt>
                <c:pt idx="332">
                  <c:v>1995</c:v>
                </c:pt>
                <c:pt idx="333">
                  <c:v>1995</c:v>
                </c:pt>
                <c:pt idx="334">
                  <c:v>1995</c:v>
                </c:pt>
                <c:pt idx="335">
                  <c:v>1995</c:v>
                </c:pt>
                <c:pt idx="336">
                  <c:v>1995</c:v>
                </c:pt>
                <c:pt idx="337">
                  <c:v>1995</c:v>
                </c:pt>
                <c:pt idx="338">
                  <c:v>1995</c:v>
                </c:pt>
                <c:pt idx="339">
                  <c:v>1995</c:v>
                </c:pt>
                <c:pt idx="340">
                  <c:v>2268</c:v>
                </c:pt>
                <c:pt idx="341">
                  <c:v>2268</c:v>
                </c:pt>
                <c:pt idx="342">
                  <c:v>2268</c:v>
                </c:pt>
                <c:pt idx="343">
                  <c:v>2268</c:v>
                </c:pt>
                <c:pt idx="344">
                  <c:v>2268</c:v>
                </c:pt>
                <c:pt idx="345">
                  <c:v>2268</c:v>
                </c:pt>
                <c:pt idx="346">
                  <c:v>2268</c:v>
                </c:pt>
                <c:pt idx="347">
                  <c:v>2268</c:v>
                </c:pt>
                <c:pt idx="348">
                  <c:v>2268</c:v>
                </c:pt>
                <c:pt idx="349">
                  <c:v>2268</c:v>
                </c:pt>
                <c:pt idx="350">
                  <c:v>2268</c:v>
                </c:pt>
                <c:pt idx="351">
                  <c:v>2268</c:v>
                </c:pt>
                <c:pt idx="352">
                  <c:v>2268</c:v>
                </c:pt>
                <c:pt idx="353">
                  <c:v>2268</c:v>
                </c:pt>
                <c:pt idx="354">
                  <c:v>2268</c:v>
                </c:pt>
                <c:pt idx="355">
                  <c:v>2268</c:v>
                </c:pt>
                <c:pt idx="356">
                  <c:v>2268</c:v>
                </c:pt>
              </c:numCache>
            </c:numRef>
          </c:xVal>
          <c:yVal>
            <c:numRef>
              <c:f>'Original Data'!$E$2:$E$358</c:f>
              <c:numCache>
                <c:formatCode>General</c:formatCode>
                <c:ptCount val="357"/>
                <c:pt idx="0">
                  <c:v>17.59</c:v>
                </c:pt>
                <c:pt idx="1">
                  <c:v>0</c:v>
                </c:pt>
                <c:pt idx="2">
                  <c:v>0</c:v>
                </c:pt>
                <c:pt idx="3">
                  <c:v>14.09</c:v>
                </c:pt>
                <c:pt idx="4">
                  <c:v>35.1</c:v>
                </c:pt>
                <c:pt idx="5">
                  <c:v>27.25</c:v>
                </c:pt>
                <c:pt idx="6">
                  <c:v>8.85</c:v>
                </c:pt>
                <c:pt idx="7">
                  <c:v>17.45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2.5</c:v>
                </c:pt>
                <c:pt idx="15">
                  <c:v>0</c:v>
                </c:pt>
                <c:pt idx="16">
                  <c:v>0</c:v>
                </c:pt>
                <c:pt idx="17">
                  <c:v>11.6</c:v>
                </c:pt>
                <c:pt idx="18">
                  <c:v>15.25</c:v>
                </c:pt>
                <c:pt idx="19">
                  <c:v>4.5</c:v>
                </c:pt>
                <c:pt idx="20">
                  <c:v>0</c:v>
                </c:pt>
                <c:pt idx="21">
                  <c:v>6.1</c:v>
                </c:pt>
                <c:pt idx="22">
                  <c:v>2.75</c:v>
                </c:pt>
                <c:pt idx="23">
                  <c:v>8.4499999999999993</c:v>
                </c:pt>
                <c:pt idx="24">
                  <c:v>17.25</c:v>
                </c:pt>
                <c:pt idx="25">
                  <c:v>6.75</c:v>
                </c:pt>
                <c:pt idx="26">
                  <c:v>9.25</c:v>
                </c:pt>
                <c:pt idx="27">
                  <c:v>18.600000000000001</c:v>
                </c:pt>
                <c:pt idx="28">
                  <c:v>18.09</c:v>
                </c:pt>
                <c:pt idx="29">
                  <c:v>15.2</c:v>
                </c:pt>
                <c:pt idx="30">
                  <c:v>31</c:v>
                </c:pt>
                <c:pt idx="31">
                  <c:v>8.25</c:v>
                </c:pt>
                <c:pt idx="32">
                  <c:v>0</c:v>
                </c:pt>
                <c:pt idx="33">
                  <c:v>2.5</c:v>
                </c:pt>
                <c:pt idx="34">
                  <c:v>1.6</c:v>
                </c:pt>
                <c:pt idx="35">
                  <c:v>16</c:v>
                </c:pt>
                <c:pt idx="36">
                  <c:v>7.1</c:v>
                </c:pt>
                <c:pt idx="37">
                  <c:v>7.75</c:v>
                </c:pt>
                <c:pt idx="38">
                  <c:v>0</c:v>
                </c:pt>
                <c:pt idx="39">
                  <c:v>8.25</c:v>
                </c:pt>
                <c:pt idx="40">
                  <c:v>12.5</c:v>
                </c:pt>
                <c:pt idx="41">
                  <c:v>9</c:v>
                </c:pt>
                <c:pt idx="42">
                  <c:v>15.5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13.25</c:v>
                </c:pt>
                <c:pt idx="48">
                  <c:v>7.2</c:v>
                </c:pt>
                <c:pt idx="49">
                  <c:v>0</c:v>
                </c:pt>
                <c:pt idx="50">
                  <c:v>0</c:v>
                </c:pt>
                <c:pt idx="51">
                  <c:v>3.25</c:v>
                </c:pt>
                <c:pt idx="52">
                  <c:v>0</c:v>
                </c:pt>
                <c:pt idx="53">
                  <c:v>22.5</c:v>
                </c:pt>
                <c:pt idx="54">
                  <c:v>14.6</c:v>
                </c:pt>
                <c:pt idx="55">
                  <c:v>17.2</c:v>
                </c:pt>
                <c:pt idx="56">
                  <c:v>9.25</c:v>
                </c:pt>
                <c:pt idx="57">
                  <c:v>0</c:v>
                </c:pt>
                <c:pt idx="58">
                  <c:v>17.7</c:v>
                </c:pt>
                <c:pt idx="59">
                  <c:v>5.5</c:v>
                </c:pt>
                <c:pt idx="60">
                  <c:v>12.1</c:v>
                </c:pt>
                <c:pt idx="61">
                  <c:v>12.6</c:v>
                </c:pt>
                <c:pt idx="62">
                  <c:v>17.100000000000001</c:v>
                </c:pt>
                <c:pt idx="63">
                  <c:v>10.84</c:v>
                </c:pt>
                <c:pt idx="64">
                  <c:v>19.95</c:v>
                </c:pt>
                <c:pt idx="65">
                  <c:v>11</c:v>
                </c:pt>
                <c:pt idx="66">
                  <c:v>0</c:v>
                </c:pt>
                <c:pt idx="67">
                  <c:v>0</c:v>
                </c:pt>
                <c:pt idx="68">
                  <c:v>5.5</c:v>
                </c:pt>
                <c:pt idx="69">
                  <c:v>0</c:v>
                </c:pt>
                <c:pt idx="70">
                  <c:v>0</c:v>
                </c:pt>
                <c:pt idx="71">
                  <c:v>14.85</c:v>
                </c:pt>
                <c:pt idx="72">
                  <c:v>23.5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14.25</c:v>
                </c:pt>
                <c:pt idx="77">
                  <c:v>4.5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8.25</c:v>
                </c:pt>
                <c:pt idx="86">
                  <c:v>34</c:v>
                </c:pt>
                <c:pt idx="87">
                  <c:v>52.75</c:v>
                </c:pt>
                <c:pt idx="88">
                  <c:v>21.25</c:v>
                </c:pt>
                <c:pt idx="89">
                  <c:v>28.29</c:v>
                </c:pt>
                <c:pt idx="90">
                  <c:v>16.45</c:v>
                </c:pt>
                <c:pt idx="91">
                  <c:v>21.95</c:v>
                </c:pt>
                <c:pt idx="92">
                  <c:v>5.5</c:v>
                </c:pt>
                <c:pt idx="93">
                  <c:v>12.75</c:v>
                </c:pt>
                <c:pt idx="94">
                  <c:v>22.1</c:v>
                </c:pt>
                <c:pt idx="95">
                  <c:v>7.45</c:v>
                </c:pt>
                <c:pt idx="96">
                  <c:v>0</c:v>
                </c:pt>
                <c:pt idx="97">
                  <c:v>46.55</c:v>
                </c:pt>
                <c:pt idx="98">
                  <c:v>2.25</c:v>
                </c:pt>
                <c:pt idx="99">
                  <c:v>0</c:v>
                </c:pt>
                <c:pt idx="100">
                  <c:v>6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15</c:v>
                </c:pt>
                <c:pt idx="105">
                  <c:v>24.2</c:v>
                </c:pt>
                <c:pt idx="106">
                  <c:v>26.25</c:v>
                </c:pt>
                <c:pt idx="107">
                  <c:v>48.75</c:v>
                </c:pt>
                <c:pt idx="108">
                  <c:v>18.25</c:v>
                </c:pt>
                <c:pt idx="109">
                  <c:v>24</c:v>
                </c:pt>
                <c:pt idx="110">
                  <c:v>21.3</c:v>
                </c:pt>
                <c:pt idx="111">
                  <c:v>21.74</c:v>
                </c:pt>
                <c:pt idx="112">
                  <c:v>0</c:v>
                </c:pt>
                <c:pt idx="113">
                  <c:v>17.100000000000001</c:v>
                </c:pt>
                <c:pt idx="114">
                  <c:v>48.87</c:v>
                </c:pt>
                <c:pt idx="115">
                  <c:v>0</c:v>
                </c:pt>
                <c:pt idx="116">
                  <c:v>3.25</c:v>
                </c:pt>
                <c:pt idx="117">
                  <c:v>4.75</c:v>
                </c:pt>
                <c:pt idx="118">
                  <c:v>0</c:v>
                </c:pt>
                <c:pt idx="119">
                  <c:v>9.9499999999999993</c:v>
                </c:pt>
                <c:pt idx="120">
                  <c:v>0</c:v>
                </c:pt>
                <c:pt idx="121">
                  <c:v>7.5</c:v>
                </c:pt>
                <c:pt idx="122">
                  <c:v>14.35</c:v>
                </c:pt>
                <c:pt idx="123">
                  <c:v>19.48</c:v>
                </c:pt>
                <c:pt idx="124">
                  <c:v>1.6</c:v>
                </c:pt>
                <c:pt idx="125">
                  <c:v>11.75</c:v>
                </c:pt>
                <c:pt idx="126">
                  <c:v>0</c:v>
                </c:pt>
                <c:pt idx="127">
                  <c:v>3.25</c:v>
                </c:pt>
                <c:pt idx="128">
                  <c:v>41.42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11.35</c:v>
                </c:pt>
                <c:pt idx="137">
                  <c:v>12.85</c:v>
                </c:pt>
                <c:pt idx="138">
                  <c:v>7.7</c:v>
                </c:pt>
                <c:pt idx="139">
                  <c:v>20.45</c:v>
                </c:pt>
                <c:pt idx="140">
                  <c:v>36.25</c:v>
                </c:pt>
                <c:pt idx="141">
                  <c:v>10.6</c:v>
                </c:pt>
                <c:pt idx="142">
                  <c:v>2.5</c:v>
                </c:pt>
                <c:pt idx="143">
                  <c:v>24.25</c:v>
                </c:pt>
                <c:pt idx="144">
                  <c:v>21.5</c:v>
                </c:pt>
                <c:pt idx="145">
                  <c:v>2.25</c:v>
                </c:pt>
                <c:pt idx="146">
                  <c:v>7.75</c:v>
                </c:pt>
                <c:pt idx="147">
                  <c:v>18.350000000000001</c:v>
                </c:pt>
                <c:pt idx="148">
                  <c:v>44</c:v>
                </c:pt>
                <c:pt idx="149">
                  <c:v>3.85</c:v>
                </c:pt>
                <c:pt idx="150">
                  <c:v>13.85</c:v>
                </c:pt>
                <c:pt idx="151">
                  <c:v>0</c:v>
                </c:pt>
                <c:pt idx="152">
                  <c:v>0</c:v>
                </c:pt>
                <c:pt idx="153">
                  <c:v>4.5</c:v>
                </c:pt>
                <c:pt idx="154">
                  <c:v>6.99</c:v>
                </c:pt>
                <c:pt idx="155">
                  <c:v>15.74</c:v>
                </c:pt>
                <c:pt idx="156">
                  <c:v>2.75</c:v>
                </c:pt>
                <c:pt idx="157">
                  <c:v>0</c:v>
                </c:pt>
                <c:pt idx="158">
                  <c:v>10</c:v>
                </c:pt>
                <c:pt idx="159">
                  <c:v>0</c:v>
                </c:pt>
                <c:pt idx="160">
                  <c:v>6</c:v>
                </c:pt>
                <c:pt idx="161">
                  <c:v>15.7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8.25</c:v>
                </c:pt>
                <c:pt idx="171">
                  <c:v>5.5</c:v>
                </c:pt>
                <c:pt idx="172">
                  <c:v>15</c:v>
                </c:pt>
                <c:pt idx="173">
                  <c:v>3.85</c:v>
                </c:pt>
                <c:pt idx="174">
                  <c:v>12.1</c:v>
                </c:pt>
                <c:pt idx="175">
                  <c:v>13.25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13</c:v>
                </c:pt>
                <c:pt idx="180">
                  <c:v>4.8499999999999996</c:v>
                </c:pt>
                <c:pt idx="181">
                  <c:v>35.25</c:v>
                </c:pt>
                <c:pt idx="182">
                  <c:v>29.25</c:v>
                </c:pt>
                <c:pt idx="183">
                  <c:v>25.7</c:v>
                </c:pt>
                <c:pt idx="184">
                  <c:v>13.75</c:v>
                </c:pt>
                <c:pt idx="185">
                  <c:v>2.25</c:v>
                </c:pt>
                <c:pt idx="186">
                  <c:v>0</c:v>
                </c:pt>
                <c:pt idx="187">
                  <c:v>6.5</c:v>
                </c:pt>
                <c:pt idx="188">
                  <c:v>9.25</c:v>
                </c:pt>
                <c:pt idx="189">
                  <c:v>3.85</c:v>
                </c:pt>
                <c:pt idx="190">
                  <c:v>0</c:v>
                </c:pt>
                <c:pt idx="191">
                  <c:v>11.25</c:v>
                </c:pt>
                <c:pt idx="192">
                  <c:v>58.25</c:v>
                </c:pt>
                <c:pt idx="193">
                  <c:v>0</c:v>
                </c:pt>
                <c:pt idx="194">
                  <c:v>25.25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15.75</c:v>
                </c:pt>
                <c:pt idx="206">
                  <c:v>0</c:v>
                </c:pt>
                <c:pt idx="207">
                  <c:v>16.350000000000001</c:v>
                </c:pt>
                <c:pt idx="208">
                  <c:v>7.75</c:v>
                </c:pt>
                <c:pt idx="209">
                  <c:v>20.5</c:v>
                </c:pt>
                <c:pt idx="210">
                  <c:v>16</c:v>
                </c:pt>
                <c:pt idx="211">
                  <c:v>33.69</c:v>
                </c:pt>
                <c:pt idx="212">
                  <c:v>15.4</c:v>
                </c:pt>
                <c:pt idx="213">
                  <c:v>6.75</c:v>
                </c:pt>
                <c:pt idx="214">
                  <c:v>15.5</c:v>
                </c:pt>
                <c:pt idx="215">
                  <c:v>5.5</c:v>
                </c:pt>
                <c:pt idx="216">
                  <c:v>14.2</c:v>
                </c:pt>
                <c:pt idx="217">
                  <c:v>16.100000000000001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16.75</c:v>
                </c:pt>
                <c:pt idx="223">
                  <c:v>35.25</c:v>
                </c:pt>
                <c:pt idx="224">
                  <c:v>15.75</c:v>
                </c:pt>
                <c:pt idx="225">
                  <c:v>57.09</c:v>
                </c:pt>
                <c:pt idx="226">
                  <c:v>0</c:v>
                </c:pt>
                <c:pt idx="227">
                  <c:v>28.3</c:v>
                </c:pt>
                <c:pt idx="228">
                  <c:v>16.5</c:v>
                </c:pt>
                <c:pt idx="229">
                  <c:v>19.100000000000001</c:v>
                </c:pt>
                <c:pt idx="230">
                  <c:v>28.24</c:v>
                </c:pt>
                <c:pt idx="231">
                  <c:v>8.25</c:v>
                </c:pt>
                <c:pt idx="232">
                  <c:v>3.85</c:v>
                </c:pt>
                <c:pt idx="233">
                  <c:v>15.1</c:v>
                </c:pt>
                <c:pt idx="234">
                  <c:v>6</c:v>
                </c:pt>
                <c:pt idx="235">
                  <c:v>33.659999999999997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14.25</c:v>
                </c:pt>
                <c:pt idx="240">
                  <c:v>0</c:v>
                </c:pt>
                <c:pt idx="241">
                  <c:v>9.24</c:v>
                </c:pt>
                <c:pt idx="242">
                  <c:v>32.94</c:v>
                </c:pt>
                <c:pt idx="243">
                  <c:v>20.49</c:v>
                </c:pt>
                <c:pt idx="244">
                  <c:v>2.25</c:v>
                </c:pt>
                <c:pt idx="245">
                  <c:v>9.5</c:v>
                </c:pt>
                <c:pt idx="246">
                  <c:v>0</c:v>
                </c:pt>
                <c:pt idx="247">
                  <c:v>23.3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2.75</c:v>
                </c:pt>
                <c:pt idx="256">
                  <c:v>6.1</c:v>
                </c:pt>
                <c:pt idx="257">
                  <c:v>8.75</c:v>
                </c:pt>
                <c:pt idx="258">
                  <c:v>6.75</c:v>
                </c:pt>
                <c:pt idx="259">
                  <c:v>0</c:v>
                </c:pt>
                <c:pt idx="260">
                  <c:v>17.5</c:v>
                </c:pt>
                <c:pt idx="261">
                  <c:v>8.1</c:v>
                </c:pt>
                <c:pt idx="262">
                  <c:v>15.5</c:v>
                </c:pt>
                <c:pt idx="263">
                  <c:v>4.5</c:v>
                </c:pt>
                <c:pt idx="264">
                  <c:v>5.5</c:v>
                </c:pt>
                <c:pt idx="265">
                  <c:v>14.95</c:v>
                </c:pt>
                <c:pt idx="266">
                  <c:v>39.85</c:v>
                </c:pt>
                <c:pt idx="267">
                  <c:v>10.5</c:v>
                </c:pt>
                <c:pt idx="268">
                  <c:v>13.75</c:v>
                </c:pt>
                <c:pt idx="269">
                  <c:v>2.25</c:v>
                </c:pt>
                <c:pt idx="270">
                  <c:v>0</c:v>
                </c:pt>
                <c:pt idx="271">
                  <c:v>0</c:v>
                </c:pt>
                <c:pt idx="272">
                  <c:v>2.25</c:v>
                </c:pt>
                <c:pt idx="273">
                  <c:v>13.09</c:v>
                </c:pt>
                <c:pt idx="274">
                  <c:v>28.55</c:v>
                </c:pt>
                <c:pt idx="275">
                  <c:v>0</c:v>
                </c:pt>
                <c:pt idx="276">
                  <c:v>8.35</c:v>
                </c:pt>
                <c:pt idx="277">
                  <c:v>4.5</c:v>
                </c:pt>
                <c:pt idx="278">
                  <c:v>2.25</c:v>
                </c:pt>
                <c:pt idx="279">
                  <c:v>37.6</c:v>
                </c:pt>
                <c:pt idx="280">
                  <c:v>2.5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5.5</c:v>
                </c:pt>
                <c:pt idx="291">
                  <c:v>10</c:v>
                </c:pt>
                <c:pt idx="292">
                  <c:v>25.75</c:v>
                </c:pt>
                <c:pt idx="293">
                  <c:v>4.5</c:v>
                </c:pt>
                <c:pt idx="294">
                  <c:v>7</c:v>
                </c:pt>
                <c:pt idx="295">
                  <c:v>0</c:v>
                </c:pt>
                <c:pt idx="296">
                  <c:v>14.75</c:v>
                </c:pt>
                <c:pt idx="297">
                  <c:v>20.25</c:v>
                </c:pt>
                <c:pt idx="298">
                  <c:v>16.75</c:v>
                </c:pt>
                <c:pt idx="299">
                  <c:v>8.35</c:v>
                </c:pt>
                <c:pt idx="300">
                  <c:v>8.1999999999999993</c:v>
                </c:pt>
                <c:pt idx="301">
                  <c:v>19.350000000000001</c:v>
                </c:pt>
                <c:pt idx="302">
                  <c:v>21.1</c:v>
                </c:pt>
                <c:pt idx="303">
                  <c:v>8.25</c:v>
                </c:pt>
                <c:pt idx="304">
                  <c:v>0</c:v>
                </c:pt>
                <c:pt idx="305">
                  <c:v>0</c:v>
                </c:pt>
                <c:pt idx="306">
                  <c:v>12.5</c:v>
                </c:pt>
                <c:pt idx="307">
                  <c:v>3.6</c:v>
                </c:pt>
                <c:pt idx="308">
                  <c:v>2.75</c:v>
                </c:pt>
                <c:pt idx="309">
                  <c:v>3.85</c:v>
                </c:pt>
                <c:pt idx="310">
                  <c:v>21.05</c:v>
                </c:pt>
                <c:pt idx="311">
                  <c:v>47.25</c:v>
                </c:pt>
                <c:pt idx="312">
                  <c:v>8.85</c:v>
                </c:pt>
                <c:pt idx="313">
                  <c:v>4.5</c:v>
                </c:pt>
                <c:pt idx="314">
                  <c:v>9.9499999999999993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44</c:v>
                </c:pt>
                <c:pt idx="324">
                  <c:v>0</c:v>
                </c:pt>
                <c:pt idx="325">
                  <c:v>35.590000000000003</c:v>
                </c:pt>
                <c:pt idx="326">
                  <c:v>8.25</c:v>
                </c:pt>
                <c:pt idx="327">
                  <c:v>49.2</c:v>
                </c:pt>
                <c:pt idx="328">
                  <c:v>40.74</c:v>
                </c:pt>
                <c:pt idx="329">
                  <c:v>14.35</c:v>
                </c:pt>
                <c:pt idx="330">
                  <c:v>9.25</c:v>
                </c:pt>
                <c:pt idx="331">
                  <c:v>4.7699999999999996</c:v>
                </c:pt>
                <c:pt idx="332">
                  <c:v>15.75</c:v>
                </c:pt>
                <c:pt idx="333">
                  <c:v>25.25</c:v>
                </c:pt>
                <c:pt idx="334">
                  <c:v>0</c:v>
                </c:pt>
                <c:pt idx="335">
                  <c:v>22.25</c:v>
                </c:pt>
                <c:pt idx="336">
                  <c:v>0</c:v>
                </c:pt>
                <c:pt idx="337">
                  <c:v>33.299999999999997</c:v>
                </c:pt>
                <c:pt idx="338">
                  <c:v>30.97</c:v>
                </c:pt>
                <c:pt idx="339">
                  <c:v>0</c:v>
                </c:pt>
                <c:pt idx="340">
                  <c:v>46.09</c:v>
                </c:pt>
                <c:pt idx="341">
                  <c:v>29</c:v>
                </c:pt>
                <c:pt idx="342">
                  <c:v>45.5</c:v>
                </c:pt>
                <c:pt idx="343">
                  <c:v>6</c:v>
                </c:pt>
                <c:pt idx="344">
                  <c:v>7.25</c:v>
                </c:pt>
                <c:pt idx="345">
                  <c:v>16.25</c:v>
                </c:pt>
                <c:pt idx="346">
                  <c:v>30.45</c:v>
                </c:pt>
                <c:pt idx="347">
                  <c:v>17.8</c:v>
                </c:pt>
                <c:pt idx="348">
                  <c:v>8.25</c:v>
                </c:pt>
                <c:pt idx="349">
                  <c:v>34.75</c:v>
                </c:pt>
                <c:pt idx="350">
                  <c:v>17</c:v>
                </c:pt>
                <c:pt idx="351">
                  <c:v>13.5</c:v>
                </c:pt>
                <c:pt idx="352">
                  <c:v>23.65</c:v>
                </c:pt>
                <c:pt idx="353">
                  <c:v>0</c:v>
                </c:pt>
                <c:pt idx="354">
                  <c:v>0</c:v>
                </c:pt>
                <c:pt idx="355">
                  <c:v>5.85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3B-DA4D-A54C-7FE54CC16746}"/>
            </c:ext>
          </c:extLst>
        </c:ser>
        <c:ser>
          <c:idx val="1"/>
          <c:order val="1"/>
          <c:tx>
            <c:v>Predicted Cash Register Revenue</c:v>
          </c:tx>
          <c:spPr>
            <a:ln w="19050">
              <a:noFill/>
            </a:ln>
          </c:spPr>
          <c:xVal>
            <c:numRef>
              <c:f>'Original Data'!$L$2:$L$358</c:f>
              <c:numCache>
                <c:formatCode>General</c:formatCode>
                <c:ptCount val="357"/>
                <c:pt idx="0">
                  <c:v>897</c:v>
                </c:pt>
                <c:pt idx="1">
                  <c:v>897</c:v>
                </c:pt>
                <c:pt idx="2">
                  <c:v>897</c:v>
                </c:pt>
                <c:pt idx="3">
                  <c:v>897</c:v>
                </c:pt>
                <c:pt idx="4">
                  <c:v>897</c:v>
                </c:pt>
                <c:pt idx="5">
                  <c:v>897</c:v>
                </c:pt>
                <c:pt idx="6">
                  <c:v>897</c:v>
                </c:pt>
                <c:pt idx="7">
                  <c:v>897</c:v>
                </c:pt>
                <c:pt idx="8">
                  <c:v>897</c:v>
                </c:pt>
                <c:pt idx="9">
                  <c:v>897</c:v>
                </c:pt>
                <c:pt idx="10">
                  <c:v>897</c:v>
                </c:pt>
                <c:pt idx="11">
                  <c:v>897</c:v>
                </c:pt>
                <c:pt idx="12">
                  <c:v>897</c:v>
                </c:pt>
                <c:pt idx="13">
                  <c:v>897</c:v>
                </c:pt>
                <c:pt idx="14">
                  <c:v>897</c:v>
                </c:pt>
                <c:pt idx="15">
                  <c:v>897</c:v>
                </c:pt>
                <c:pt idx="16">
                  <c:v>897</c:v>
                </c:pt>
                <c:pt idx="17">
                  <c:v>954</c:v>
                </c:pt>
                <c:pt idx="18">
                  <c:v>954</c:v>
                </c:pt>
                <c:pt idx="19">
                  <c:v>954</c:v>
                </c:pt>
                <c:pt idx="20">
                  <c:v>954</c:v>
                </c:pt>
                <c:pt idx="21">
                  <c:v>954</c:v>
                </c:pt>
                <c:pt idx="22">
                  <c:v>954</c:v>
                </c:pt>
                <c:pt idx="23">
                  <c:v>954</c:v>
                </c:pt>
                <c:pt idx="24">
                  <c:v>954</c:v>
                </c:pt>
                <c:pt idx="25">
                  <c:v>954</c:v>
                </c:pt>
                <c:pt idx="26">
                  <c:v>954</c:v>
                </c:pt>
                <c:pt idx="27">
                  <c:v>954</c:v>
                </c:pt>
                <c:pt idx="28">
                  <c:v>954</c:v>
                </c:pt>
                <c:pt idx="29">
                  <c:v>954</c:v>
                </c:pt>
                <c:pt idx="30">
                  <c:v>954</c:v>
                </c:pt>
                <c:pt idx="31">
                  <c:v>954</c:v>
                </c:pt>
                <c:pt idx="32">
                  <c:v>954</c:v>
                </c:pt>
                <c:pt idx="33">
                  <c:v>954</c:v>
                </c:pt>
                <c:pt idx="34">
                  <c:v>978</c:v>
                </c:pt>
                <c:pt idx="35">
                  <c:v>978</c:v>
                </c:pt>
                <c:pt idx="36">
                  <c:v>978</c:v>
                </c:pt>
                <c:pt idx="37">
                  <c:v>978</c:v>
                </c:pt>
                <c:pt idx="38">
                  <c:v>978</c:v>
                </c:pt>
                <c:pt idx="39">
                  <c:v>978</c:v>
                </c:pt>
                <c:pt idx="40">
                  <c:v>978</c:v>
                </c:pt>
                <c:pt idx="41">
                  <c:v>978</c:v>
                </c:pt>
                <c:pt idx="42">
                  <c:v>978</c:v>
                </c:pt>
                <c:pt idx="43">
                  <c:v>978</c:v>
                </c:pt>
                <c:pt idx="44">
                  <c:v>978</c:v>
                </c:pt>
                <c:pt idx="45">
                  <c:v>978</c:v>
                </c:pt>
                <c:pt idx="46">
                  <c:v>978</c:v>
                </c:pt>
                <c:pt idx="47">
                  <c:v>978</c:v>
                </c:pt>
                <c:pt idx="48">
                  <c:v>978</c:v>
                </c:pt>
                <c:pt idx="49">
                  <c:v>978</c:v>
                </c:pt>
                <c:pt idx="50">
                  <c:v>978</c:v>
                </c:pt>
                <c:pt idx="51">
                  <c:v>965</c:v>
                </c:pt>
                <c:pt idx="52">
                  <c:v>965</c:v>
                </c:pt>
                <c:pt idx="53">
                  <c:v>965</c:v>
                </c:pt>
                <c:pt idx="54">
                  <c:v>965</c:v>
                </c:pt>
                <c:pt idx="55">
                  <c:v>965</c:v>
                </c:pt>
                <c:pt idx="56">
                  <c:v>965</c:v>
                </c:pt>
                <c:pt idx="57">
                  <c:v>965</c:v>
                </c:pt>
                <c:pt idx="58">
                  <c:v>965</c:v>
                </c:pt>
                <c:pt idx="59">
                  <c:v>965</c:v>
                </c:pt>
                <c:pt idx="60">
                  <c:v>965</c:v>
                </c:pt>
                <c:pt idx="61">
                  <c:v>965</c:v>
                </c:pt>
                <c:pt idx="62">
                  <c:v>965</c:v>
                </c:pt>
                <c:pt idx="63">
                  <c:v>965</c:v>
                </c:pt>
                <c:pt idx="64">
                  <c:v>965</c:v>
                </c:pt>
                <c:pt idx="65">
                  <c:v>965</c:v>
                </c:pt>
                <c:pt idx="66">
                  <c:v>965</c:v>
                </c:pt>
                <c:pt idx="67">
                  <c:v>965</c:v>
                </c:pt>
                <c:pt idx="68">
                  <c:v>1025</c:v>
                </c:pt>
                <c:pt idx="69">
                  <c:v>1025</c:v>
                </c:pt>
                <c:pt idx="70">
                  <c:v>1025</c:v>
                </c:pt>
                <c:pt idx="71">
                  <c:v>1025</c:v>
                </c:pt>
                <c:pt idx="72">
                  <c:v>1025</c:v>
                </c:pt>
                <c:pt idx="73">
                  <c:v>1025</c:v>
                </c:pt>
                <c:pt idx="74">
                  <c:v>1025</c:v>
                </c:pt>
                <c:pt idx="75">
                  <c:v>1025</c:v>
                </c:pt>
                <c:pt idx="76">
                  <c:v>1025</c:v>
                </c:pt>
                <c:pt idx="77">
                  <c:v>1025</c:v>
                </c:pt>
                <c:pt idx="78">
                  <c:v>1025</c:v>
                </c:pt>
                <c:pt idx="79">
                  <c:v>1025</c:v>
                </c:pt>
                <c:pt idx="80">
                  <c:v>1025</c:v>
                </c:pt>
                <c:pt idx="81">
                  <c:v>1025</c:v>
                </c:pt>
                <c:pt idx="82">
                  <c:v>1025</c:v>
                </c:pt>
                <c:pt idx="83">
                  <c:v>1025</c:v>
                </c:pt>
                <c:pt idx="84">
                  <c:v>1025</c:v>
                </c:pt>
                <c:pt idx="85">
                  <c:v>1873</c:v>
                </c:pt>
                <c:pt idx="86">
                  <c:v>1873</c:v>
                </c:pt>
                <c:pt idx="87">
                  <c:v>1873</c:v>
                </c:pt>
                <c:pt idx="88">
                  <c:v>1873</c:v>
                </c:pt>
                <c:pt idx="89">
                  <c:v>1873</c:v>
                </c:pt>
                <c:pt idx="90">
                  <c:v>1873</c:v>
                </c:pt>
                <c:pt idx="91">
                  <c:v>1873</c:v>
                </c:pt>
                <c:pt idx="92">
                  <c:v>1873</c:v>
                </c:pt>
                <c:pt idx="93">
                  <c:v>1873</c:v>
                </c:pt>
                <c:pt idx="94">
                  <c:v>1873</c:v>
                </c:pt>
                <c:pt idx="95">
                  <c:v>1873</c:v>
                </c:pt>
                <c:pt idx="96">
                  <c:v>1873</c:v>
                </c:pt>
                <c:pt idx="97">
                  <c:v>1873</c:v>
                </c:pt>
                <c:pt idx="98">
                  <c:v>1873</c:v>
                </c:pt>
                <c:pt idx="99">
                  <c:v>1873</c:v>
                </c:pt>
                <c:pt idx="100">
                  <c:v>1873</c:v>
                </c:pt>
                <c:pt idx="101">
                  <c:v>1873</c:v>
                </c:pt>
                <c:pt idx="102">
                  <c:v>2203</c:v>
                </c:pt>
                <c:pt idx="103">
                  <c:v>2203</c:v>
                </c:pt>
                <c:pt idx="104">
                  <c:v>2203</c:v>
                </c:pt>
                <c:pt idx="105">
                  <c:v>2203</c:v>
                </c:pt>
                <c:pt idx="106">
                  <c:v>2203</c:v>
                </c:pt>
                <c:pt idx="107">
                  <c:v>2203</c:v>
                </c:pt>
                <c:pt idx="108">
                  <c:v>2203</c:v>
                </c:pt>
                <c:pt idx="109">
                  <c:v>2203</c:v>
                </c:pt>
                <c:pt idx="110">
                  <c:v>2203</c:v>
                </c:pt>
                <c:pt idx="111">
                  <c:v>2203</c:v>
                </c:pt>
                <c:pt idx="112">
                  <c:v>2203</c:v>
                </c:pt>
                <c:pt idx="113">
                  <c:v>2203</c:v>
                </c:pt>
                <c:pt idx="114">
                  <c:v>2203</c:v>
                </c:pt>
                <c:pt idx="115">
                  <c:v>2203</c:v>
                </c:pt>
                <c:pt idx="116">
                  <c:v>2203</c:v>
                </c:pt>
                <c:pt idx="117">
                  <c:v>2203</c:v>
                </c:pt>
                <c:pt idx="118">
                  <c:v>2203</c:v>
                </c:pt>
                <c:pt idx="119">
                  <c:v>982</c:v>
                </c:pt>
                <c:pt idx="120">
                  <c:v>982</c:v>
                </c:pt>
                <c:pt idx="121">
                  <c:v>982</c:v>
                </c:pt>
                <c:pt idx="122">
                  <c:v>982</c:v>
                </c:pt>
                <c:pt idx="123">
                  <c:v>982</c:v>
                </c:pt>
                <c:pt idx="124">
                  <c:v>982</c:v>
                </c:pt>
                <c:pt idx="125">
                  <c:v>982</c:v>
                </c:pt>
                <c:pt idx="126">
                  <c:v>982</c:v>
                </c:pt>
                <c:pt idx="127">
                  <c:v>982</c:v>
                </c:pt>
                <c:pt idx="128">
                  <c:v>982</c:v>
                </c:pt>
                <c:pt idx="129">
                  <c:v>982</c:v>
                </c:pt>
                <c:pt idx="130">
                  <c:v>982</c:v>
                </c:pt>
                <c:pt idx="131">
                  <c:v>982</c:v>
                </c:pt>
                <c:pt idx="132">
                  <c:v>982</c:v>
                </c:pt>
                <c:pt idx="133">
                  <c:v>982</c:v>
                </c:pt>
                <c:pt idx="134">
                  <c:v>982</c:v>
                </c:pt>
                <c:pt idx="135">
                  <c:v>982</c:v>
                </c:pt>
                <c:pt idx="136">
                  <c:v>1480</c:v>
                </c:pt>
                <c:pt idx="137">
                  <c:v>1480</c:v>
                </c:pt>
                <c:pt idx="138">
                  <c:v>1480</c:v>
                </c:pt>
                <c:pt idx="139">
                  <c:v>1480</c:v>
                </c:pt>
                <c:pt idx="140">
                  <c:v>1480</c:v>
                </c:pt>
                <c:pt idx="141">
                  <c:v>1480</c:v>
                </c:pt>
                <c:pt idx="142">
                  <c:v>1480</c:v>
                </c:pt>
                <c:pt idx="143">
                  <c:v>1480</c:v>
                </c:pt>
                <c:pt idx="144">
                  <c:v>1480</c:v>
                </c:pt>
                <c:pt idx="145">
                  <c:v>1480</c:v>
                </c:pt>
                <c:pt idx="146">
                  <c:v>1480</c:v>
                </c:pt>
                <c:pt idx="147">
                  <c:v>1480</c:v>
                </c:pt>
                <c:pt idx="148">
                  <c:v>1480</c:v>
                </c:pt>
                <c:pt idx="149">
                  <c:v>1480</c:v>
                </c:pt>
                <c:pt idx="150">
                  <c:v>1480</c:v>
                </c:pt>
                <c:pt idx="151">
                  <c:v>1480</c:v>
                </c:pt>
                <c:pt idx="152">
                  <c:v>1480</c:v>
                </c:pt>
                <c:pt idx="153">
                  <c:v>883</c:v>
                </c:pt>
                <c:pt idx="154">
                  <c:v>883</c:v>
                </c:pt>
                <c:pt idx="155">
                  <c:v>883</c:v>
                </c:pt>
                <c:pt idx="156">
                  <c:v>883</c:v>
                </c:pt>
                <c:pt idx="157">
                  <c:v>883</c:v>
                </c:pt>
                <c:pt idx="158">
                  <c:v>883</c:v>
                </c:pt>
                <c:pt idx="159">
                  <c:v>883</c:v>
                </c:pt>
                <c:pt idx="160">
                  <c:v>883</c:v>
                </c:pt>
                <c:pt idx="161">
                  <c:v>883</c:v>
                </c:pt>
                <c:pt idx="162">
                  <c:v>883</c:v>
                </c:pt>
                <c:pt idx="163">
                  <c:v>883</c:v>
                </c:pt>
                <c:pt idx="164">
                  <c:v>883</c:v>
                </c:pt>
                <c:pt idx="165">
                  <c:v>883</c:v>
                </c:pt>
                <c:pt idx="166">
                  <c:v>883</c:v>
                </c:pt>
                <c:pt idx="167">
                  <c:v>883</c:v>
                </c:pt>
                <c:pt idx="168">
                  <c:v>883</c:v>
                </c:pt>
                <c:pt idx="169">
                  <c:v>883</c:v>
                </c:pt>
                <c:pt idx="170">
                  <c:v>790</c:v>
                </c:pt>
                <c:pt idx="171">
                  <c:v>790</c:v>
                </c:pt>
                <c:pt idx="172">
                  <c:v>790</c:v>
                </c:pt>
                <c:pt idx="173">
                  <c:v>790</c:v>
                </c:pt>
                <c:pt idx="174">
                  <c:v>790</c:v>
                </c:pt>
                <c:pt idx="175">
                  <c:v>790</c:v>
                </c:pt>
                <c:pt idx="176">
                  <c:v>790</c:v>
                </c:pt>
                <c:pt idx="177">
                  <c:v>790</c:v>
                </c:pt>
                <c:pt idx="178">
                  <c:v>790</c:v>
                </c:pt>
                <c:pt idx="179">
                  <c:v>790</c:v>
                </c:pt>
                <c:pt idx="180">
                  <c:v>790</c:v>
                </c:pt>
                <c:pt idx="181">
                  <c:v>790</c:v>
                </c:pt>
                <c:pt idx="182">
                  <c:v>790</c:v>
                </c:pt>
                <c:pt idx="183">
                  <c:v>790</c:v>
                </c:pt>
                <c:pt idx="184">
                  <c:v>790</c:v>
                </c:pt>
                <c:pt idx="185">
                  <c:v>790</c:v>
                </c:pt>
                <c:pt idx="186">
                  <c:v>790</c:v>
                </c:pt>
                <c:pt idx="187">
                  <c:v>1019</c:v>
                </c:pt>
                <c:pt idx="188">
                  <c:v>1019</c:v>
                </c:pt>
                <c:pt idx="189">
                  <c:v>1019</c:v>
                </c:pt>
                <c:pt idx="190">
                  <c:v>1019</c:v>
                </c:pt>
                <c:pt idx="191">
                  <c:v>1019</c:v>
                </c:pt>
                <c:pt idx="192">
                  <c:v>1019</c:v>
                </c:pt>
                <c:pt idx="193">
                  <c:v>1019</c:v>
                </c:pt>
                <c:pt idx="194">
                  <c:v>1019</c:v>
                </c:pt>
                <c:pt idx="195">
                  <c:v>1019</c:v>
                </c:pt>
                <c:pt idx="196">
                  <c:v>1019</c:v>
                </c:pt>
                <c:pt idx="197">
                  <c:v>1019</c:v>
                </c:pt>
                <c:pt idx="198">
                  <c:v>1019</c:v>
                </c:pt>
                <c:pt idx="199">
                  <c:v>1019</c:v>
                </c:pt>
                <c:pt idx="200">
                  <c:v>1019</c:v>
                </c:pt>
                <c:pt idx="201">
                  <c:v>1019</c:v>
                </c:pt>
                <c:pt idx="202">
                  <c:v>1019</c:v>
                </c:pt>
                <c:pt idx="203">
                  <c:v>1019</c:v>
                </c:pt>
                <c:pt idx="204">
                  <c:v>1654</c:v>
                </c:pt>
                <c:pt idx="205">
                  <c:v>1654</c:v>
                </c:pt>
                <c:pt idx="206">
                  <c:v>1654</c:v>
                </c:pt>
                <c:pt idx="207">
                  <c:v>1654</c:v>
                </c:pt>
                <c:pt idx="208">
                  <c:v>1654</c:v>
                </c:pt>
                <c:pt idx="209">
                  <c:v>1654</c:v>
                </c:pt>
                <c:pt idx="210">
                  <c:v>1654</c:v>
                </c:pt>
                <c:pt idx="211">
                  <c:v>1654</c:v>
                </c:pt>
                <c:pt idx="212">
                  <c:v>1654</c:v>
                </c:pt>
                <c:pt idx="213">
                  <c:v>1654</c:v>
                </c:pt>
                <c:pt idx="214">
                  <c:v>1654</c:v>
                </c:pt>
                <c:pt idx="215">
                  <c:v>1654</c:v>
                </c:pt>
                <c:pt idx="216">
                  <c:v>1654</c:v>
                </c:pt>
                <c:pt idx="217">
                  <c:v>1654</c:v>
                </c:pt>
                <c:pt idx="218">
                  <c:v>1654</c:v>
                </c:pt>
                <c:pt idx="219">
                  <c:v>1654</c:v>
                </c:pt>
                <c:pt idx="220">
                  <c:v>1654</c:v>
                </c:pt>
                <c:pt idx="221">
                  <c:v>1944</c:v>
                </c:pt>
                <c:pt idx="222">
                  <c:v>1944</c:v>
                </c:pt>
                <c:pt idx="223">
                  <c:v>1944</c:v>
                </c:pt>
                <c:pt idx="224">
                  <c:v>1944</c:v>
                </c:pt>
                <c:pt idx="225">
                  <c:v>1944</c:v>
                </c:pt>
                <c:pt idx="226">
                  <c:v>1944</c:v>
                </c:pt>
                <c:pt idx="227">
                  <c:v>1944</c:v>
                </c:pt>
                <c:pt idx="228">
                  <c:v>1944</c:v>
                </c:pt>
                <c:pt idx="229">
                  <c:v>1944</c:v>
                </c:pt>
                <c:pt idx="230">
                  <c:v>1944</c:v>
                </c:pt>
                <c:pt idx="231">
                  <c:v>1944</c:v>
                </c:pt>
                <c:pt idx="232">
                  <c:v>1944</c:v>
                </c:pt>
                <c:pt idx="233">
                  <c:v>1944</c:v>
                </c:pt>
                <c:pt idx="234">
                  <c:v>1944</c:v>
                </c:pt>
                <c:pt idx="235">
                  <c:v>1944</c:v>
                </c:pt>
                <c:pt idx="236">
                  <c:v>1944</c:v>
                </c:pt>
                <c:pt idx="237">
                  <c:v>1944</c:v>
                </c:pt>
                <c:pt idx="238">
                  <c:v>1323</c:v>
                </c:pt>
                <c:pt idx="239">
                  <c:v>1323</c:v>
                </c:pt>
                <c:pt idx="240">
                  <c:v>1323</c:v>
                </c:pt>
                <c:pt idx="241">
                  <c:v>1323</c:v>
                </c:pt>
                <c:pt idx="242">
                  <c:v>1323</c:v>
                </c:pt>
                <c:pt idx="243">
                  <c:v>1323</c:v>
                </c:pt>
                <c:pt idx="244">
                  <c:v>1323</c:v>
                </c:pt>
                <c:pt idx="245">
                  <c:v>1323</c:v>
                </c:pt>
                <c:pt idx="246">
                  <c:v>1323</c:v>
                </c:pt>
                <c:pt idx="247">
                  <c:v>1323</c:v>
                </c:pt>
                <c:pt idx="248">
                  <c:v>1323</c:v>
                </c:pt>
                <c:pt idx="249">
                  <c:v>1323</c:v>
                </c:pt>
                <c:pt idx="250">
                  <c:v>1323</c:v>
                </c:pt>
                <c:pt idx="251">
                  <c:v>1323</c:v>
                </c:pt>
                <c:pt idx="252">
                  <c:v>1323</c:v>
                </c:pt>
                <c:pt idx="253">
                  <c:v>1323</c:v>
                </c:pt>
                <c:pt idx="254">
                  <c:v>1323</c:v>
                </c:pt>
                <c:pt idx="255">
                  <c:v>1222</c:v>
                </c:pt>
                <c:pt idx="256">
                  <c:v>1222</c:v>
                </c:pt>
                <c:pt idx="257">
                  <c:v>1222</c:v>
                </c:pt>
                <c:pt idx="258">
                  <c:v>1222</c:v>
                </c:pt>
                <c:pt idx="259">
                  <c:v>1222</c:v>
                </c:pt>
                <c:pt idx="260">
                  <c:v>1222</c:v>
                </c:pt>
                <c:pt idx="261">
                  <c:v>1222</c:v>
                </c:pt>
                <c:pt idx="262">
                  <c:v>1222</c:v>
                </c:pt>
                <c:pt idx="263">
                  <c:v>1222</c:v>
                </c:pt>
                <c:pt idx="264">
                  <c:v>1222</c:v>
                </c:pt>
                <c:pt idx="265">
                  <c:v>1222</c:v>
                </c:pt>
                <c:pt idx="266">
                  <c:v>1222</c:v>
                </c:pt>
                <c:pt idx="267">
                  <c:v>1222</c:v>
                </c:pt>
                <c:pt idx="268">
                  <c:v>1222</c:v>
                </c:pt>
                <c:pt idx="269">
                  <c:v>1222</c:v>
                </c:pt>
                <c:pt idx="270">
                  <c:v>1222</c:v>
                </c:pt>
                <c:pt idx="271">
                  <c:v>1222</c:v>
                </c:pt>
                <c:pt idx="272">
                  <c:v>1105</c:v>
                </c:pt>
                <c:pt idx="273">
                  <c:v>1105</c:v>
                </c:pt>
                <c:pt idx="274">
                  <c:v>1105</c:v>
                </c:pt>
                <c:pt idx="275">
                  <c:v>1105</c:v>
                </c:pt>
                <c:pt idx="276">
                  <c:v>1105</c:v>
                </c:pt>
                <c:pt idx="277">
                  <c:v>1105</c:v>
                </c:pt>
                <c:pt idx="278">
                  <c:v>1105</c:v>
                </c:pt>
                <c:pt idx="279">
                  <c:v>1105</c:v>
                </c:pt>
                <c:pt idx="280">
                  <c:v>1105</c:v>
                </c:pt>
                <c:pt idx="281">
                  <c:v>1105</c:v>
                </c:pt>
                <c:pt idx="282">
                  <c:v>1105</c:v>
                </c:pt>
                <c:pt idx="283">
                  <c:v>1105</c:v>
                </c:pt>
                <c:pt idx="284">
                  <c:v>1105</c:v>
                </c:pt>
                <c:pt idx="285">
                  <c:v>1105</c:v>
                </c:pt>
                <c:pt idx="286">
                  <c:v>1105</c:v>
                </c:pt>
                <c:pt idx="287">
                  <c:v>1105</c:v>
                </c:pt>
                <c:pt idx="288">
                  <c:v>1105</c:v>
                </c:pt>
                <c:pt idx="289">
                  <c:v>791</c:v>
                </c:pt>
                <c:pt idx="290">
                  <c:v>791</c:v>
                </c:pt>
                <c:pt idx="291">
                  <c:v>791</c:v>
                </c:pt>
                <c:pt idx="292">
                  <c:v>791</c:v>
                </c:pt>
                <c:pt idx="293">
                  <c:v>791</c:v>
                </c:pt>
                <c:pt idx="294">
                  <c:v>791</c:v>
                </c:pt>
                <c:pt idx="295">
                  <c:v>791</c:v>
                </c:pt>
                <c:pt idx="296">
                  <c:v>791</c:v>
                </c:pt>
                <c:pt idx="297">
                  <c:v>791</c:v>
                </c:pt>
                <c:pt idx="298">
                  <c:v>791</c:v>
                </c:pt>
                <c:pt idx="299">
                  <c:v>791</c:v>
                </c:pt>
                <c:pt idx="300">
                  <c:v>791</c:v>
                </c:pt>
                <c:pt idx="301">
                  <c:v>791</c:v>
                </c:pt>
                <c:pt idx="302">
                  <c:v>791</c:v>
                </c:pt>
                <c:pt idx="303">
                  <c:v>791</c:v>
                </c:pt>
                <c:pt idx="304">
                  <c:v>791</c:v>
                </c:pt>
                <c:pt idx="305">
                  <c:v>791</c:v>
                </c:pt>
                <c:pt idx="306">
                  <c:v>1476</c:v>
                </c:pt>
                <c:pt idx="307">
                  <c:v>1476</c:v>
                </c:pt>
                <c:pt idx="308">
                  <c:v>1476</c:v>
                </c:pt>
                <c:pt idx="309">
                  <c:v>1476</c:v>
                </c:pt>
                <c:pt idx="310">
                  <c:v>1476</c:v>
                </c:pt>
                <c:pt idx="311">
                  <c:v>1476</c:v>
                </c:pt>
                <c:pt idx="312">
                  <c:v>1476</c:v>
                </c:pt>
                <c:pt idx="313">
                  <c:v>1476</c:v>
                </c:pt>
                <c:pt idx="314">
                  <c:v>1476</c:v>
                </c:pt>
                <c:pt idx="315">
                  <c:v>1476</c:v>
                </c:pt>
                <c:pt idx="316">
                  <c:v>1476</c:v>
                </c:pt>
                <c:pt idx="317">
                  <c:v>1476</c:v>
                </c:pt>
                <c:pt idx="318">
                  <c:v>1476</c:v>
                </c:pt>
                <c:pt idx="319">
                  <c:v>1476</c:v>
                </c:pt>
                <c:pt idx="320">
                  <c:v>1476</c:v>
                </c:pt>
                <c:pt idx="321">
                  <c:v>1476</c:v>
                </c:pt>
                <c:pt idx="322">
                  <c:v>1476</c:v>
                </c:pt>
                <c:pt idx="323">
                  <c:v>1995</c:v>
                </c:pt>
                <c:pt idx="324">
                  <c:v>1995</c:v>
                </c:pt>
                <c:pt idx="325">
                  <c:v>1995</c:v>
                </c:pt>
                <c:pt idx="326">
                  <c:v>1995</c:v>
                </c:pt>
                <c:pt idx="327">
                  <c:v>1995</c:v>
                </c:pt>
                <c:pt idx="328">
                  <c:v>1995</c:v>
                </c:pt>
                <c:pt idx="329">
                  <c:v>1995</c:v>
                </c:pt>
                <c:pt idx="330">
                  <c:v>1995</c:v>
                </c:pt>
                <c:pt idx="331">
                  <c:v>1995</c:v>
                </c:pt>
                <c:pt idx="332">
                  <c:v>1995</c:v>
                </c:pt>
                <c:pt idx="333">
                  <c:v>1995</c:v>
                </c:pt>
                <c:pt idx="334">
                  <c:v>1995</c:v>
                </c:pt>
                <c:pt idx="335">
                  <c:v>1995</c:v>
                </c:pt>
                <c:pt idx="336">
                  <c:v>1995</c:v>
                </c:pt>
                <c:pt idx="337">
                  <c:v>1995</c:v>
                </c:pt>
                <c:pt idx="338">
                  <c:v>1995</c:v>
                </c:pt>
                <c:pt idx="339">
                  <c:v>1995</c:v>
                </c:pt>
                <c:pt idx="340">
                  <c:v>2268</c:v>
                </c:pt>
                <c:pt idx="341">
                  <c:v>2268</c:v>
                </c:pt>
                <c:pt idx="342">
                  <c:v>2268</c:v>
                </c:pt>
                <c:pt idx="343">
                  <c:v>2268</c:v>
                </c:pt>
                <c:pt idx="344">
                  <c:v>2268</c:v>
                </c:pt>
                <c:pt idx="345">
                  <c:v>2268</c:v>
                </c:pt>
                <c:pt idx="346">
                  <c:v>2268</c:v>
                </c:pt>
                <c:pt idx="347">
                  <c:v>2268</c:v>
                </c:pt>
                <c:pt idx="348">
                  <c:v>2268</c:v>
                </c:pt>
                <c:pt idx="349">
                  <c:v>2268</c:v>
                </c:pt>
                <c:pt idx="350">
                  <c:v>2268</c:v>
                </c:pt>
                <c:pt idx="351">
                  <c:v>2268</c:v>
                </c:pt>
                <c:pt idx="352">
                  <c:v>2268</c:v>
                </c:pt>
                <c:pt idx="353">
                  <c:v>2268</c:v>
                </c:pt>
                <c:pt idx="354">
                  <c:v>2268</c:v>
                </c:pt>
                <c:pt idx="355">
                  <c:v>2268</c:v>
                </c:pt>
                <c:pt idx="356">
                  <c:v>2268</c:v>
                </c:pt>
              </c:numCache>
            </c:numRef>
          </c:xVal>
          <c:yVal>
            <c:numRef>
              <c:f>'Multiple Regression'!$B$27:$B$383</c:f>
              <c:numCache>
                <c:formatCode>General</c:formatCode>
                <c:ptCount val="357"/>
                <c:pt idx="0">
                  <c:v>12.269859271479429</c:v>
                </c:pt>
                <c:pt idx="1">
                  <c:v>11.648451250673606</c:v>
                </c:pt>
                <c:pt idx="2">
                  <c:v>11.0270432298678</c:v>
                </c:pt>
                <c:pt idx="3">
                  <c:v>10.405635209061979</c:v>
                </c:pt>
                <c:pt idx="4">
                  <c:v>9.7842271882561569</c:v>
                </c:pt>
                <c:pt idx="5">
                  <c:v>9.1628191674503512</c:v>
                </c:pt>
                <c:pt idx="6">
                  <c:v>8.5414111466445295</c:v>
                </c:pt>
                <c:pt idx="7">
                  <c:v>7.9200031258387078</c:v>
                </c:pt>
                <c:pt idx="8">
                  <c:v>7.2985951050329003</c:v>
                </c:pt>
                <c:pt idx="9">
                  <c:v>6.6771870842270804</c:v>
                </c:pt>
                <c:pt idx="10">
                  <c:v>6.0557790634212587</c:v>
                </c:pt>
                <c:pt idx="11">
                  <c:v>5.4343710426154512</c:v>
                </c:pt>
                <c:pt idx="12">
                  <c:v>4.8129630218096295</c:v>
                </c:pt>
                <c:pt idx="13">
                  <c:v>4.1915550010038096</c:v>
                </c:pt>
                <c:pt idx="14">
                  <c:v>3.5701469801980021</c:v>
                </c:pt>
                <c:pt idx="15">
                  <c:v>2.9487389593921804</c:v>
                </c:pt>
                <c:pt idx="16">
                  <c:v>2.3273309385863605</c:v>
                </c:pt>
                <c:pt idx="17">
                  <c:v>13.636978264068535</c:v>
                </c:pt>
                <c:pt idx="18">
                  <c:v>13.015570243262712</c:v>
                </c:pt>
                <c:pt idx="19">
                  <c:v>12.394162222456906</c:v>
                </c:pt>
                <c:pt idx="20">
                  <c:v>11.772754201651084</c:v>
                </c:pt>
                <c:pt idx="21">
                  <c:v>11.151346180845263</c:v>
                </c:pt>
                <c:pt idx="22">
                  <c:v>10.529938160039457</c:v>
                </c:pt>
                <c:pt idx="23">
                  <c:v>9.9085301392336351</c:v>
                </c:pt>
                <c:pt idx="24">
                  <c:v>9.2871221184278134</c:v>
                </c:pt>
                <c:pt idx="25">
                  <c:v>8.665714097622006</c:v>
                </c:pt>
                <c:pt idx="26">
                  <c:v>8.044306076816186</c:v>
                </c:pt>
                <c:pt idx="27">
                  <c:v>7.4228980560103643</c:v>
                </c:pt>
                <c:pt idx="28">
                  <c:v>6.8014900352045569</c:v>
                </c:pt>
                <c:pt idx="29">
                  <c:v>6.1800820143987352</c:v>
                </c:pt>
                <c:pt idx="30">
                  <c:v>5.5586739935929153</c:v>
                </c:pt>
                <c:pt idx="31">
                  <c:v>4.9372659727871078</c:v>
                </c:pt>
                <c:pt idx="32">
                  <c:v>4.3158579519812861</c:v>
                </c:pt>
                <c:pt idx="33">
                  <c:v>3.6944499311754662</c:v>
                </c:pt>
                <c:pt idx="34">
                  <c:v>12.164901379073441</c:v>
                </c:pt>
                <c:pt idx="35">
                  <c:v>11.543493358267622</c:v>
                </c:pt>
                <c:pt idx="36">
                  <c:v>10.922085337461816</c:v>
                </c:pt>
                <c:pt idx="37">
                  <c:v>10.300677316655992</c:v>
                </c:pt>
                <c:pt idx="38">
                  <c:v>9.6792692958501707</c:v>
                </c:pt>
                <c:pt idx="39">
                  <c:v>9.057861275044365</c:v>
                </c:pt>
                <c:pt idx="40">
                  <c:v>8.4364532542385433</c:v>
                </c:pt>
                <c:pt idx="41">
                  <c:v>7.8150452334327216</c:v>
                </c:pt>
                <c:pt idx="42">
                  <c:v>7.1936372126269141</c:v>
                </c:pt>
                <c:pt idx="43">
                  <c:v>6.5722291918210942</c:v>
                </c:pt>
                <c:pt idx="44">
                  <c:v>5.9508211710152725</c:v>
                </c:pt>
                <c:pt idx="45">
                  <c:v>5.329413150209465</c:v>
                </c:pt>
                <c:pt idx="46">
                  <c:v>4.7080051294036434</c:v>
                </c:pt>
                <c:pt idx="47">
                  <c:v>4.0865971085978234</c:v>
                </c:pt>
                <c:pt idx="48">
                  <c:v>3.465189087792016</c:v>
                </c:pt>
                <c:pt idx="49">
                  <c:v>2.8437810669861943</c:v>
                </c:pt>
                <c:pt idx="50">
                  <c:v>2.2223730461803743</c:v>
                </c:pt>
                <c:pt idx="51">
                  <c:v>12.41837816202856</c:v>
                </c:pt>
                <c:pt idx="52">
                  <c:v>11.796970141222737</c:v>
                </c:pt>
                <c:pt idx="53">
                  <c:v>11.175562120416931</c:v>
                </c:pt>
                <c:pt idx="54">
                  <c:v>10.554154099611109</c:v>
                </c:pt>
                <c:pt idx="55">
                  <c:v>9.9327460788052875</c:v>
                </c:pt>
                <c:pt idx="56">
                  <c:v>9.3113380579994818</c:v>
                </c:pt>
                <c:pt idx="57">
                  <c:v>8.6899300371936601</c:v>
                </c:pt>
                <c:pt idx="58">
                  <c:v>8.0685220163878384</c:v>
                </c:pt>
                <c:pt idx="59">
                  <c:v>7.4471139955820309</c:v>
                </c:pt>
                <c:pt idx="60">
                  <c:v>6.825705974776211</c:v>
                </c:pt>
                <c:pt idx="61">
                  <c:v>6.2042979539703893</c:v>
                </c:pt>
                <c:pt idx="62">
                  <c:v>5.5828899331645818</c:v>
                </c:pt>
                <c:pt idx="63">
                  <c:v>4.9614819123587601</c:v>
                </c:pt>
                <c:pt idx="64">
                  <c:v>4.3400738915529402</c:v>
                </c:pt>
                <c:pt idx="65">
                  <c:v>3.7186658707471327</c:v>
                </c:pt>
                <c:pt idx="66">
                  <c:v>3.097257849941311</c:v>
                </c:pt>
                <c:pt idx="67">
                  <c:v>2.5773230330532826</c:v>
                </c:pt>
                <c:pt idx="68">
                  <c:v>11.349958521538106</c:v>
                </c:pt>
                <c:pt idx="69">
                  <c:v>10.728550500732286</c:v>
                </c:pt>
                <c:pt idx="70">
                  <c:v>10.10714247992648</c:v>
                </c:pt>
                <c:pt idx="71">
                  <c:v>9.4857344591206569</c:v>
                </c:pt>
                <c:pt idx="72">
                  <c:v>8.8643264383148352</c:v>
                </c:pt>
                <c:pt idx="73">
                  <c:v>8.2429184175090295</c:v>
                </c:pt>
                <c:pt idx="74">
                  <c:v>7.6215103967032078</c:v>
                </c:pt>
                <c:pt idx="75">
                  <c:v>7.0001023758973862</c:v>
                </c:pt>
                <c:pt idx="76">
                  <c:v>6.3786943550915787</c:v>
                </c:pt>
                <c:pt idx="77">
                  <c:v>5.7572863342857588</c:v>
                </c:pt>
                <c:pt idx="78">
                  <c:v>5.1358783134799371</c:v>
                </c:pt>
                <c:pt idx="79">
                  <c:v>4.5144702926741296</c:v>
                </c:pt>
                <c:pt idx="80">
                  <c:v>3.8930622718683079</c:v>
                </c:pt>
                <c:pt idx="81">
                  <c:v>3.271654251062488</c:v>
                </c:pt>
                <c:pt idx="82">
                  <c:v>2.6502462302566805</c:v>
                </c:pt>
                <c:pt idx="83">
                  <c:v>2.0288382094508588</c:v>
                </c:pt>
                <c:pt idx="84">
                  <c:v>1.4074301886450389</c:v>
                </c:pt>
                <c:pt idx="85">
                  <c:v>19.490474027893523</c:v>
                </c:pt>
                <c:pt idx="86">
                  <c:v>18.869066007087699</c:v>
                </c:pt>
                <c:pt idx="87">
                  <c:v>18.247657986281894</c:v>
                </c:pt>
                <c:pt idx="88">
                  <c:v>17.62624996547607</c:v>
                </c:pt>
                <c:pt idx="89">
                  <c:v>17.00484194467025</c:v>
                </c:pt>
                <c:pt idx="90">
                  <c:v>16.383433923864445</c:v>
                </c:pt>
                <c:pt idx="91">
                  <c:v>15.762025903058623</c:v>
                </c:pt>
                <c:pt idx="92">
                  <c:v>15.140617882252801</c:v>
                </c:pt>
                <c:pt idx="93">
                  <c:v>14.519209861446994</c:v>
                </c:pt>
                <c:pt idx="94">
                  <c:v>13.897801840641174</c:v>
                </c:pt>
                <c:pt idx="95">
                  <c:v>13.276393819835352</c:v>
                </c:pt>
                <c:pt idx="96">
                  <c:v>12.654985799029545</c:v>
                </c:pt>
                <c:pt idx="97">
                  <c:v>12.033577778223723</c:v>
                </c:pt>
                <c:pt idx="98">
                  <c:v>11.412169757417903</c:v>
                </c:pt>
                <c:pt idx="99">
                  <c:v>10.790761736612096</c:v>
                </c:pt>
                <c:pt idx="100">
                  <c:v>10.169353715806274</c:v>
                </c:pt>
                <c:pt idx="101">
                  <c:v>9.547945695000454</c:v>
                </c:pt>
                <c:pt idx="102">
                  <c:v>20.463771377254378</c:v>
                </c:pt>
                <c:pt idx="103">
                  <c:v>19.842363356448555</c:v>
                </c:pt>
                <c:pt idx="104">
                  <c:v>19.220955335642749</c:v>
                </c:pt>
                <c:pt idx="105">
                  <c:v>18.599547314836926</c:v>
                </c:pt>
                <c:pt idx="106">
                  <c:v>17.978139294031106</c:v>
                </c:pt>
                <c:pt idx="107">
                  <c:v>17.3567312732253</c:v>
                </c:pt>
                <c:pt idx="108">
                  <c:v>16.735323252419477</c:v>
                </c:pt>
                <c:pt idx="109">
                  <c:v>16.113915231613657</c:v>
                </c:pt>
                <c:pt idx="110">
                  <c:v>15.492507210807849</c:v>
                </c:pt>
                <c:pt idx="111">
                  <c:v>14.871099190002029</c:v>
                </c:pt>
                <c:pt idx="112">
                  <c:v>14.249691169196208</c:v>
                </c:pt>
                <c:pt idx="113">
                  <c:v>13.6282831483904</c:v>
                </c:pt>
                <c:pt idx="114">
                  <c:v>13.006875127584578</c:v>
                </c:pt>
                <c:pt idx="115">
                  <c:v>12.385467106778759</c:v>
                </c:pt>
                <c:pt idx="116">
                  <c:v>11.764059085972951</c:v>
                </c:pt>
                <c:pt idx="117">
                  <c:v>11.142651065167129</c:v>
                </c:pt>
                <c:pt idx="118">
                  <c:v>10.521243044361309</c:v>
                </c:pt>
                <c:pt idx="119">
                  <c:v>12.292590057405377</c:v>
                </c:pt>
                <c:pt idx="120">
                  <c:v>11.671182036599554</c:v>
                </c:pt>
                <c:pt idx="121">
                  <c:v>11.049774015793748</c:v>
                </c:pt>
                <c:pt idx="122">
                  <c:v>10.428365994987926</c:v>
                </c:pt>
                <c:pt idx="123">
                  <c:v>9.8069579741821045</c:v>
                </c:pt>
                <c:pt idx="124">
                  <c:v>9.1855499533762988</c:v>
                </c:pt>
                <c:pt idx="125">
                  <c:v>8.5641419325704771</c:v>
                </c:pt>
                <c:pt idx="126">
                  <c:v>7.9427339117646554</c:v>
                </c:pt>
                <c:pt idx="127">
                  <c:v>7.3213258909588479</c:v>
                </c:pt>
                <c:pt idx="128">
                  <c:v>6.699917870153028</c:v>
                </c:pt>
                <c:pt idx="129">
                  <c:v>6.0785098493472063</c:v>
                </c:pt>
                <c:pt idx="130">
                  <c:v>5.4571018285413988</c:v>
                </c:pt>
                <c:pt idx="131">
                  <c:v>4.8356938077355771</c:v>
                </c:pt>
                <c:pt idx="132">
                  <c:v>4.2142857869297572</c:v>
                </c:pt>
                <c:pt idx="133">
                  <c:v>3.5928777661239497</c:v>
                </c:pt>
                <c:pt idx="134">
                  <c:v>2.971469745318128</c:v>
                </c:pt>
                <c:pt idx="135">
                  <c:v>2.3500617245123081</c:v>
                </c:pt>
                <c:pt idx="136">
                  <c:v>16.965417187957055</c:v>
                </c:pt>
                <c:pt idx="137">
                  <c:v>16.344009167151231</c:v>
                </c:pt>
                <c:pt idx="138">
                  <c:v>15.722601146345426</c:v>
                </c:pt>
                <c:pt idx="139">
                  <c:v>15.101193125539604</c:v>
                </c:pt>
                <c:pt idx="140">
                  <c:v>14.479785104733782</c:v>
                </c:pt>
                <c:pt idx="141">
                  <c:v>13.858377083927977</c:v>
                </c:pt>
                <c:pt idx="142">
                  <c:v>13.236969063122155</c:v>
                </c:pt>
                <c:pt idx="143">
                  <c:v>12.615561042316333</c:v>
                </c:pt>
                <c:pt idx="144">
                  <c:v>11.994153021510526</c:v>
                </c:pt>
                <c:pt idx="145">
                  <c:v>11.372745000704706</c:v>
                </c:pt>
                <c:pt idx="146">
                  <c:v>10.751336979898884</c:v>
                </c:pt>
                <c:pt idx="147">
                  <c:v>10.129928959093077</c:v>
                </c:pt>
                <c:pt idx="148">
                  <c:v>9.5085209382872549</c:v>
                </c:pt>
                <c:pt idx="149">
                  <c:v>8.8871129174814349</c:v>
                </c:pt>
                <c:pt idx="150">
                  <c:v>8.2657048966756275</c:v>
                </c:pt>
                <c:pt idx="151">
                  <c:v>7.6442968758698058</c:v>
                </c:pt>
                <c:pt idx="152">
                  <c:v>7.0228888550639859</c:v>
                </c:pt>
                <c:pt idx="153">
                  <c:v>10.879330154685899</c:v>
                </c:pt>
                <c:pt idx="154">
                  <c:v>10.257922133880076</c:v>
                </c:pt>
                <c:pt idx="155">
                  <c:v>9.63651411307427</c:v>
                </c:pt>
                <c:pt idx="156">
                  <c:v>9.0151060922684483</c:v>
                </c:pt>
                <c:pt idx="157">
                  <c:v>8.3936980714626266</c:v>
                </c:pt>
                <c:pt idx="158">
                  <c:v>7.7722900506568209</c:v>
                </c:pt>
                <c:pt idx="159">
                  <c:v>7.1508820298509992</c:v>
                </c:pt>
                <c:pt idx="160">
                  <c:v>6.5294740090451775</c:v>
                </c:pt>
                <c:pt idx="161">
                  <c:v>5.90806598823937</c:v>
                </c:pt>
                <c:pt idx="162">
                  <c:v>5.2866579674335501</c:v>
                </c:pt>
                <c:pt idx="163">
                  <c:v>4.6652499466277284</c:v>
                </c:pt>
                <c:pt idx="164">
                  <c:v>4.0438419258219209</c:v>
                </c:pt>
                <c:pt idx="165">
                  <c:v>3.4224339050160992</c:v>
                </c:pt>
                <c:pt idx="166">
                  <c:v>2.8010258842102793</c:v>
                </c:pt>
                <c:pt idx="167">
                  <c:v>2.1796178634044718</c:v>
                </c:pt>
                <c:pt idx="168">
                  <c:v>1.5582098425986501</c:v>
                </c:pt>
                <c:pt idx="169">
                  <c:v>0.93680182179283022</c:v>
                </c:pt>
                <c:pt idx="170">
                  <c:v>13.163269979046849</c:v>
                </c:pt>
                <c:pt idx="171">
                  <c:v>12.541861958241025</c:v>
                </c:pt>
                <c:pt idx="172">
                  <c:v>11.920453937435219</c:v>
                </c:pt>
                <c:pt idx="173">
                  <c:v>11.299045916629398</c:v>
                </c:pt>
                <c:pt idx="174">
                  <c:v>10.677637895823576</c:v>
                </c:pt>
                <c:pt idx="175">
                  <c:v>10.05622987501777</c:v>
                </c:pt>
                <c:pt idx="176">
                  <c:v>9.4348218542119486</c:v>
                </c:pt>
                <c:pt idx="177">
                  <c:v>8.8134138334061269</c:v>
                </c:pt>
                <c:pt idx="178">
                  <c:v>8.1920058126003195</c:v>
                </c:pt>
                <c:pt idx="179">
                  <c:v>7.5705977917944995</c:v>
                </c:pt>
                <c:pt idx="180">
                  <c:v>6.9491897709886779</c:v>
                </c:pt>
                <c:pt idx="181">
                  <c:v>6.3277817501828704</c:v>
                </c:pt>
                <c:pt idx="182">
                  <c:v>5.7063737293770487</c:v>
                </c:pt>
                <c:pt idx="183">
                  <c:v>5.0849657085712288</c:v>
                </c:pt>
                <c:pt idx="184">
                  <c:v>4.4635576877654213</c:v>
                </c:pt>
                <c:pt idx="185">
                  <c:v>3.8421496669595996</c:v>
                </c:pt>
                <c:pt idx="186">
                  <c:v>3.2207416461537797</c:v>
                </c:pt>
                <c:pt idx="187">
                  <c:v>12.54185263454206</c:v>
                </c:pt>
                <c:pt idx="188">
                  <c:v>11.920444613736237</c:v>
                </c:pt>
                <c:pt idx="189">
                  <c:v>11.299036592930431</c:v>
                </c:pt>
                <c:pt idx="190">
                  <c:v>10.677628572124609</c:v>
                </c:pt>
                <c:pt idx="191">
                  <c:v>10.056220551318788</c:v>
                </c:pt>
                <c:pt idx="192">
                  <c:v>9.434812530512982</c:v>
                </c:pt>
                <c:pt idx="193">
                  <c:v>8.8134045097071603</c:v>
                </c:pt>
                <c:pt idx="194">
                  <c:v>8.1919964889013386</c:v>
                </c:pt>
                <c:pt idx="195">
                  <c:v>7.5705884680955311</c:v>
                </c:pt>
                <c:pt idx="196">
                  <c:v>6.9491804472897112</c:v>
                </c:pt>
                <c:pt idx="197">
                  <c:v>6.3277724264838895</c:v>
                </c:pt>
                <c:pt idx="198">
                  <c:v>5.706364405678082</c:v>
                </c:pt>
                <c:pt idx="199">
                  <c:v>5.0849563848722603</c:v>
                </c:pt>
                <c:pt idx="200">
                  <c:v>4.4635483640664404</c:v>
                </c:pt>
                <c:pt idx="201">
                  <c:v>3.8421403432606329</c:v>
                </c:pt>
                <c:pt idx="202">
                  <c:v>3.2207323224548112</c:v>
                </c:pt>
                <c:pt idx="203">
                  <c:v>2.5993243016489913</c:v>
                </c:pt>
                <c:pt idx="204">
                  <c:v>16.436186878408048</c:v>
                </c:pt>
                <c:pt idx="205">
                  <c:v>15.814778857602224</c:v>
                </c:pt>
                <c:pt idx="206">
                  <c:v>15.193370836796419</c:v>
                </c:pt>
                <c:pt idx="207">
                  <c:v>14.571962815990597</c:v>
                </c:pt>
                <c:pt idx="208">
                  <c:v>13.950554795184775</c:v>
                </c:pt>
                <c:pt idx="209">
                  <c:v>13.32914677437897</c:v>
                </c:pt>
                <c:pt idx="210">
                  <c:v>12.707738753573148</c:v>
                </c:pt>
                <c:pt idx="211">
                  <c:v>12.086330732767326</c:v>
                </c:pt>
                <c:pt idx="212">
                  <c:v>11.464922711961519</c:v>
                </c:pt>
                <c:pt idx="213">
                  <c:v>10.843514691155699</c:v>
                </c:pt>
                <c:pt idx="214">
                  <c:v>10.222106670349877</c:v>
                </c:pt>
                <c:pt idx="215">
                  <c:v>9.6006986495440696</c:v>
                </c:pt>
                <c:pt idx="216">
                  <c:v>8.9792906287382479</c:v>
                </c:pt>
                <c:pt idx="217">
                  <c:v>8.357882607932428</c:v>
                </c:pt>
                <c:pt idx="218">
                  <c:v>7.7364745871266205</c:v>
                </c:pt>
                <c:pt idx="219">
                  <c:v>7.1150665663207988</c:v>
                </c:pt>
                <c:pt idx="220">
                  <c:v>6.4936585455149789</c:v>
                </c:pt>
                <c:pt idx="221">
                  <c:v>19.719552122237882</c:v>
                </c:pt>
                <c:pt idx="222">
                  <c:v>19.098144101432059</c:v>
                </c:pt>
                <c:pt idx="223">
                  <c:v>18.476736080626253</c:v>
                </c:pt>
                <c:pt idx="224">
                  <c:v>17.85532805982043</c:v>
                </c:pt>
                <c:pt idx="225">
                  <c:v>17.23392003901461</c:v>
                </c:pt>
                <c:pt idx="226">
                  <c:v>16.612512018208804</c:v>
                </c:pt>
                <c:pt idx="227">
                  <c:v>15.991103997402982</c:v>
                </c:pt>
                <c:pt idx="228">
                  <c:v>15.369695976597161</c:v>
                </c:pt>
                <c:pt idx="229">
                  <c:v>14.748287955791353</c:v>
                </c:pt>
                <c:pt idx="230">
                  <c:v>14.126879934985533</c:v>
                </c:pt>
                <c:pt idx="231">
                  <c:v>13.505471914179711</c:v>
                </c:pt>
                <c:pt idx="232">
                  <c:v>12.884063893373904</c:v>
                </c:pt>
                <c:pt idx="233">
                  <c:v>12.262655872568082</c:v>
                </c:pt>
                <c:pt idx="234">
                  <c:v>11.641247851762262</c:v>
                </c:pt>
                <c:pt idx="235">
                  <c:v>11.019839830956455</c:v>
                </c:pt>
                <c:pt idx="236">
                  <c:v>10.398431810150633</c:v>
                </c:pt>
                <c:pt idx="237">
                  <c:v>9.7770237893448133</c:v>
                </c:pt>
                <c:pt idx="238">
                  <c:v>13.629886368093167</c:v>
                </c:pt>
                <c:pt idx="239">
                  <c:v>13.008478347287344</c:v>
                </c:pt>
                <c:pt idx="240">
                  <c:v>12.387070326481538</c:v>
                </c:pt>
                <c:pt idx="241">
                  <c:v>11.765662305675717</c:v>
                </c:pt>
                <c:pt idx="242">
                  <c:v>11.144254284869895</c:v>
                </c:pt>
                <c:pt idx="243">
                  <c:v>10.522846264064089</c:v>
                </c:pt>
                <c:pt idx="244">
                  <c:v>9.9014382432582675</c:v>
                </c:pt>
                <c:pt idx="245">
                  <c:v>9.2800302224524458</c:v>
                </c:pt>
                <c:pt idx="246">
                  <c:v>8.6586222016466383</c:v>
                </c:pt>
                <c:pt idx="247">
                  <c:v>8.0372141808408184</c:v>
                </c:pt>
                <c:pt idx="248">
                  <c:v>7.4158061600349967</c:v>
                </c:pt>
                <c:pt idx="249">
                  <c:v>6.7943981392291892</c:v>
                </c:pt>
                <c:pt idx="250">
                  <c:v>6.1729901184233675</c:v>
                </c:pt>
                <c:pt idx="251">
                  <c:v>5.5515820976175476</c:v>
                </c:pt>
                <c:pt idx="252">
                  <c:v>4.9301740768117401</c:v>
                </c:pt>
                <c:pt idx="253">
                  <c:v>4.3087660560059184</c:v>
                </c:pt>
                <c:pt idx="254">
                  <c:v>3.6873580352000985</c:v>
                </c:pt>
                <c:pt idx="255">
                  <c:v>14.230931461429769</c:v>
                </c:pt>
                <c:pt idx="256">
                  <c:v>13.609523440623946</c:v>
                </c:pt>
                <c:pt idx="257">
                  <c:v>12.98811541981814</c:v>
                </c:pt>
                <c:pt idx="258">
                  <c:v>12.366707399012318</c:v>
                </c:pt>
                <c:pt idx="259">
                  <c:v>11.745299378206496</c:v>
                </c:pt>
                <c:pt idx="260">
                  <c:v>11.123891357400691</c:v>
                </c:pt>
                <c:pt idx="261">
                  <c:v>10.502483336594869</c:v>
                </c:pt>
                <c:pt idx="262">
                  <c:v>9.8810753157890474</c:v>
                </c:pt>
                <c:pt idx="263">
                  <c:v>9.2596672949832399</c:v>
                </c:pt>
                <c:pt idx="264">
                  <c:v>8.63825927417742</c:v>
                </c:pt>
                <c:pt idx="265">
                  <c:v>8.0168512533715983</c:v>
                </c:pt>
                <c:pt idx="266">
                  <c:v>7.3954432325657908</c:v>
                </c:pt>
                <c:pt idx="267">
                  <c:v>6.7740352117599691</c:v>
                </c:pt>
                <c:pt idx="268">
                  <c:v>6.1526271909541492</c:v>
                </c:pt>
                <c:pt idx="269">
                  <c:v>5.5312191701483417</c:v>
                </c:pt>
                <c:pt idx="270">
                  <c:v>4.9098111493425201</c:v>
                </c:pt>
                <c:pt idx="271">
                  <c:v>4.2884031285367001</c:v>
                </c:pt>
                <c:pt idx="272">
                  <c:v>12.530479629334678</c:v>
                </c:pt>
                <c:pt idx="273">
                  <c:v>11.909071608528862</c:v>
                </c:pt>
                <c:pt idx="274">
                  <c:v>11.287663587723046</c:v>
                </c:pt>
                <c:pt idx="275">
                  <c:v>10.666255566917227</c:v>
                </c:pt>
                <c:pt idx="276">
                  <c:v>10.044847546111411</c:v>
                </c:pt>
                <c:pt idx="277">
                  <c:v>9.4234395253055947</c:v>
                </c:pt>
                <c:pt idx="278">
                  <c:v>8.8020315044997783</c:v>
                </c:pt>
                <c:pt idx="279">
                  <c:v>8.180623483693962</c:v>
                </c:pt>
                <c:pt idx="280">
                  <c:v>7.5592154628881456</c:v>
                </c:pt>
                <c:pt idx="281">
                  <c:v>6.9378074420823292</c:v>
                </c:pt>
                <c:pt idx="282">
                  <c:v>6.3163994212765129</c:v>
                </c:pt>
                <c:pt idx="283">
                  <c:v>5.6949914004706947</c:v>
                </c:pt>
                <c:pt idx="284">
                  <c:v>5.0735833796648784</c:v>
                </c:pt>
                <c:pt idx="285">
                  <c:v>4.4521753588590638</c:v>
                </c:pt>
                <c:pt idx="286">
                  <c:v>3.8307673380532457</c:v>
                </c:pt>
                <c:pt idx="287">
                  <c:v>3.2093593172474293</c:v>
                </c:pt>
                <c:pt idx="288">
                  <c:v>2.5879512964416129</c:v>
                </c:pt>
                <c:pt idx="289">
                  <c:v>12.898977917247169</c:v>
                </c:pt>
                <c:pt idx="290">
                  <c:v>12.277569896441353</c:v>
                </c:pt>
                <c:pt idx="291">
                  <c:v>11.656161875635537</c:v>
                </c:pt>
                <c:pt idx="292">
                  <c:v>11.034753854829718</c:v>
                </c:pt>
                <c:pt idx="293">
                  <c:v>10.413345834023902</c:v>
                </c:pt>
                <c:pt idx="294">
                  <c:v>9.7919378132180857</c:v>
                </c:pt>
                <c:pt idx="295">
                  <c:v>9.1705297924122693</c:v>
                </c:pt>
                <c:pt idx="296">
                  <c:v>8.5491217716064529</c:v>
                </c:pt>
                <c:pt idx="297">
                  <c:v>7.9277137508006366</c:v>
                </c:pt>
                <c:pt idx="298">
                  <c:v>7.3063057299948202</c:v>
                </c:pt>
                <c:pt idx="299">
                  <c:v>6.6848977091890038</c:v>
                </c:pt>
                <c:pt idx="300">
                  <c:v>6.0634896883831857</c:v>
                </c:pt>
                <c:pt idx="301">
                  <c:v>5.4420816675773693</c:v>
                </c:pt>
                <c:pt idx="302">
                  <c:v>4.8206736467715547</c:v>
                </c:pt>
                <c:pt idx="303">
                  <c:v>4.1992656259657366</c:v>
                </c:pt>
                <c:pt idx="304">
                  <c:v>3.5778576051599202</c:v>
                </c:pt>
                <c:pt idx="305">
                  <c:v>2.9564495843541039</c:v>
                </c:pt>
                <c:pt idx="306">
                  <c:v>14.254674768925344</c:v>
                </c:pt>
                <c:pt idx="307">
                  <c:v>13.633266748119528</c:v>
                </c:pt>
                <c:pt idx="308">
                  <c:v>13.011858727313712</c:v>
                </c:pt>
                <c:pt idx="309">
                  <c:v>12.390450706507893</c:v>
                </c:pt>
                <c:pt idx="310">
                  <c:v>11.769042685702077</c:v>
                </c:pt>
                <c:pt idx="311">
                  <c:v>11.147634664896261</c:v>
                </c:pt>
                <c:pt idx="312">
                  <c:v>10.526226644090444</c:v>
                </c:pt>
                <c:pt idx="313">
                  <c:v>9.904818623284628</c:v>
                </c:pt>
                <c:pt idx="314">
                  <c:v>9.2834106024788117</c:v>
                </c:pt>
                <c:pt idx="315">
                  <c:v>8.6620025816729953</c:v>
                </c:pt>
                <c:pt idx="316">
                  <c:v>8.0405945608671789</c:v>
                </c:pt>
                <c:pt idx="317">
                  <c:v>7.4191865400613608</c:v>
                </c:pt>
                <c:pt idx="318">
                  <c:v>6.7977785192555444</c:v>
                </c:pt>
                <c:pt idx="319">
                  <c:v>6.1763704984497299</c:v>
                </c:pt>
                <c:pt idx="320">
                  <c:v>5.5549624776439117</c:v>
                </c:pt>
                <c:pt idx="321">
                  <c:v>4.9335544568380953</c:v>
                </c:pt>
                <c:pt idx="322">
                  <c:v>4.312146436032279</c:v>
                </c:pt>
                <c:pt idx="323">
                  <c:v>21.001151611718665</c:v>
                </c:pt>
                <c:pt idx="324">
                  <c:v>20.379743590912849</c:v>
                </c:pt>
                <c:pt idx="325">
                  <c:v>19.758335570107032</c:v>
                </c:pt>
                <c:pt idx="326">
                  <c:v>19.136927549301213</c:v>
                </c:pt>
                <c:pt idx="327">
                  <c:v>18.515519528495396</c:v>
                </c:pt>
                <c:pt idx="328">
                  <c:v>17.89411150768958</c:v>
                </c:pt>
                <c:pt idx="329">
                  <c:v>17.272703486883763</c:v>
                </c:pt>
                <c:pt idx="330">
                  <c:v>16.651295466077947</c:v>
                </c:pt>
                <c:pt idx="331">
                  <c:v>16.029887445272131</c:v>
                </c:pt>
                <c:pt idx="332">
                  <c:v>15.408479424466316</c:v>
                </c:pt>
                <c:pt idx="333">
                  <c:v>14.7870714036605</c:v>
                </c:pt>
                <c:pt idx="334">
                  <c:v>14.165663382854682</c:v>
                </c:pt>
                <c:pt idx="335">
                  <c:v>13.544255362048865</c:v>
                </c:pt>
                <c:pt idx="336">
                  <c:v>12.922847341243051</c:v>
                </c:pt>
                <c:pt idx="337">
                  <c:v>12.301439320437233</c:v>
                </c:pt>
                <c:pt idx="338">
                  <c:v>11.680031299631416</c:v>
                </c:pt>
                <c:pt idx="339">
                  <c:v>11.0586232788256</c:v>
                </c:pt>
                <c:pt idx="340">
                  <c:v>21.317587693379156</c:v>
                </c:pt>
                <c:pt idx="341">
                  <c:v>26.897696751685022</c:v>
                </c:pt>
                <c:pt idx="342">
                  <c:v>26.276288730879205</c:v>
                </c:pt>
                <c:pt idx="343">
                  <c:v>25.654880710073385</c:v>
                </c:pt>
                <c:pt idx="344">
                  <c:v>25.033472689267569</c:v>
                </c:pt>
                <c:pt idx="345">
                  <c:v>24.412064668461753</c:v>
                </c:pt>
                <c:pt idx="346">
                  <c:v>23.790656647655936</c:v>
                </c:pt>
                <c:pt idx="347">
                  <c:v>23.16924862685012</c:v>
                </c:pt>
                <c:pt idx="348">
                  <c:v>22.547840606044304</c:v>
                </c:pt>
                <c:pt idx="349">
                  <c:v>21.926432585238487</c:v>
                </c:pt>
                <c:pt idx="350">
                  <c:v>21.305024564432671</c:v>
                </c:pt>
                <c:pt idx="351">
                  <c:v>20.683616543626854</c:v>
                </c:pt>
                <c:pt idx="352">
                  <c:v>20.062208522821038</c:v>
                </c:pt>
                <c:pt idx="353">
                  <c:v>19.440800502015222</c:v>
                </c:pt>
                <c:pt idx="354">
                  <c:v>18.819392481209405</c:v>
                </c:pt>
                <c:pt idx="355">
                  <c:v>18.197984460403589</c:v>
                </c:pt>
                <c:pt idx="356">
                  <c:v>17.576576439597773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3B-DA4D-A54C-7FE54CC16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5043536"/>
        <c:axId val="1104802864"/>
      </c:scatterChart>
      <c:valAx>
        <c:axId val="1875043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Machine Cycle Revenue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04802864"/>
        <c:crosses val="autoZero"/>
        <c:crossBetween val="midCat"/>
      </c:valAx>
      <c:valAx>
        <c:axId val="1104802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Cash Register Revenue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50435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Daily Profit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Cash Register Revenue</c:v>
          </c:tx>
          <c:spPr>
            <a:ln w="19050">
              <a:noFill/>
            </a:ln>
          </c:spPr>
          <c:xVal>
            <c:numRef>
              <c:f>'Multiple Regression'!$M$2:$M$358</c:f>
              <c:numCache>
                <c:formatCode>General</c:formatCode>
                <c:ptCount val="357"/>
              </c:numCache>
            </c:numRef>
          </c:xVal>
          <c:yVal>
            <c:numRef>
              <c:f>'Original Data'!$E$2:$E$358</c:f>
              <c:numCache>
                <c:formatCode>General</c:formatCode>
                <c:ptCount val="357"/>
                <c:pt idx="0">
                  <c:v>17.59</c:v>
                </c:pt>
                <c:pt idx="1">
                  <c:v>0</c:v>
                </c:pt>
                <c:pt idx="2">
                  <c:v>0</c:v>
                </c:pt>
                <c:pt idx="3">
                  <c:v>14.09</c:v>
                </c:pt>
                <c:pt idx="4">
                  <c:v>35.1</c:v>
                </c:pt>
                <c:pt idx="5">
                  <c:v>27.25</c:v>
                </c:pt>
                <c:pt idx="6">
                  <c:v>8.85</c:v>
                </c:pt>
                <c:pt idx="7">
                  <c:v>17.45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2.5</c:v>
                </c:pt>
                <c:pt idx="15">
                  <c:v>0</c:v>
                </c:pt>
                <c:pt idx="16">
                  <c:v>0</c:v>
                </c:pt>
                <c:pt idx="17">
                  <c:v>11.6</c:v>
                </c:pt>
                <c:pt idx="18">
                  <c:v>15.25</c:v>
                </c:pt>
                <c:pt idx="19">
                  <c:v>4.5</c:v>
                </c:pt>
                <c:pt idx="20">
                  <c:v>0</c:v>
                </c:pt>
                <c:pt idx="21">
                  <c:v>6.1</c:v>
                </c:pt>
                <c:pt idx="22">
                  <c:v>2.75</c:v>
                </c:pt>
                <c:pt idx="23">
                  <c:v>8.4499999999999993</c:v>
                </c:pt>
                <c:pt idx="24">
                  <c:v>17.25</c:v>
                </c:pt>
                <c:pt idx="25">
                  <c:v>6.75</c:v>
                </c:pt>
                <c:pt idx="26">
                  <c:v>9.25</c:v>
                </c:pt>
                <c:pt idx="27">
                  <c:v>18.600000000000001</c:v>
                </c:pt>
                <c:pt idx="28">
                  <c:v>18.09</c:v>
                </c:pt>
                <c:pt idx="29">
                  <c:v>15.2</c:v>
                </c:pt>
                <c:pt idx="30">
                  <c:v>31</c:v>
                </c:pt>
                <c:pt idx="31">
                  <c:v>8.25</c:v>
                </c:pt>
                <c:pt idx="32">
                  <c:v>0</c:v>
                </c:pt>
                <c:pt idx="33">
                  <c:v>2.5</c:v>
                </c:pt>
                <c:pt idx="34">
                  <c:v>1.6</c:v>
                </c:pt>
                <c:pt idx="35">
                  <c:v>16</c:v>
                </c:pt>
                <c:pt idx="36">
                  <c:v>7.1</c:v>
                </c:pt>
                <c:pt idx="37">
                  <c:v>7.75</c:v>
                </c:pt>
                <c:pt idx="38">
                  <c:v>0</c:v>
                </c:pt>
                <c:pt idx="39">
                  <c:v>8.25</c:v>
                </c:pt>
                <c:pt idx="40">
                  <c:v>12.5</c:v>
                </c:pt>
                <c:pt idx="41">
                  <c:v>9</c:v>
                </c:pt>
                <c:pt idx="42">
                  <c:v>15.5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13.25</c:v>
                </c:pt>
                <c:pt idx="48">
                  <c:v>7.2</c:v>
                </c:pt>
                <c:pt idx="49">
                  <c:v>0</c:v>
                </c:pt>
                <c:pt idx="50">
                  <c:v>0</c:v>
                </c:pt>
                <c:pt idx="51">
                  <c:v>3.25</c:v>
                </c:pt>
                <c:pt idx="52">
                  <c:v>0</c:v>
                </c:pt>
                <c:pt idx="53">
                  <c:v>22.5</c:v>
                </c:pt>
                <c:pt idx="54">
                  <c:v>14.6</c:v>
                </c:pt>
                <c:pt idx="55">
                  <c:v>17.2</c:v>
                </c:pt>
                <c:pt idx="56">
                  <c:v>9.25</c:v>
                </c:pt>
                <c:pt idx="57">
                  <c:v>0</c:v>
                </c:pt>
                <c:pt idx="58">
                  <c:v>17.7</c:v>
                </c:pt>
                <c:pt idx="59">
                  <c:v>5.5</c:v>
                </c:pt>
                <c:pt idx="60">
                  <c:v>12.1</c:v>
                </c:pt>
                <c:pt idx="61">
                  <c:v>12.6</c:v>
                </c:pt>
                <c:pt idx="62">
                  <c:v>17.100000000000001</c:v>
                </c:pt>
                <c:pt idx="63">
                  <c:v>10.84</c:v>
                </c:pt>
                <c:pt idx="64">
                  <c:v>19.95</c:v>
                </c:pt>
                <c:pt idx="65">
                  <c:v>11</c:v>
                </c:pt>
                <c:pt idx="66">
                  <c:v>0</c:v>
                </c:pt>
                <c:pt idx="67">
                  <c:v>0</c:v>
                </c:pt>
                <c:pt idx="68">
                  <c:v>5.5</c:v>
                </c:pt>
                <c:pt idx="69">
                  <c:v>0</c:v>
                </c:pt>
                <c:pt idx="70">
                  <c:v>0</c:v>
                </c:pt>
                <c:pt idx="71">
                  <c:v>14.85</c:v>
                </c:pt>
                <c:pt idx="72">
                  <c:v>23.5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14.25</c:v>
                </c:pt>
                <c:pt idx="77">
                  <c:v>4.5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8.25</c:v>
                </c:pt>
                <c:pt idx="86">
                  <c:v>34</c:v>
                </c:pt>
                <c:pt idx="87">
                  <c:v>52.75</c:v>
                </c:pt>
                <c:pt idx="88">
                  <c:v>21.25</c:v>
                </c:pt>
                <c:pt idx="89">
                  <c:v>28.29</c:v>
                </c:pt>
                <c:pt idx="90">
                  <c:v>16.45</c:v>
                </c:pt>
                <c:pt idx="91">
                  <c:v>21.95</c:v>
                </c:pt>
                <c:pt idx="92">
                  <c:v>5.5</c:v>
                </c:pt>
                <c:pt idx="93">
                  <c:v>12.75</c:v>
                </c:pt>
                <c:pt idx="94">
                  <c:v>22.1</c:v>
                </c:pt>
                <c:pt idx="95">
                  <c:v>7.45</c:v>
                </c:pt>
                <c:pt idx="96">
                  <c:v>0</c:v>
                </c:pt>
                <c:pt idx="97">
                  <c:v>46.55</c:v>
                </c:pt>
                <c:pt idx="98">
                  <c:v>2.25</c:v>
                </c:pt>
                <c:pt idx="99">
                  <c:v>0</c:v>
                </c:pt>
                <c:pt idx="100">
                  <c:v>6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15</c:v>
                </c:pt>
                <c:pt idx="105">
                  <c:v>24.2</c:v>
                </c:pt>
                <c:pt idx="106">
                  <c:v>26.25</c:v>
                </c:pt>
                <c:pt idx="107">
                  <c:v>48.75</c:v>
                </c:pt>
                <c:pt idx="108">
                  <c:v>18.25</c:v>
                </c:pt>
                <c:pt idx="109">
                  <c:v>24</c:v>
                </c:pt>
                <c:pt idx="110">
                  <c:v>21.3</c:v>
                </c:pt>
                <c:pt idx="111">
                  <c:v>21.74</c:v>
                </c:pt>
                <c:pt idx="112">
                  <c:v>0</c:v>
                </c:pt>
                <c:pt idx="113">
                  <c:v>17.100000000000001</c:v>
                </c:pt>
                <c:pt idx="114">
                  <c:v>48.87</c:v>
                </c:pt>
                <c:pt idx="115">
                  <c:v>0</c:v>
                </c:pt>
                <c:pt idx="116">
                  <c:v>3.25</c:v>
                </c:pt>
                <c:pt idx="117">
                  <c:v>4.75</c:v>
                </c:pt>
                <c:pt idx="118">
                  <c:v>0</c:v>
                </c:pt>
                <c:pt idx="119">
                  <c:v>9.9499999999999993</c:v>
                </c:pt>
                <c:pt idx="120">
                  <c:v>0</c:v>
                </c:pt>
                <c:pt idx="121">
                  <c:v>7.5</c:v>
                </c:pt>
                <c:pt idx="122">
                  <c:v>14.35</c:v>
                </c:pt>
                <c:pt idx="123">
                  <c:v>19.48</c:v>
                </c:pt>
                <c:pt idx="124">
                  <c:v>1.6</c:v>
                </c:pt>
                <c:pt idx="125">
                  <c:v>11.75</c:v>
                </c:pt>
                <c:pt idx="126">
                  <c:v>0</c:v>
                </c:pt>
                <c:pt idx="127">
                  <c:v>3.25</c:v>
                </c:pt>
                <c:pt idx="128">
                  <c:v>41.42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11.35</c:v>
                </c:pt>
                <c:pt idx="137">
                  <c:v>12.85</c:v>
                </c:pt>
                <c:pt idx="138">
                  <c:v>7.7</c:v>
                </c:pt>
                <c:pt idx="139">
                  <c:v>20.45</c:v>
                </c:pt>
                <c:pt idx="140">
                  <c:v>36.25</c:v>
                </c:pt>
                <c:pt idx="141">
                  <c:v>10.6</c:v>
                </c:pt>
                <c:pt idx="142">
                  <c:v>2.5</c:v>
                </c:pt>
                <c:pt idx="143">
                  <c:v>24.25</c:v>
                </c:pt>
                <c:pt idx="144">
                  <c:v>21.5</c:v>
                </c:pt>
                <c:pt idx="145">
                  <c:v>2.25</c:v>
                </c:pt>
                <c:pt idx="146">
                  <c:v>7.75</c:v>
                </c:pt>
                <c:pt idx="147">
                  <c:v>18.350000000000001</c:v>
                </c:pt>
                <c:pt idx="148">
                  <c:v>44</c:v>
                </c:pt>
                <c:pt idx="149">
                  <c:v>3.85</c:v>
                </c:pt>
                <c:pt idx="150">
                  <c:v>13.85</c:v>
                </c:pt>
                <c:pt idx="151">
                  <c:v>0</c:v>
                </c:pt>
                <c:pt idx="152">
                  <c:v>0</c:v>
                </c:pt>
                <c:pt idx="153">
                  <c:v>4.5</c:v>
                </c:pt>
                <c:pt idx="154">
                  <c:v>6.99</c:v>
                </c:pt>
                <c:pt idx="155">
                  <c:v>15.74</c:v>
                </c:pt>
                <c:pt idx="156">
                  <c:v>2.75</c:v>
                </c:pt>
                <c:pt idx="157">
                  <c:v>0</c:v>
                </c:pt>
                <c:pt idx="158">
                  <c:v>10</c:v>
                </c:pt>
                <c:pt idx="159">
                  <c:v>0</c:v>
                </c:pt>
                <c:pt idx="160">
                  <c:v>6</c:v>
                </c:pt>
                <c:pt idx="161">
                  <c:v>15.7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8.25</c:v>
                </c:pt>
                <c:pt idx="171">
                  <c:v>5.5</c:v>
                </c:pt>
                <c:pt idx="172">
                  <c:v>15</c:v>
                </c:pt>
                <c:pt idx="173">
                  <c:v>3.85</c:v>
                </c:pt>
                <c:pt idx="174">
                  <c:v>12.1</c:v>
                </c:pt>
                <c:pt idx="175">
                  <c:v>13.25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13</c:v>
                </c:pt>
                <c:pt idx="180">
                  <c:v>4.8499999999999996</c:v>
                </c:pt>
                <c:pt idx="181">
                  <c:v>35.25</c:v>
                </c:pt>
                <c:pt idx="182">
                  <c:v>29.25</c:v>
                </c:pt>
                <c:pt idx="183">
                  <c:v>25.7</c:v>
                </c:pt>
                <c:pt idx="184">
                  <c:v>13.75</c:v>
                </c:pt>
                <c:pt idx="185">
                  <c:v>2.25</c:v>
                </c:pt>
                <c:pt idx="186">
                  <c:v>0</c:v>
                </c:pt>
                <c:pt idx="187">
                  <c:v>6.5</c:v>
                </c:pt>
                <c:pt idx="188">
                  <c:v>9.25</c:v>
                </c:pt>
                <c:pt idx="189">
                  <c:v>3.85</c:v>
                </c:pt>
                <c:pt idx="190">
                  <c:v>0</c:v>
                </c:pt>
                <c:pt idx="191">
                  <c:v>11.25</c:v>
                </c:pt>
                <c:pt idx="192">
                  <c:v>58.25</c:v>
                </c:pt>
                <c:pt idx="193">
                  <c:v>0</c:v>
                </c:pt>
                <c:pt idx="194">
                  <c:v>25.25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15.75</c:v>
                </c:pt>
                <c:pt idx="206">
                  <c:v>0</c:v>
                </c:pt>
                <c:pt idx="207">
                  <c:v>16.350000000000001</c:v>
                </c:pt>
                <c:pt idx="208">
                  <c:v>7.75</c:v>
                </c:pt>
                <c:pt idx="209">
                  <c:v>20.5</c:v>
                </c:pt>
                <c:pt idx="210">
                  <c:v>16</c:v>
                </c:pt>
                <c:pt idx="211">
                  <c:v>33.69</c:v>
                </c:pt>
                <c:pt idx="212">
                  <c:v>15.4</c:v>
                </c:pt>
                <c:pt idx="213">
                  <c:v>6.75</c:v>
                </c:pt>
                <c:pt idx="214">
                  <c:v>15.5</c:v>
                </c:pt>
                <c:pt idx="215">
                  <c:v>5.5</c:v>
                </c:pt>
                <c:pt idx="216">
                  <c:v>14.2</c:v>
                </c:pt>
                <c:pt idx="217">
                  <c:v>16.100000000000001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16.75</c:v>
                </c:pt>
                <c:pt idx="223">
                  <c:v>35.25</c:v>
                </c:pt>
                <c:pt idx="224">
                  <c:v>15.75</c:v>
                </c:pt>
                <c:pt idx="225">
                  <c:v>57.09</c:v>
                </c:pt>
                <c:pt idx="226">
                  <c:v>0</c:v>
                </c:pt>
                <c:pt idx="227">
                  <c:v>28.3</c:v>
                </c:pt>
                <c:pt idx="228">
                  <c:v>16.5</c:v>
                </c:pt>
                <c:pt idx="229">
                  <c:v>19.100000000000001</c:v>
                </c:pt>
                <c:pt idx="230">
                  <c:v>28.24</c:v>
                </c:pt>
                <c:pt idx="231">
                  <c:v>8.25</c:v>
                </c:pt>
                <c:pt idx="232">
                  <c:v>3.85</c:v>
                </c:pt>
                <c:pt idx="233">
                  <c:v>15.1</c:v>
                </c:pt>
                <c:pt idx="234">
                  <c:v>6</c:v>
                </c:pt>
                <c:pt idx="235">
                  <c:v>33.659999999999997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14.25</c:v>
                </c:pt>
                <c:pt idx="240">
                  <c:v>0</c:v>
                </c:pt>
                <c:pt idx="241">
                  <c:v>9.24</c:v>
                </c:pt>
                <c:pt idx="242">
                  <c:v>32.94</c:v>
                </c:pt>
                <c:pt idx="243">
                  <c:v>20.49</c:v>
                </c:pt>
                <c:pt idx="244">
                  <c:v>2.25</c:v>
                </c:pt>
                <c:pt idx="245">
                  <c:v>9.5</c:v>
                </c:pt>
                <c:pt idx="246">
                  <c:v>0</c:v>
                </c:pt>
                <c:pt idx="247">
                  <c:v>23.3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2.75</c:v>
                </c:pt>
                <c:pt idx="256">
                  <c:v>6.1</c:v>
                </c:pt>
                <c:pt idx="257">
                  <c:v>8.75</c:v>
                </c:pt>
                <c:pt idx="258">
                  <c:v>6.75</c:v>
                </c:pt>
                <c:pt idx="259">
                  <c:v>0</c:v>
                </c:pt>
                <c:pt idx="260">
                  <c:v>17.5</c:v>
                </c:pt>
                <c:pt idx="261">
                  <c:v>8.1</c:v>
                </c:pt>
                <c:pt idx="262">
                  <c:v>15.5</c:v>
                </c:pt>
                <c:pt idx="263">
                  <c:v>4.5</c:v>
                </c:pt>
                <c:pt idx="264">
                  <c:v>5.5</c:v>
                </c:pt>
                <c:pt idx="265">
                  <c:v>14.95</c:v>
                </c:pt>
                <c:pt idx="266">
                  <c:v>39.85</c:v>
                </c:pt>
                <c:pt idx="267">
                  <c:v>10.5</c:v>
                </c:pt>
                <c:pt idx="268">
                  <c:v>13.75</c:v>
                </c:pt>
                <c:pt idx="269">
                  <c:v>2.25</c:v>
                </c:pt>
                <c:pt idx="270">
                  <c:v>0</c:v>
                </c:pt>
                <c:pt idx="271">
                  <c:v>0</c:v>
                </c:pt>
                <c:pt idx="272">
                  <c:v>2.25</c:v>
                </c:pt>
                <c:pt idx="273">
                  <c:v>13.09</c:v>
                </c:pt>
                <c:pt idx="274">
                  <c:v>28.55</c:v>
                </c:pt>
                <c:pt idx="275">
                  <c:v>0</c:v>
                </c:pt>
                <c:pt idx="276">
                  <c:v>8.35</c:v>
                </c:pt>
                <c:pt idx="277">
                  <c:v>4.5</c:v>
                </c:pt>
                <c:pt idx="278">
                  <c:v>2.25</c:v>
                </c:pt>
                <c:pt idx="279">
                  <c:v>37.6</c:v>
                </c:pt>
                <c:pt idx="280">
                  <c:v>2.5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5.5</c:v>
                </c:pt>
                <c:pt idx="291">
                  <c:v>10</c:v>
                </c:pt>
                <c:pt idx="292">
                  <c:v>25.75</c:v>
                </c:pt>
                <c:pt idx="293">
                  <c:v>4.5</c:v>
                </c:pt>
                <c:pt idx="294">
                  <c:v>7</c:v>
                </c:pt>
                <c:pt idx="295">
                  <c:v>0</c:v>
                </c:pt>
                <c:pt idx="296">
                  <c:v>14.75</c:v>
                </c:pt>
                <c:pt idx="297">
                  <c:v>20.25</c:v>
                </c:pt>
                <c:pt idx="298">
                  <c:v>16.75</c:v>
                </c:pt>
                <c:pt idx="299">
                  <c:v>8.35</c:v>
                </c:pt>
                <c:pt idx="300">
                  <c:v>8.1999999999999993</c:v>
                </c:pt>
                <c:pt idx="301">
                  <c:v>19.350000000000001</c:v>
                </c:pt>
                <c:pt idx="302">
                  <c:v>21.1</c:v>
                </c:pt>
                <c:pt idx="303">
                  <c:v>8.25</c:v>
                </c:pt>
                <c:pt idx="304">
                  <c:v>0</c:v>
                </c:pt>
                <c:pt idx="305">
                  <c:v>0</c:v>
                </c:pt>
                <c:pt idx="306">
                  <c:v>12.5</c:v>
                </c:pt>
                <c:pt idx="307">
                  <c:v>3.6</c:v>
                </c:pt>
                <c:pt idx="308">
                  <c:v>2.75</c:v>
                </c:pt>
                <c:pt idx="309">
                  <c:v>3.85</c:v>
                </c:pt>
                <c:pt idx="310">
                  <c:v>21.05</c:v>
                </c:pt>
                <c:pt idx="311">
                  <c:v>47.25</c:v>
                </c:pt>
                <c:pt idx="312">
                  <c:v>8.85</c:v>
                </c:pt>
                <c:pt idx="313">
                  <c:v>4.5</c:v>
                </c:pt>
                <c:pt idx="314">
                  <c:v>9.9499999999999993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44</c:v>
                </c:pt>
                <c:pt idx="324">
                  <c:v>0</c:v>
                </c:pt>
                <c:pt idx="325">
                  <c:v>35.590000000000003</c:v>
                </c:pt>
                <c:pt idx="326">
                  <c:v>8.25</c:v>
                </c:pt>
                <c:pt idx="327">
                  <c:v>49.2</c:v>
                </c:pt>
                <c:pt idx="328">
                  <c:v>40.74</c:v>
                </c:pt>
                <c:pt idx="329">
                  <c:v>14.35</c:v>
                </c:pt>
                <c:pt idx="330">
                  <c:v>9.25</c:v>
                </c:pt>
                <c:pt idx="331">
                  <c:v>4.7699999999999996</c:v>
                </c:pt>
                <c:pt idx="332">
                  <c:v>15.75</c:v>
                </c:pt>
                <c:pt idx="333">
                  <c:v>25.25</c:v>
                </c:pt>
                <c:pt idx="334">
                  <c:v>0</c:v>
                </c:pt>
                <c:pt idx="335">
                  <c:v>22.25</c:v>
                </c:pt>
                <c:pt idx="336">
                  <c:v>0</c:v>
                </c:pt>
                <c:pt idx="337">
                  <c:v>33.299999999999997</c:v>
                </c:pt>
                <c:pt idx="338">
                  <c:v>30.97</c:v>
                </c:pt>
                <c:pt idx="339">
                  <c:v>0</c:v>
                </c:pt>
                <c:pt idx="340">
                  <c:v>46.09</c:v>
                </c:pt>
                <c:pt idx="341">
                  <c:v>29</c:v>
                </c:pt>
                <c:pt idx="342">
                  <c:v>45.5</c:v>
                </c:pt>
                <c:pt idx="343">
                  <c:v>6</c:v>
                </c:pt>
                <c:pt idx="344">
                  <c:v>7.25</c:v>
                </c:pt>
                <c:pt idx="345">
                  <c:v>16.25</c:v>
                </c:pt>
                <c:pt idx="346">
                  <c:v>30.45</c:v>
                </c:pt>
                <c:pt idx="347">
                  <c:v>17.8</c:v>
                </c:pt>
                <c:pt idx="348">
                  <c:v>8.25</c:v>
                </c:pt>
                <c:pt idx="349">
                  <c:v>34.75</c:v>
                </c:pt>
                <c:pt idx="350">
                  <c:v>17</c:v>
                </c:pt>
                <c:pt idx="351">
                  <c:v>13.5</c:v>
                </c:pt>
                <c:pt idx="352">
                  <c:v>23.65</c:v>
                </c:pt>
                <c:pt idx="353">
                  <c:v>0</c:v>
                </c:pt>
                <c:pt idx="354">
                  <c:v>0</c:v>
                </c:pt>
                <c:pt idx="355">
                  <c:v>5.85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7A-1045-B5FE-650702AF9E17}"/>
            </c:ext>
          </c:extLst>
        </c:ser>
        <c:ser>
          <c:idx val="1"/>
          <c:order val="1"/>
          <c:tx>
            <c:v>Predicted Cash Register Revenue</c:v>
          </c:tx>
          <c:spPr>
            <a:ln w="19050">
              <a:noFill/>
            </a:ln>
          </c:spPr>
          <c:xVal>
            <c:numRef>
              <c:f>'Multiple Regression'!$M$2:$M$358</c:f>
              <c:numCache>
                <c:formatCode>General</c:formatCode>
                <c:ptCount val="357"/>
              </c:numCache>
            </c:numRef>
          </c:xVal>
          <c:yVal>
            <c:numRef>
              <c:f>'Multiple Regression'!$B$27:$B$383</c:f>
              <c:numCache>
                <c:formatCode>General</c:formatCode>
                <c:ptCount val="357"/>
                <c:pt idx="0">
                  <c:v>12.269859271479429</c:v>
                </c:pt>
                <c:pt idx="1">
                  <c:v>11.648451250673606</c:v>
                </c:pt>
                <c:pt idx="2">
                  <c:v>11.0270432298678</c:v>
                </c:pt>
                <c:pt idx="3">
                  <c:v>10.405635209061979</c:v>
                </c:pt>
                <c:pt idx="4">
                  <c:v>9.7842271882561569</c:v>
                </c:pt>
                <c:pt idx="5">
                  <c:v>9.1628191674503512</c:v>
                </c:pt>
                <c:pt idx="6">
                  <c:v>8.5414111466445295</c:v>
                </c:pt>
                <c:pt idx="7">
                  <c:v>7.9200031258387078</c:v>
                </c:pt>
                <c:pt idx="8">
                  <c:v>7.2985951050329003</c:v>
                </c:pt>
                <c:pt idx="9">
                  <c:v>6.6771870842270804</c:v>
                </c:pt>
                <c:pt idx="10">
                  <c:v>6.0557790634212587</c:v>
                </c:pt>
                <c:pt idx="11">
                  <c:v>5.4343710426154512</c:v>
                </c:pt>
                <c:pt idx="12">
                  <c:v>4.8129630218096295</c:v>
                </c:pt>
                <c:pt idx="13">
                  <c:v>4.1915550010038096</c:v>
                </c:pt>
                <c:pt idx="14">
                  <c:v>3.5701469801980021</c:v>
                </c:pt>
                <c:pt idx="15">
                  <c:v>2.9487389593921804</c:v>
                </c:pt>
                <c:pt idx="16">
                  <c:v>2.3273309385863605</c:v>
                </c:pt>
                <c:pt idx="17">
                  <c:v>13.636978264068535</c:v>
                </c:pt>
                <c:pt idx="18">
                  <c:v>13.015570243262712</c:v>
                </c:pt>
                <c:pt idx="19">
                  <c:v>12.394162222456906</c:v>
                </c:pt>
                <c:pt idx="20">
                  <c:v>11.772754201651084</c:v>
                </c:pt>
                <c:pt idx="21">
                  <c:v>11.151346180845263</c:v>
                </c:pt>
                <c:pt idx="22">
                  <c:v>10.529938160039457</c:v>
                </c:pt>
                <c:pt idx="23">
                  <c:v>9.9085301392336351</c:v>
                </c:pt>
                <c:pt idx="24">
                  <c:v>9.2871221184278134</c:v>
                </c:pt>
                <c:pt idx="25">
                  <c:v>8.665714097622006</c:v>
                </c:pt>
                <c:pt idx="26">
                  <c:v>8.044306076816186</c:v>
                </c:pt>
                <c:pt idx="27">
                  <c:v>7.4228980560103643</c:v>
                </c:pt>
                <c:pt idx="28">
                  <c:v>6.8014900352045569</c:v>
                </c:pt>
                <c:pt idx="29">
                  <c:v>6.1800820143987352</c:v>
                </c:pt>
                <c:pt idx="30">
                  <c:v>5.5586739935929153</c:v>
                </c:pt>
                <c:pt idx="31">
                  <c:v>4.9372659727871078</c:v>
                </c:pt>
                <c:pt idx="32">
                  <c:v>4.3158579519812861</c:v>
                </c:pt>
                <c:pt idx="33">
                  <c:v>3.6944499311754662</c:v>
                </c:pt>
                <c:pt idx="34">
                  <c:v>12.164901379073441</c:v>
                </c:pt>
                <c:pt idx="35">
                  <c:v>11.543493358267622</c:v>
                </c:pt>
                <c:pt idx="36">
                  <c:v>10.922085337461816</c:v>
                </c:pt>
                <c:pt idx="37">
                  <c:v>10.300677316655992</c:v>
                </c:pt>
                <c:pt idx="38">
                  <c:v>9.6792692958501707</c:v>
                </c:pt>
                <c:pt idx="39">
                  <c:v>9.057861275044365</c:v>
                </c:pt>
                <c:pt idx="40">
                  <c:v>8.4364532542385433</c:v>
                </c:pt>
                <c:pt idx="41">
                  <c:v>7.8150452334327216</c:v>
                </c:pt>
                <c:pt idx="42">
                  <c:v>7.1936372126269141</c:v>
                </c:pt>
                <c:pt idx="43">
                  <c:v>6.5722291918210942</c:v>
                </c:pt>
                <c:pt idx="44">
                  <c:v>5.9508211710152725</c:v>
                </c:pt>
                <c:pt idx="45">
                  <c:v>5.329413150209465</c:v>
                </c:pt>
                <c:pt idx="46">
                  <c:v>4.7080051294036434</c:v>
                </c:pt>
                <c:pt idx="47">
                  <c:v>4.0865971085978234</c:v>
                </c:pt>
                <c:pt idx="48">
                  <c:v>3.465189087792016</c:v>
                </c:pt>
                <c:pt idx="49">
                  <c:v>2.8437810669861943</c:v>
                </c:pt>
                <c:pt idx="50">
                  <c:v>2.2223730461803743</c:v>
                </c:pt>
                <c:pt idx="51">
                  <c:v>12.41837816202856</c:v>
                </c:pt>
                <c:pt idx="52">
                  <c:v>11.796970141222737</c:v>
                </c:pt>
                <c:pt idx="53">
                  <c:v>11.175562120416931</c:v>
                </c:pt>
                <c:pt idx="54">
                  <c:v>10.554154099611109</c:v>
                </c:pt>
                <c:pt idx="55">
                  <c:v>9.9327460788052875</c:v>
                </c:pt>
                <c:pt idx="56">
                  <c:v>9.3113380579994818</c:v>
                </c:pt>
                <c:pt idx="57">
                  <c:v>8.6899300371936601</c:v>
                </c:pt>
                <c:pt idx="58">
                  <c:v>8.0685220163878384</c:v>
                </c:pt>
                <c:pt idx="59">
                  <c:v>7.4471139955820309</c:v>
                </c:pt>
                <c:pt idx="60">
                  <c:v>6.825705974776211</c:v>
                </c:pt>
                <c:pt idx="61">
                  <c:v>6.2042979539703893</c:v>
                </c:pt>
                <c:pt idx="62">
                  <c:v>5.5828899331645818</c:v>
                </c:pt>
                <c:pt idx="63">
                  <c:v>4.9614819123587601</c:v>
                </c:pt>
                <c:pt idx="64">
                  <c:v>4.3400738915529402</c:v>
                </c:pt>
                <c:pt idx="65">
                  <c:v>3.7186658707471327</c:v>
                </c:pt>
                <c:pt idx="66">
                  <c:v>3.097257849941311</c:v>
                </c:pt>
                <c:pt idx="67">
                  <c:v>2.5773230330532826</c:v>
                </c:pt>
                <c:pt idx="68">
                  <c:v>11.349958521538106</c:v>
                </c:pt>
                <c:pt idx="69">
                  <c:v>10.728550500732286</c:v>
                </c:pt>
                <c:pt idx="70">
                  <c:v>10.10714247992648</c:v>
                </c:pt>
                <c:pt idx="71">
                  <c:v>9.4857344591206569</c:v>
                </c:pt>
                <c:pt idx="72">
                  <c:v>8.8643264383148352</c:v>
                </c:pt>
                <c:pt idx="73">
                  <c:v>8.2429184175090295</c:v>
                </c:pt>
                <c:pt idx="74">
                  <c:v>7.6215103967032078</c:v>
                </c:pt>
                <c:pt idx="75">
                  <c:v>7.0001023758973862</c:v>
                </c:pt>
                <c:pt idx="76">
                  <c:v>6.3786943550915787</c:v>
                </c:pt>
                <c:pt idx="77">
                  <c:v>5.7572863342857588</c:v>
                </c:pt>
                <c:pt idx="78">
                  <c:v>5.1358783134799371</c:v>
                </c:pt>
                <c:pt idx="79">
                  <c:v>4.5144702926741296</c:v>
                </c:pt>
                <c:pt idx="80">
                  <c:v>3.8930622718683079</c:v>
                </c:pt>
                <c:pt idx="81">
                  <c:v>3.271654251062488</c:v>
                </c:pt>
                <c:pt idx="82">
                  <c:v>2.6502462302566805</c:v>
                </c:pt>
                <c:pt idx="83">
                  <c:v>2.0288382094508588</c:v>
                </c:pt>
                <c:pt idx="84">
                  <c:v>1.4074301886450389</c:v>
                </c:pt>
                <c:pt idx="85">
                  <c:v>19.490474027893523</c:v>
                </c:pt>
                <c:pt idx="86">
                  <c:v>18.869066007087699</c:v>
                </c:pt>
                <c:pt idx="87">
                  <c:v>18.247657986281894</c:v>
                </c:pt>
                <c:pt idx="88">
                  <c:v>17.62624996547607</c:v>
                </c:pt>
                <c:pt idx="89">
                  <c:v>17.00484194467025</c:v>
                </c:pt>
                <c:pt idx="90">
                  <c:v>16.383433923864445</c:v>
                </c:pt>
                <c:pt idx="91">
                  <c:v>15.762025903058623</c:v>
                </c:pt>
                <c:pt idx="92">
                  <c:v>15.140617882252801</c:v>
                </c:pt>
                <c:pt idx="93">
                  <c:v>14.519209861446994</c:v>
                </c:pt>
                <c:pt idx="94">
                  <c:v>13.897801840641174</c:v>
                </c:pt>
                <c:pt idx="95">
                  <c:v>13.276393819835352</c:v>
                </c:pt>
                <c:pt idx="96">
                  <c:v>12.654985799029545</c:v>
                </c:pt>
                <c:pt idx="97">
                  <c:v>12.033577778223723</c:v>
                </c:pt>
                <c:pt idx="98">
                  <c:v>11.412169757417903</c:v>
                </c:pt>
                <c:pt idx="99">
                  <c:v>10.790761736612096</c:v>
                </c:pt>
                <c:pt idx="100">
                  <c:v>10.169353715806274</c:v>
                </c:pt>
                <c:pt idx="101">
                  <c:v>9.547945695000454</c:v>
                </c:pt>
                <c:pt idx="102">
                  <c:v>20.463771377254378</c:v>
                </c:pt>
                <c:pt idx="103">
                  <c:v>19.842363356448555</c:v>
                </c:pt>
                <c:pt idx="104">
                  <c:v>19.220955335642749</c:v>
                </c:pt>
                <c:pt idx="105">
                  <c:v>18.599547314836926</c:v>
                </c:pt>
                <c:pt idx="106">
                  <c:v>17.978139294031106</c:v>
                </c:pt>
                <c:pt idx="107">
                  <c:v>17.3567312732253</c:v>
                </c:pt>
                <c:pt idx="108">
                  <c:v>16.735323252419477</c:v>
                </c:pt>
                <c:pt idx="109">
                  <c:v>16.113915231613657</c:v>
                </c:pt>
                <c:pt idx="110">
                  <c:v>15.492507210807849</c:v>
                </c:pt>
                <c:pt idx="111">
                  <c:v>14.871099190002029</c:v>
                </c:pt>
                <c:pt idx="112">
                  <c:v>14.249691169196208</c:v>
                </c:pt>
                <c:pt idx="113">
                  <c:v>13.6282831483904</c:v>
                </c:pt>
                <c:pt idx="114">
                  <c:v>13.006875127584578</c:v>
                </c:pt>
                <c:pt idx="115">
                  <c:v>12.385467106778759</c:v>
                </c:pt>
                <c:pt idx="116">
                  <c:v>11.764059085972951</c:v>
                </c:pt>
                <c:pt idx="117">
                  <c:v>11.142651065167129</c:v>
                </c:pt>
                <c:pt idx="118">
                  <c:v>10.521243044361309</c:v>
                </c:pt>
                <c:pt idx="119">
                  <c:v>12.292590057405377</c:v>
                </c:pt>
                <c:pt idx="120">
                  <c:v>11.671182036599554</c:v>
                </c:pt>
                <c:pt idx="121">
                  <c:v>11.049774015793748</c:v>
                </c:pt>
                <c:pt idx="122">
                  <c:v>10.428365994987926</c:v>
                </c:pt>
                <c:pt idx="123">
                  <c:v>9.8069579741821045</c:v>
                </c:pt>
                <c:pt idx="124">
                  <c:v>9.1855499533762988</c:v>
                </c:pt>
                <c:pt idx="125">
                  <c:v>8.5641419325704771</c:v>
                </c:pt>
                <c:pt idx="126">
                  <c:v>7.9427339117646554</c:v>
                </c:pt>
                <c:pt idx="127">
                  <c:v>7.3213258909588479</c:v>
                </c:pt>
                <c:pt idx="128">
                  <c:v>6.699917870153028</c:v>
                </c:pt>
                <c:pt idx="129">
                  <c:v>6.0785098493472063</c:v>
                </c:pt>
                <c:pt idx="130">
                  <c:v>5.4571018285413988</c:v>
                </c:pt>
                <c:pt idx="131">
                  <c:v>4.8356938077355771</c:v>
                </c:pt>
                <c:pt idx="132">
                  <c:v>4.2142857869297572</c:v>
                </c:pt>
                <c:pt idx="133">
                  <c:v>3.5928777661239497</c:v>
                </c:pt>
                <c:pt idx="134">
                  <c:v>2.971469745318128</c:v>
                </c:pt>
                <c:pt idx="135">
                  <c:v>2.3500617245123081</c:v>
                </c:pt>
                <c:pt idx="136">
                  <c:v>16.965417187957055</c:v>
                </c:pt>
                <c:pt idx="137">
                  <c:v>16.344009167151231</c:v>
                </c:pt>
                <c:pt idx="138">
                  <c:v>15.722601146345426</c:v>
                </c:pt>
                <c:pt idx="139">
                  <c:v>15.101193125539604</c:v>
                </c:pt>
                <c:pt idx="140">
                  <c:v>14.479785104733782</c:v>
                </c:pt>
                <c:pt idx="141">
                  <c:v>13.858377083927977</c:v>
                </c:pt>
                <c:pt idx="142">
                  <c:v>13.236969063122155</c:v>
                </c:pt>
                <c:pt idx="143">
                  <c:v>12.615561042316333</c:v>
                </c:pt>
                <c:pt idx="144">
                  <c:v>11.994153021510526</c:v>
                </c:pt>
                <c:pt idx="145">
                  <c:v>11.372745000704706</c:v>
                </c:pt>
                <c:pt idx="146">
                  <c:v>10.751336979898884</c:v>
                </c:pt>
                <c:pt idx="147">
                  <c:v>10.129928959093077</c:v>
                </c:pt>
                <c:pt idx="148">
                  <c:v>9.5085209382872549</c:v>
                </c:pt>
                <c:pt idx="149">
                  <c:v>8.8871129174814349</c:v>
                </c:pt>
                <c:pt idx="150">
                  <c:v>8.2657048966756275</c:v>
                </c:pt>
                <c:pt idx="151">
                  <c:v>7.6442968758698058</c:v>
                </c:pt>
                <c:pt idx="152">
                  <c:v>7.0228888550639859</c:v>
                </c:pt>
                <c:pt idx="153">
                  <c:v>10.879330154685899</c:v>
                </c:pt>
                <c:pt idx="154">
                  <c:v>10.257922133880076</c:v>
                </c:pt>
                <c:pt idx="155">
                  <c:v>9.63651411307427</c:v>
                </c:pt>
                <c:pt idx="156">
                  <c:v>9.0151060922684483</c:v>
                </c:pt>
                <c:pt idx="157">
                  <c:v>8.3936980714626266</c:v>
                </c:pt>
                <c:pt idx="158">
                  <c:v>7.7722900506568209</c:v>
                </c:pt>
                <c:pt idx="159">
                  <c:v>7.1508820298509992</c:v>
                </c:pt>
                <c:pt idx="160">
                  <c:v>6.5294740090451775</c:v>
                </c:pt>
                <c:pt idx="161">
                  <c:v>5.90806598823937</c:v>
                </c:pt>
                <c:pt idx="162">
                  <c:v>5.2866579674335501</c:v>
                </c:pt>
                <c:pt idx="163">
                  <c:v>4.6652499466277284</c:v>
                </c:pt>
                <c:pt idx="164">
                  <c:v>4.0438419258219209</c:v>
                </c:pt>
                <c:pt idx="165">
                  <c:v>3.4224339050160992</c:v>
                </c:pt>
                <c:pt idx="166">
                  <c:v>2.8010258842102793</c:v>
                </c:pt>
                <c:pt idx="167">
                  <c:v>2.1796178634044718</c:v>
                </c:pt>
                <c:pt idx="168">
                  <c:v>1.5582098425986501</c:v>
                </c:pt>
                <c:pt idx="169">
                  <c:v>0.93680182179283022</c:v>
                </c:pt>
                <c:pt idx="170">
                  <c:v>13.163269979046849</c:v>
                </c:pt>
                <c:pt idx="171">
                  <c:v>12.541861958241025</c:v>
                </c:pt>
                <c:pt idx="172">
                  <c:v>11.920453937435219</c:v>
                </c:pt>
                <c:pt idx="173">
                  <c:v>11.299045916629398</c:v>
                </c:pt>
                <c:pt idx="174">
                  <c:v>10.677637895823576</c:v>
                </c:pt>
                <c:pt idx="175">
                  <c:v>10.05622987501777</c:v>
                </c:pt>
                <c:pt idx="176">
                  <c:v>9.4348218542119486</c:v>
                </c:pt>
                <c:pt idx="177">
                  <c:v>8.8134138334061269</c:v>
                </c:pt>
                <c:pt idx="178">
                  <c:v>8.1920058126003195</c:v>
                </c:pt>
                <c:pt idx="179">
                  <c:v>7.5705977917944995</c:v>
                </c:pt>
                <c:pt idx="180">
                  <c:v>6.9491897709886779</c:v>
                </c:pt>
                <c:pt idx="181">
                  <c:v>6.3277817501828704</c:v>
                </c:pt>
                <c:pt idx="182">
                  <c:v>5.7063737293770487</c:v>
                </c:pt>
                <c:pt idx="183">
                  <c:v>5.0849657085712288</c:v>
                </c:pt>
                <c:pt idx="184">
                  <c:v>4.4635576877654213</c:v>
                </c:pt>
                <c:pt idx="185">
                  <c:v>3.8421496669595996</c:v>
                </c:pt>
                <c:pt idx="186">
                  <c:v>3.2207416461537797</c:v>
                </c:pt>
                <c:pt idx="187">
                  <c:v>12.54185263454206</c:v>
                </c:pt>
                <c:pt idx="188">
                  <c:v>11.920444613736237</c:v>
                </c:pt>
                <c:pt idx="189">
                  <c:v>11.299036592930431</c:v>
                </c:pt>
                <c:pt idx="190">
                  <c:v>10.677628572124609</c:v>
                </c:pt>
                <c:pt idx="191">
                  <c:v>10.056220551318788</c:v>
                </c:pt>
                <c:pt idx="192">
                  <c:v>9.434812530512982</c:v>
                </c:pt>
                <c:pt idx="193">
                  <c:v>8.8134045097071603</c:v>
                </c:pt>
                <c:pt idx="194">
                  <c:v>8.1919964889013386</c:v>
                </c:pt>
                <c:pt idx="195">
                  <c:v>7.5705884680955311</c:v>
                </c:pt>
                <c:pt idx="196">
                  <c:v>6.9491804472897112</c:v>
                </c:pt>
                <c:pt idx="197">
                  <c:v>6.3277724264838895</c:v>
                </c:pt>
                <c:pt idx="198">
                  <c:v>5.706364405678082</c:v>
                </c:pt>
                <c:pt idx="199">
                  <c:v>5.0849563848722603</c:v>
                </c:pt>
                <c:pt idx="200">
                  <c:v>4.4635483640664404</c:v>
                </c:pt>
                <c:pt idx="201">
                  <c:v>3.8421403432606329</c:v>
                </c:pt>
                <c:pt idx="202">
                  <c:v>3.2207323224548112</c:v>
                </c:pt>
                <c:pt idx="203">
                  <c:v>2.5993243016489913</c:v>
                </c:pt>
                <c:pt idx="204">
                  <c:v>16.436186878408048</c:v>
                </c:pt>
                <c:pt idx="205">
                  <c:v>15.814778857602224</c:v>
                </c:pt>
                <c:pt idx="206">
                  <c:v>15.193370836796419</c:v>
                </c:pt>
                <c:pt idx="207">
                  <c:v>14.571962815990597</c:v>
                </c:pt>
                <c:pt idx="208">
                  <c:v>13.950554795184775</c:v>
                </c:pt>
                <c:pt idx="209">
                  <c:v>13.32914677437897</c:v>
                </c:pt>
                <c:pt idx="210">
                  <c:v>12.707738753573148</c:v>
                </c:pt>
                <c:pt idx="211">
                  <c:v>12.086330732767326</c:v>
                </c:pt>
                <c:pt idx="212">
                  <c:v>11.464922711961519</c:v>
                </c:pt>
                <c:pt idx="213">
                  <c:v>10.843514691155699</c:v>
                </c:pt>
                <c:pt idx="214">
                  <c:v>10.222106670349877</c:v>
                </c:pt>
                <c:pt idx="215">
                  <c:v>9.6006986495440696</c:v>
                </c:pt>
                <c:pt idx="216">
                  <c:v>8.9792906287382479</c:v>
                </c:pt>
                <c:pt idx="217">
                  <c:v>8.357882607932428</c:v>
                </c:pt>
                <c:pt idx="218">
                  <c:v>7.7364745871266205</c:v>
                </c:pt>
                <c:pt idx="219">
                  <c:v>7.1150665663207988</c:v>
                </c:pt>
                <c:pt idx="220">
                  <c:v>6.4936585455149789</c:v>
                </c:pt>
                <c:pt idx="221">
                  <c:v>19.719552122237882</c:v>
                </c:pt>
                <c:pt idx="222">
                  <c:v>19.098144101432059</c:v>
                </c:pt>
                <c:pt idx="223">
                  <c:v>18.476736080626253</c:v>
                </c:pt>
                <c:pt idx="224">
                  <c:v>17.85532805982043</c:v>
                </c:pt>
                <c:pt idx="225">
                  <c:v>17.23392003901461</c:v>
                </c:pt>
                <c:pt idx="226">
                  <c:v>16.612512018208804</c:v>
                </c:pt>
                <c:pt idx="227">
                  <c:v>15.991103997402982</c:v>
                </c:pt>
                <c:pt idx="228">
                  <c:v>15.369695976597161</c:v>
                </c:pt>
                <c:pt idx="229">
                  <c:v>14.748287955791353</c:v>
                </c:pt>
                <c:pt idx="230">
                  <c:v>14.126879934985533</c:v>
                </c:pt>
                <c:pt idx="231">
                  <c:v>13.505471914179711</c:v>
                </c:pt>
                <c:pt idx="232">
                  <c:v>12.884063893373904</c:v>
                </c:pt>
                <c:pt idx="233">
                  <c:v>12.262655872568082</c:v>
                </c:pt>
                <c:pt idx="234">
                  <c:v>11.641247851762262</c:v>
                </c:pt>
                <c:pt idx="235">
                  <c:v>11.019839830956455</c:v>
                </c:pt>
                <c:pt idx="236">
                  <c:v>10.398431810150633</c:v>
                </c:pt>
                <c:pt idx="237">
                  <c:v>9.7770237893448133</c:v>
                </c:pt>
                <c:pt idx="238">
                  <c:v>13.629886368093167</c:v>
                </c:pt>
                <c:pt idx="239">
                  <c:v>13.008478347287344</c:v>
                </c:pt>
                <c:pt idx="240">
                  <c:v>12.387070326481538</c:v>
                </c:pt>
                <c:pt idx="241">
                  <c:v>11.765662305675717</c:v>
                </c:pt>
                <c:pt idx="242">
                  <c:v>11.144254284869895</c:v>
                </c:pt>
                <c:pt idx="243">
                  <c:v>10.522846264064089</c:v>
                </c:pt>
                <c:pt idx="244">
                  <c:v>9.9014382432582675</c:v>
                </c:pt>
                <c:pt idx="245">
                  <c:v>9.2800302224524458</c:v>
                </c:pt>
                <c:pt idx="246">
                  <c:v>8.6586222016466383</c:v>
                </c:pt>
                <c:pt idx="247">
                  <c:v>8.0372141808408184</c:v>
                </c:pt>
                <c:pt idx="248">
                  <c:v>7.4158061600349967</c:v>
                </c:pt>
                <c:pt idx="249">
                  <c:v>6.7943981392291892</c:v>
                </c:pt>
                <c:pt idx="250">
                  <c:v>6.1729901184233675</c:v>
                </c:pt>
                <c:pt idx="251">
                  <c:v>5.5515820976175476</c:v>
                </c:pt>
                <c:pt idx="252">
                  <c:v>4.9301740768117401</c:v>
                </c:pt>
                <c:pt idx="253">
                  <c:v>4.3087660560059184</c:v>
                </c:pt>
                <c:pt idx="254">
                  <c:v>3.6873580352000985</c:v>
                </c:pt>
                <c:pt idx="255">
                  <c:v>14.230931461429769</c:v>
                </c:pt>
                <c:pt idx="256">
                  <c:v>13.609523440623946</c:v>
                </c:pt>
                <c:pt idx="257">
                  <c:v>12.98811541981814</c:v>
                </c:pt>
                <c:pt idx="258">
                  <c:v>12.366707399012318</c:v>
                </c:pt>
                <c:pt idx="259">
                  <c:v>11.745299378206496</c:v>
                </c:pt>
                <c:pt idx="260">
                  <c:v>11.123891357400691</c:v>
                </c:pt>
                <c:pt idx="261">
                  <c:v>10.502483336594869</c:v>
                </c:pt>
                <c:pt idx="262">
                  <c:v>9.8810753157890474</c:v>
                </c:pt>
                <c:pt idx="263">
                  <c:v>9.2596672949832399</c:v>
                </c:pt>
                <c:pt idx="264">
                  <c:v>8.63825927417742</c:v>
                </c:pt>
                <c:pt idx="265">
                  <c:v>8.0168512533715983</c:v>
                </c:pt>
                <c:pt idx="266">
                  <c:v>7.3954432325657908</c:v>
                </c:pt>
                <c:pt idx="267">
                  <c:v>6.7740352117599691</c:v>
                </c:pt>
                <c:pt idx="268">
                  <c:v>6.1526271909541492</c:v>
                </c:pt>
                <c:pt idx="269">
                  <c:v>5.5312191701483417</c:v>
                </c:pt>
                <c:pt idx="270">
                  <c:v>4.9098111493425201</c:v>
                </c:pt>
                <c:pt idx="271">
                  <c:v>4.2884031285367001</c:v>
                </c:pt>
                <c:pt idx="272">
                  <c:v>12.530479629334678</c:v>
                </c:pt>
                <c:pt idx="273">
                  <c:v>11.909071608528862</c:v>
                </c:pt>
                <c:pt idx="274">
                  <c:v>11.287663587723046</c:v>
                </c:pt>
                <c:pt idx="275">
                  <c:v>10.666255566917227</c:v>
                </c:pt>
                <c:pt idx="276">
                  <c:v>10.044847546111411</c:v>
                </c:pt>
                <c:pt idx="277">
                  <c:v>9.4234395253055947</c:v>
                </c:pt>
                <c:pt idx="278">
                  <c:v>8.8020315044997783</c:v>
                </c:pt>
                <c:pt idx="279">
                  <c:v>8.180623483693962</c:v>
                </c:pt>
                <c:pt idx="280">
                  <c:v>7.5592154628881456</c:v>
                </c:pt>
                <c:pt idx="281">
                  <c:v>6.9378074420823292</c:v>
                </c:pt>
                <c:pt idx="282">
                  <c:v>6.3163994212765129</c:v>
                </c:pt>
                <c:pt idx="283">
                  <c:v>5.6949914004706947</c:v>
                </c:pt>
                <c:pt idx="284">
                  <c:v>5.0735833796648784</c:v>
                </c:pt>
                <c:pt idx="285">
                  <c:v>4.4521753588590638</c:v>
                </c:pt>
                <c:pt idx="286">
                  <c:v>3.8307673380532457</c:v>
                </c:pt>
                <c:pt idx="287">
                  <c:v>3.2093593172474293</c:v>
                </c:pt>
                <c:pt idx="288">
                  <c:v>2.5879512964416129</c:v>
                </c:pt>
                <c:pt idx="289">
                  <c:v>12.898977917247169</c:v>
                </c:pt>
                <c:pt idx="290">
                  <c:v>12.277569896441353</c:v>
                </c:pt>
                <c:pt idx="291">
                  <c:v>11.656161875635537</c:v>
                </c:pt>
                <c:pt idx="292">
                  <c:v>11.034753854829718</c:v>
                </c:pt>
                <c:pt idx="293">
                  <c:v>10.413345834023902</c:v>
                </c:pt>
                <c:pt idx="294">
                  <c:v>9.7919378132180857</c:v>
                </c:pt>
                <c:pt idx="295">
                  <c:v>9.1705297924122693</c:v>
                </c:pt>
                <c:pt idx="296">
                  <c:v>8.5491217716064529</c:v>
                </c:pt>
                <c:pt idx="297">
                  <c:v>7.9277137508006366</c:v>
                </c:pt>
                <c:pt idx="298">
                  <c:v>7.3063057299948202</c:v>
                </c:pt>
                <c:pt idx="299">
                  <c:v>6.6848977091890038</c:v>
                </c:pt>
                <c:pt idx="300">
                  <c:v>6.0634896883831857</c:v>
                </c:pt>
                <c:pt idx="301">
                  <c:v>5.4420816675773693</c:v>
                </c:pt>
                <c:pt idx="302">
                  <c:v>4.8206736467715547</c:v>
                </c:pt>
                <c:pt idx="303">
                  <c:v>4.1992656259657366</c:v>
                </c:pt>
                <c:pt idx="304">
                  <c:v>3.5778576051599202</c:v>
                </c:pt>
                <c:pt idx="305">
                  <c:v>2.9564495843541039</c:v>
                </c:pt>
                <c:pt idx="306">
                  <c:v>14.254674768925344</c:v>
                </c:pt>
                <c:pt idx="307">
                  <c:v>13.633266748119528</c:v>
                </c:pt>
                <c:pt idx="308">
                  <c:v>13.011858727313712</c:v>
                </c:pt>
                <c:pt idx="309">
                  <c:v>12.390450706507893</c:v>
                </c:pt>
                <c:pt idx="310">
                  <c:v>11.769042685702077</c:v>
                </c:pt>
                <c:pt idx="311">
                  <c:v>11.147634664896261</c:v>
                </c:pt>
                <c:pt idx="312">
                  <c:v>10.526226644090444</c:v>
                </c:pt>
                <c:pt idx="313">
                  <c:v>9.904818623284628</c:v>
                </c:pt>
                <c:pt idx="314">
                  <c:v>9.2834106024788117</c:v>
                </c:pt>
                <c:pt idx="315">
                  <c:v>8.6620025816729953</c:v>
                </c:pt>
                <c:pt idx="316">
                  <c:v>8.0405945608671789</c:v>
                </c:pt>
                <c:pt idx="317">
                  <c:v>7.4191865400613608</c:v>
                </c:pt>
                <c:pt idx="318">
                  <c:v>6.7977785192555444</c:v>
                </c:pt>
                <c:pt idx="319">
                  <c:v>6.1763704984497299</c:v>
                </c:pt>
                <c:pt idx="320">
                  <c:v>5.5549624776439117</c:v>
                </c:pt>
                <c:pt idx="321">
                  <c:v>4.9335544568380953</c:v>
                </c:pt>
                <c:pt idx="322">
                  <c:v>4.312146436032279</c:v>
                </c:pt>
                <c:pt idx="323">
                  <c:v>21.001151611718665</c:v>
                </c:pt>
                <c:pt idx="324">
                  <c:v>20.379743590912849</c:v>
                </c:pt>
                <c:pt idx="325">
                  <c:v>19.758335570107032</c:v>
                </c:pt>
                <c:pt idx="326">
                  <c:v>19.136927549301213</c:v>
                </c:pt>
                <c:pt idx="327">
                  <c:v>18.515519528495396</c:v>
                </c:pt>
                <c:pt idx="328">
                  <c:v>17.89411150768958</c:v>
                </c:pt>
                <c:pt idx="329">
                  <c:v>17.272703486883763</c:v>
                </c:pt>
                <c:pt idx="330">
                  <c:v>16.651295466077947</c:v>
                </c:pt>
                <c:pt idx="331">
                  <c:v>16.029887445272131</c:v>
                </c:pt>
                <c:pt idx="332">
                  <c:v>15.408479424466316</c:v>
                </c:pt>
                <c:pt idx="333">
                  <c:v>14.7870714036605</c:v>
                </c:pt>
                <c:pt idx="334">
                  <c:v>14.165663382854682</c:v>
                </c:pt>
                <c:pt idx="335">
                  <c:v>13.544255362048865</c:v>
                </c:pt>
                <c:pt idx="336">
                  <c:v>12.922847341243051</c:v>
                </c:pt>
                <c:pt idx="337">
                  <c:v>12.301439320437233</c:v>
                </c:pt>
                <c:pt idx="338">
                  <c:v>11.680031299631416</c:v>
                </c:pt>
                <c:pt idx="339">
                  <c:v>11.0586232788256</c:v>
                </c:pt>
                <c:pt idx="340">
                  <c:v>21.317587693379156</c:v>
                </c:pt>
                <c:pt idx="341">
                  <c:v>26.897696751685022</c:v>
                </c:pt>
                <c:pt idx="342">
                  <c:v>26.276288730879205</c:v>
                </c:pt>
                <c:pt idx="343">
                  <c:v>25.654880710073385</c:v>
                </c:pt>
                <c:pt idx="344">
                  <c:v>25.033472689267569</c:v>
                </c:pt>
                <c:pt idx="345">
                  <c:v>24.412064668461753</c:v>
                </c:pt>
                <c:pt idx="346">
                  <c:v>23.790656647655936</c:v>
                </c:pt>
                <c:pt idx="347">
                  <c:v>23.16924862685012</c:v>
                </c:pt>
                <c:pt idx="348">
                  <c:v>22.547840606044304</c:v>
                </c:pt>
                <c:pt idx="349">
                  <c:v>21.926432585238487</c:v>
                </c:pt>
                <c:pt idx="350">
                  <c:v>21.305024564432671</c:v>
                </c:pt>
                <c:pt idx="351">
                  <c:v>20.683616543626854</c:v>
                </c:pt>
                <c:pt idx="352">
                  <c:v>20.062208522821038</c:v>
                </c:pt>
                <c:pt idx="353">
                  <c:v>19.440800502015222</c:v>
                </c:pt>
                <c:pt idx="354">
                  <c:v>18.819392481209405</c:v>
                </c:pt>
                <c:pt idx="355">
                  <c:v>18.197984460403589</c:v>
                </c:pt>
                <c:pt idx="356">
                  <c:v>17.576576439597773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7A-1045-B5FE-650702AF9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664207"/>
        <c:axId val="1438344943"/>
      </c:scatterChart>
      <c:valAx>
        <c:axId val="699664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Daily Profit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8344943"/>
        <c:crosses val="autoZero"/>
        <c:crossBetween val="midCat"/>
      </c:valAx>
      <c:valAx>
        <c:axId val="14383449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Cash Register Revenue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96642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Hour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Cash Register Revenue</c:v>
          </c:tx>
          <c:spPr>
            <a:ln w="19050">
              <a:noFill/>
            </a:ln>
          </c:spPr>
          <c:xVal>
            <c:numRef>
              <c:f>'Multiple Regression'!$N$2:$N$358</c:f>
              <c:numCache>
                <c:formatCode>General</c:formatCode>
                <c:ptCount val="357"/>
              </c:numCache>
            </c:numRef>
          </c:xVal>
          <c:yVal>
            <c:numRef>
              <c:f>'Original Data'!$E$2:$E$358</c:f>
              <c:numCache>
                <c:formatCode>General</c:formatCode>
                <c:ptCount val="357"/>
                <c:pt idx="0">
                  <c:v>17.59</c:v>
                </c:pt>
                <c:pt idx="1">
                  <c:v>0</c:v>
                </c:pt>
                <c:pt idx="2">
                  <c:v>0</c:v>
                </c:pt>
                <c:pt idx="3">
                  <c:v>14.09</c:v>
                </c:pt>
                <c:pt idx="4">
                  <c:v>35.1</c:v>
                </c:pt>
                <c:pt idx="5">
                  <c:v>27.25</c:v>
                </c:pt>
                <c:pt idx="6">
                  <c:v>8.85</c:v>
                </c:pt>
                <c:pt idx="7">
                  <c:v>17.45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2.5</c:v>
                </c:pt>
                <c:pt idx="15">
                  <c:v>0</c:v>
                </c:pt>
                <c:pt idx="16">
                  <c:v>0</c:v>
                </c:pt>
                <c:pt idx="17">
                  <c:v>11.6</c:v>
                </c:pt>
                <c:pt idx="18">
                  <c:v>15.25</c:v>
                </c:pt>
                <c:pt idx="19">
                  <c:v>4.5</c:v>
                </c:pt>
                <c:pt idx="20">
                  <c:v>0</c:v>
                </c:pt>
                <c:pt idx="21">
                  <c:v>6.1</c:v>
                </c:pt>
                <c:pt idx="22">
                  <c:v>2.75</c:v>
                </c:pt>
                <c:pt idx="23">
                  <c:v>8.4499999999999993</c:v>
                </c:pt>
                <c:pt idx="24">
                  <c:v>17.25</c:v>
                </c:pt>
                <c:pt idx="25">
                  <c:v>6.75</c:v>
                </c:pt>
                <c:pt idx="26">
                  <c:v>9.25</c:v>
                </c:pt>
                <c:pt idx="27">
                  <c:v>18.600000000000001</c:v>
                </c:pt>
                <c:pt idx="28">
                  <c:v>18.09</c:v>
                </c:pt>
                <c:pt idx="29">
                  <c:v>15.2</c:v>
                </c:pt>
                <c:pt idx="30">
                  <c:v>31</c:v>
                </c:pt>
                <c:pt idx="31">
                  <c:v>8.25</c:v>
                </c:pt>
                <c:pt idx="32">
                  <c:v>0</c:v>
                </c:pt>
                <c:pt idx="33">
                  <c:v>2.5</c:v>
                </c:pt>
                <c:pt idx="34">
                  <c:v>1.6</c:v>
                </c:pt>
                <c:pt idx="35">
                  <c:v>16</c:v>
                </c:pt>
                <c:pt idx="36">
                  <c:v>7.1</c:v>
                </c:pt>
                <c:pt idx="37">
                  <c:v>7.75</c:v>
                </c:pt>
                <c:pt idx="38">
                  <c:v>0</c:v>
                </c:pt>
                <c:pt idx="39">
                  <c:v>8.25</c:v>
                </c:pt>
                <c:pt idx="40">
                  <c:v>12.5</c:v>
                </c:pt>
                <c:pt idx="41">
                  <c:v>9</c:v>
                </c:pt>
                <c:pt idx="42">
                  <c:v>15.5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13.25</c:v>
                </c:pt>
                <c:pt idx="48">
                  <c:v>7.2</c:v>
                </c:pt>
                <c:pt idx="49">
                  <c:v>0</c:v>
                </c:pt>
                <c:pt idx="50">
                  <c:v>0</c:v>
                </c:pt>
                <c:pt idx="51">
                  <c:v>3.25</c:v>
                </c:pt>
                <c:pt idx="52">
                  <c:v>0</c:v>
                </c:pt>
                <c:pt idx="53">
                  <c:v>22.5</c:v>
                </c:pt>
                <c:pt idx="54">
                  <c:v>14.6</c:v>
                </c:pt>
                <c:pt idx="55">
                  <c:v>17.2</c:v>
                </c:pt>
                <c:pt idx="56">
                  <c:v>9.25</c:v>
                </c:pt>
                <c:pt idx="57">
                  <c:v>0</c:v>
                </c:pt>
                <c:pt idx="58">
                  <c:v>17.7</c:v>
                </c:pt>
                <c:pt idx="59">
                  <c:v>5.5</c:v>
                </c:pt>
                <c:pt idx="60">
                  <c:v>12.1</c:v>
                </c:pt>
                <c:pt idx="61">
                  <c:v>12.6</c:v>
                </c:pt>
                <c:pt idx="62">
                  <c:v>17.100000000000001</c:v>
                </c:pt>
                <c:pt idx="63">
                  <c:v>10.84</c:v>
                </c:pt>
                <c:pt idx="64">
                  <c:v>19.95</c:v>
                </c:pt>
                <c:pt idx="65">
                  <c:v>11</c:v>
                </c:pt>
                <c:pt idx="66">
                  <c:v>0</c:v>
                </c:pt>
                <c:pt idx="67">
                  <c:v>0</c:v>
                </c:pt>
                <c:pt idx="68">
                  <c:v>5.5</c:v>
                </c:pt>
                <c:pt idx="69">
                  <c:v>0</c:v>
                </c:pt>
                <c:pt idx="70">
                  <c:v>0</c:v>
                </c:pt>
                <c:pt idx="71">
                  <c:v>14.85</c:v>
                </c:pt>
                <c:pt idx="72">
                  <c:v>23.5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14.25</c:v>
                </c:pt>
                <c:pt idx="77">
                  <c:v>4.5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8.25</c:v>
                </c:pt>
                <c:pt idx="86">
                  <c:v>34</c:v>
                </c:pt>
                <c:pt idx="87">
                  <c:v>52.75</c:v>
                </c:pt>
                <c:pt idx="88">
                  <c:v>21.25</c:v>
                </c:pt>
                <c:pt idx="89">
                  <c:v>28.29</c:v>
                </c:pt>
                <c:pt idx="90">
                  <c:v>16.45</c:v>
                </c:pt>
                <c:pt idx="91">
                  <c:v>21.95</c:v>
                </c:pt>
                <c:pt idx="92">
                  <c:v>5.5</c:v>
                </c:pt>
                <c:pt idx="93">
                  <c:v>12.75</c:v>
                </c:pt>
                <c:pt idx="94">
                  <c:v>22.1</c:v>
                </c:pt>
                <c:pt idx="95">
                  <c:v>7.45</c:v>
                </c:pt>
                <c:pt idx="96">
                  <c:v>0</c:v>
                </c:pt>
                <c:pt idx="97">
                  <c:v>46.55</c:v>
                </c:pt>
                <c:pt idx="98">
                  <c:v>2.25</c:v>
                </c:pt>
                <c:pt idx="99">
                  <c:v>0</c:v>
                </c:pt>
                <c:pt idx="100">
                  <c:v>6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15</c:v>
                </c:pt>
                <c:pt idx="105">
                  <c:v>24.2</c:v>
                </c:pt>
                <c:pt idx="106">
                  <c:v>26.25</c:v>
                </c:pt>
                <c:pt idx="107">
                  <c:v>48.75</c:v>
                </c:pt>
                <c:pt idx="108">
                  <c:v>18.25</c:v>
                </c:pt>
                <c:pt idx="109">
                  <c:v>24</c:v>
                </c:pt>
                <c:pt idx="110">
                  <c:v>21.3</c:v>
                </c:pt>
                <c:pt idx="111">
                  <c:v>21.74</c:v>
                </c:pt>
                <c:pt idx="112">
                  <c:v>0</c:v>
                </c:pt>
                <c:pt idx="113">
                  <c:v>17.100000000000001</c:v>
                </c:pt>
                <c:pt idx="114">
                  <c:v>48.87</c:v>
                </c:pt>
                <c:pt idx="115">
                  <c:v>0</c:v>
                </c:pt>
                <c:pt idx="116">
                  <c:v>3.25</c:v>
                </c:pt>
                <c:pt idx="117">
                  <c:v>4.75</c:v>
                </c:pt>
                <c:pt idx="118">
                  <c:v>0</c:v>
                </c:pt>
                <c:pt idx="119">
                  <c:v>9.9499999999999993</c:v>
                </c:pt>
                <c:pt idx="120">
                  <c:v>0</c:v>
                </c:pt>
                <c:pt idx="121">
                  <c:v>7.5</c:v>
                </c:pt>
                <c:pt idx="122">
                  <c:v>14.35</c:v>
                </c:pt>
                <c:pt idx="123">
                  <c:v>19.48</c:v>
                </c:pt>
                <c:pt idx="124">
                  <c:v>1.6</c:v>
                </c:pt>
                <c:pt idx="125">
                  <c:v>11.75</c:v>
                </c:pt>
                <c:pt idx="126">
                  <c:v>0</c:v>
                </c:pt>
                <c:pt idx="127">
                  <c:v>3.25</c:v>
                </c:pt>
                <c:pt idx="128">
                  <c:v>41.42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11.35</c:v>
                </c:pt>
                <c:pt idx="137">
                  <c:v>12.85</c:v>
                </c:pt>
                <c:pt idx="138">
                  <c:v>7.7</c:v>
                </c:pt>
                <c:pt idx="139">
                  <c:v>20.45</c:v>
                </c:pt>
                <c:pt idx="140">
                  <c:v>36.25</c:v>
                </c:pt>
                <c:pt idx="141">
                  <c:v>10.6</c:v>
                </c:pt>
                <c:pt idx="142">
                  <c:v>2.5</c:v>
                </c:pt>
                <c:pt idx="143">
                  <c:v>24.25</c:v>
                </c:pt>
                <c:pt idx="144">
                  <c:v>21.5</c:v>
                </c:pt>
                <c:pt idx="145">
                  <c:v>2.25</c:v>
                </c:pt>
                <c:pt idx="146">
                  <c:v>7.75</c:v>
                </c:pt>
                <c:pt idx="147">
                  <c:v>18.350000000000001</c:v>
                </c:pt>
                <c:pt idx="148">
                  <c:v>44</c:v>
                </c:pt>
                <c:pt idx="149">
                  <c:v>3.85</c:v>
                </c:pt>
                <c:pt idx="150">
                  <c:v>13.85</c:v>
                </c:pt>
                <c:pt idx="151">
                  <c:v>0</c:v>
                </c:pt>
                <c:pt idx="152">
                  <c:v>0</c:v>
                </c:pt>
                <c:pt idx="153">
                  <c:v>4.5</c:v>
                </c:pt>
                <c:pt idx="154">
                  <c:v>6.99</c:v>
                </c:pt>
                <c:pt idx="155">
                  <c:v>15.74</c:v>
                </c:pt>
                <c:pt idx="156">
                  <c:v>2.75</c:v>
                </c:pt>
                <c:pt idx="157">
                  <c:v>0</c:v>
                </c:pt>
                <c:pt idx="158">
                  <c:v>10</c:v>
                </c:pt>
                <c:pt idx="159">
                  <c:v>0</c:v>
                </c:pt>
                <c:pt idx="160">
                  <c:v>6</c:v>
                </c:pt>
                <c:pt idx="161">
                  <c:v>15.7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8.25</c:v>
                </c:pt>
                <c:pt idx="171">
                  <c:v>5.5</c:v>
                </c:pt>
                <c:pt idx="172">
                  <c:v>15</c:v>
                </c:pt>
                <c:pt idx="173">
                  <c:v>3.85</c:v>
                </c:pt>
                <c:pt idx="174">
                  <c:v>12.1</c:v>
                </c:pt>
                <c:pt idx="175">
                  <c:v>13.25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13</c:v>
                </c:pt>
                <c:pt idx="180">
                  <c:v>4.8499999999999996</c:v>
                </c:pt>
                <c:pt idx="181">
                  <c:v>35.25</c:v>
                </c:pt>
                <c:pt idx="182">
                  <c:v>29.25</c:v>
                </c:pt>
                <c:pt idx="183">
                  <c:v>25.7</c:v>
                </c:pt>
                <c:pt idx="184">
                  <c:v>13.75</c:v>
                </c:pt>
                <c:pt idx="185">
                  <c:v>2.25</c:v>
                </c:pt>
                <c:pt idx="186">
                  <c:v>0</c:v>
                </c:pt>
                <c:pt idx="187">
                  <c:v>6.5</c:v>
                </c:pt>
                <c:pt idx="188">
                  <c:v>9.25</c:v>
                </c:pt>
                <c:pt idx="189">
                  <c:v>3.85</c:v>
                </c:pt>
                <c:pt idx="190">
                  <c:v>0</c:v>
                </c:pt>
                <c:pt idx="191">
                  <c:v>11.25</c:v>
                </c:pt>
                <c:pt idx="192">
                  <c:v>58.25</c:v>
                </c:pt>
                <c:pt idx="193">
                  <c:v>0</c:v>
                </c:pt>
                <c:pt idx="194">
                  <c:v>25.25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15.75</c:v>
                </c:pt>
                <c:pt idx="206">
                  <c:v>0</c:v>
                </c:pt>
                <c:pt idx="207">
                  <c:v>16.350000000000001</c:v>
                </c:pt>
                <c:pt idx="208">
                  <c:v>7.75</c:v>
                </c:pt>
                <c:pt idx="209">
                  <c:v>20.5</c:v>
                </c:pt>
                <c:pt idx="210">
                  <c:v>16</c:v>
                </c:pt>
                <c:pt idx="211">
                  <c:v>33.69</c:v>
                </c:pt>
                <c:pt idx="212">
                  <c:v>15.4</c:v>
                </c:pt>
                <c:pt idx="213">
                  <c:v>6.75</c:v>
                </c:pt>
                <c:pt idx="214">
                  <c:v>15.5</c:v>
                </c:pt>
                <c:pt idx="215">
                  <c:v>5.5</c:v>
                </c:pt>
                <c:pt idx="216">
                  <c:v>14.2</c:v>
                </c:pt>
                <c:pt idx="217">
                  <c:v>16.100000000000001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16.75</c:v>
                </c:pt>
                <c:pt idx="223">
                  <c:v>35.25</c:v>
                </c:pt>
                <c:pt idx="224">
                  <c:v>15.75</c:v>
                </c:pt>
                <c:pt idx="225">
                  <c:v>57.09</c:v>
                </c:pt>
                <c:pt idx="226">
                  <c:v>0</c:v>
                </c:pt>
                <c:pt idx="227">
                  <c:v>28.3</c:v>
                </c:pt>
                <c:pt idx="228">
                  <c:v>16.5</c:v>
                </c:pt>
                <c:pt idx="229">
                  <c:v>19.100000000000001</c:v>
                </c:pt>
                <c:pt idx="230">
                  <c:v>28.24</c:v>
                </c:pt>
                <c:pt idx="231">
                  <c:v>8.25</c:v>
                </c:pt>
                <c:pt idx="232">
                  <c:v>3.85</c:v>
                </c:pt>
                <c:pt idx="233">
                  <c:v>15.1</c:v>
                </c:pt>
                <c:pt idx="234">
                  <c:v>6</c:v>
                </c:pt>
                <c:pt idx="235">
                  <c:v>33.659999999999997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14.25</c:v>
                </c:pt>
                <c:pt idx="240">
                  <c:v>0</c:v>
                </c:pt>
                <c:pt idx="241">
                  <c:v>9.24</c:v>
                </c:pt>
                <c:pt idx="242">
                  <c:v>32.94</c:v>
                </c:pt>
                <c:pt idx="243">
                  <c:v>20.49</c:v>
                </c:pt>
                <c:pt idx="244">
                  <c:v>2.25</c:v>
                </c:pt>
                <c:pt idx="245">
                  <c:v>9.5</c:v>
                </c:pt>
                <c:pt idx="246">
                  <c:v>0</c:v>
                </c:pt>
                <c:pt idx="247">
                  <c:v>23.3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2.75</c:v>
                </c:pt>
                <c:pt idx="256">
                  <c:v>6.1</c:v>
                </c:pt>
                <c:pt idx="257">
                  <c:v>8.75</c:v>
                </c:pt>
                <c:pt idx="258">
                  <c:v>6.75</c:v>
                </c:pt>
                <c:pt idx="259">
                  <c:v>0</c:v>
                </c:pt>
                <c:pt idx="260">
                  <c:v>17.5</c:v>
                </c:pt>
                <c:pt idx="261">
                  <c:v>8.1</c:v>
                </c:pt>
                <c:pt idx="262">
                  <c:v>15.5</c:v>
                </c:pt>
                <c:pt idx="263">
                  <c:v>4.5</c:v>
                </c:pt>
                <c:pt idx="264">
                  <c:v>5.5</c:v>
                </c:pt>
                <c:pt idx="265">
                  <c:v>14.95</c:v>
                </c:pt>
                <c:pt idx="266">
                  <c:v>39.85</c:v>
                </c:pt>
                <c:pt idx="267">
                  <c:v>10.5</c:v>
                </c:pt>
                <c:pt idx="268">
                  <c:v>13.75</c:v>
                </c:pt>
                <c:pt idx="269">
                  <c:v>2.25</c:v>
                </c:pt>
                <c:pt idx="270">
                  <c:v>0</c:v>
                </c:pt>
                <c:pt idx="271">
                  <c:v>0</c:v>
                </c:pt>
                <c:pt idx="272">
                  <c:v>2.25</c:v>
                </c:pt>
                <c:pt idx="273">
                  <c:v>13.09</c:v>
                </c:pt>
                <c:pt idx="274">
                  <c:v>28.55</c:v>
                </c:pt>
                <c:pt idx="275">
                  <c:v>0</c:v>
                </c:pt>
                <c:pt idx="276">
                  <c:v>8.35</c:v>
                </c:pt>
                <c:pt idx="277">
                  <c:v>4.5</c:v>
                </c:pt>
                <c:pt idx="278">
                  <c:v>2.25</c:v>
                </c:pt>
                <c:pt idx="279">
                  <c:v>37.6</c:v>
                </c:pt>
                <c:pt idx="280">
                  <c:v>2.5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5.5</c:v>
                </c:pt>
                <c:pt idx="291">
                  <c:v>10</c:v>
                </c:pt>
                <c:pt idx="292">
                  <c:v>25.75</c:v>
                </c:pt>
                <c:pt idx="293">
                  <c:v>4.5</c:v>
                </c:pt>
                <c:pt idx="294">
                  <c:v>7</c:v>
                </c:pt>
                <c:pt idx="295">
                  <c:v>0</c:v>
                </c:pt>
                <c:pt idx="296">
                  <c:v>14.75</c:v>
                </c:pt>
                <c:pt idx="297">
                  <c:v>20.25</c:v>
                </c:pt>
                <c:pt idx="298">
                  <c:v>16.75</c:v>
                </c:pt>
                <c:pt idx="299">
                  <c:v>8.35</c:v>
                </c:pt>
                <c:pt idx="300">
                  <c:v>8.1999999999999993</c:v>
                </c:pt>
                <c:pt idx="301">
                  <c:v>19.350000000000001</c:v>
                </c:pt>
                <c:pt idx="302">
                  <c:v>21.1</c:v>
                </c:pt>
                <c:pt idx="303">
                  <c:v>8.25</c:v>
                </c:pt>
                <c:pt idx="304">
                  <c:v>0</c:v>
                </c:pt>
                <c:pt idx="305">
                  <c:v>0</c:v>
                </c:pt>
                <c:pt idx="306">
                  <c:v>12.5</c:v>
                </c:pt>
                <c:pt idx="307">
                  <c:v>3.6</c:v>
                </c:pt>
                <c:pt idx="308">
                  <c:v>2.75</c:v>
                </c:pt>
                <c:pt idx="309">
                  <c:v>3.85</c:v>
                </c:pt>
                <c:pt idx="310">
                  <c:v>21.05</c:v>
                </c:pt>
                <c:pt idx="311">
                  <c:v>47.25</c:v>
                </c:pt>
                <c:pt idx="312">
                  <c:v>8.85</c:v>
                </c:pt>
                <c:pt idx="313">
                  <c:v>4.5</c:v>
                </c:pt>
                <c:pt idx="314">
                  <c:v>9.9499999999999993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44</c:v>
                </c:pt>
                <c:pt idx="324">
                  <c:v>0</c:v>
                </c:pt>
                <c:pt idx="325">
                  <c:v>35.590000000000003</c:v>
                </c:pt>
                <c:pt idx="326">
                  <c:v>8.25</c:v>
                </c:pt>
                <c:pt idx="327">
                  <c:v>49.2</c:v>
                </c:pt>
                <c:pt idx="328">
                  <c:v>40.74</c:v>
                </c:pt>
                <c:pt idx="329">
                  <c:v>14.35</c:v>
                </c:pt>
                <c:pt idx="330">
                  <c:v>9.25</c:v>
                </c:pt>
                <c:pt idx="331">
                  <c:v>4.7699999999999996</c:v>
                </c:pt>
                <c:pt idx="332">
                  <c:v>15.75</c:v>
                </c:pt>
                <c:pt idx="333">
                  <c:v>25.25</c:v>
                </c:pt>
                <c:pt idx="334">
                  <c:v>0</c:v>
                </c:pt>
                <c:pt idx="335">
                  <c:v>22.25</c:v>
                </c:pt>
                <c:pt idx="336">
                  <c:v>0</c:v>
                </c:pt>
                <c:pt idx="337">
                  <c:v>33.299999999999997</c:v>
                </c:pt>
                <c:pt idx="338">
                  <c:v>30.97</c:v>
                </c:pt>
                <c:pt idx="339">
                  <c:v>0</c:v>
                </c:pt>
                <c:pt idx="340">
                  <c:v>46.09</c:v>
                </c:pt>
                <c:pt idx="341">
                  <c:v>29</c:v>
                </c:pt>
                <c:pt idx="342">
                  <c:v>45.5</c:v>
                </c:pt>
                <c:pt idx="343">
                  <c:v>6</c:v>
                </c:pt>
                <c:pt idx="344">
                  <c:v>7.25</c:v>
                </c:pt>
                <c:pt idx="345">
                  <c:v>16.25</c:v>
                </c:pt>
                <c:pt idx="346">
                  <c:v>30.45</c:v>
                </c:pt>
                <c:pt idx="347">
                  <c:v>17.8</c:v>
                </c:pt>
                <c:pt idx="348">
                  <c:v>8.25</c:v>
                </c:pt>
                <c:pt idx="349">
                  <c:v>34.75</c:v>
                </c:pt>
                <c:pt idx="350">
                  <c:v>17</c:v>
                </c:pt>
                <c:pt idx="351">
                  <c:v>13.5</c:v>
                </c:pt>
                <c:pt idx="352">
                  <c:v>23.65</c:v>
                </c:pt>
                <c:pt idx="353">
                  <c:v>0</c:v>
                </c:pt>
                <c:pt idx="354">
                  <c:v>0</c:v>
                </c:pt>
                <c:pt idx="355">
                  <c:v>5.85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EC-194B-837B-36D96B9483C0}"/>
            </c:ext>
          </c:extLst>
        </c:ser>
        <c:ser>
          <c:idx val="1"/>
          <c:order val="1"/>
          <c:tx>
            <c:v>Predicted Cash Register Revenue</c:v>
          </c:tx>
          <c:spPr>
            <a:ln w="19050">
              <a:noFill/>
            </a:ln>
          </c:spPr>
          <c:xVal>
            <c:numRef>
              <c:f>'Multiple Regression'!$N$2:$N$358</c:f>
              <c:numCache>
                <c:formatCode>General</c:formatCode>
                <c:ptCount val="357"/>
              </c:numCache>
            </c:numRef>
          </c:xVal>
          <c:yVal>
            <c:numRef>
              <c:f>'Multiple Regression'!$B$27:$B$383</c:f>
              <c:numCache>
                <c:formatCode>General</c:formatCode>
                <c:ptCount val="357"/>
                <c:pt idx="0">
                  <c:v>12.269859271479429</c:v>
                </c:pt>
                <c:pt idx="1">
                  <c:v>11.648451250673606</c:v>
                </c:pt>
                <c:pt idx="2">
                  <c:v>11.0270432298678</c:v>
                </c:pt>
                <c:pt idx="3">
                  <c:v>10.405635209061979</c:v>
                </c:pt>
                <c:pt idx="4">
                  <c:v>9.7842271882561569</c:v>
                </c:pt>
                <c:pt idx="5">
                  <c:v>9.1628191674503512</c:v>
                </c:pt>
                <c:pt idx="6">
                  <c:v>8.5414111466445295</c:v>
                </c:pt>
                <c:pt idx="7">
                  <c:v>7.9200031258387078</c:v>
                </c:pt>
                <c:pt idx="8">
                  <c:v>7.2985951050329003</c:v>
                </c:pt>
                <c:pt idx="9">
                  <c:v>6.6771870842270804</c:v>
                </c:pt>
                <c:pt idx="10">
                  <c:v>6.0557790634212587</c:v>
                </c:pt>
                <c:pt idx="11">
                  <c:v>5.4343710426154512</c:v>
                </c:pt>
                <c:pt idx="12">
                  <c:v>4.8129630218096295</c:v>
                </c:pt>
                <c:pt idx="13">
                  <c:v>4.1915550010038096</c:v>
                </c:pt>
                <c:pt idx="14">
                  <c:v>3.5701469801980021</c:v>
                </c:pt>
                <c:pt idx="15">
                  <c:v>2.9487389593921804</c:v>
                </c:pt>
                <c:pt idx="16">
                  <c:v>2.3273309385863605</c:v>
                </c:pt>
                <c:pt idx="17">
                  <c:v>13.636978264068535</c:v>
                </c:pt>
                <c:pt idx="18">
                  <c:v>13.015570243262712</c:v>
                </c:pt>
                <c:pt idx="19">
                  <c:v>12.394162222456906</c:v>
                </c:pt>
                <c:pt idx="20">
                  <c:v>11.772754201651084</c:v>
                </c:pt>
                <c:pt idx="21">
                  <c:v>11.151346180845263</c:v>
                </c:pt>
                <c:pt idx="22">
                  <c:v>10.529938160039457</c:v>
                </c:pt>
                <c:pt idx="23">
                  <c:v>9.9085301392336351</c:v>
                </c:pt>
                <c:pt idx="24">
                  <c:v>9.2871221184278134</c:v>
                </c:pt>
                <c:pt idx="25">
                  <c:v>8.665714097622006</c:v>
                </c:pt>
                <c:pt idx="26">
                  <c:v>8.044306076816186</c:v>
                </c:pt>
                <c:pt idx="27">
                  <c:v>7.4228980560103643</c:v>
                </c:pt>
                <c:pt idx="28">
                  <c:v>6.8014900352045569</c:v>
                </c:pt>
                <c:pt idx="29">
                  <c:v>6.1800820143987352</c:v>
                </c:pt>
                <c:pt idx="30">
                  <c:v>5.5586739935929153</c:v>
                </c:pt>
                <c:pt idx="31">
                  <c:v>4.9372659727871078</c:v>
                </c:pt>
                <c:pt idx="32">
                  <c:v>4.3158579519812861</c:v>
                </c:pt>
                <c:pt idx="33">
                  <c:v>3.6944499311754662</c:v>
                </c:pt>
                <c:pt idx="34">
                  <c:v>12.164901379073441</c:v>
                </c:pt>
                <c:pt idx="35">
                  <c:v>11.543493358267622</c:v>
                </c:pt>
                <c:pt idx="36">
                  <c:v>10.922085337461816</c:v>
                </c:pt>
                <c:pt idx="37">
                  <c:v>10.300677316655992</c:v>
                </c:pt>
                <c:pt idx="38">
                  <c:v>9.6792692958501707</c:v>
                </c:pt>
                <c:pt idx="39">
                  <c:v>9.057861275044365</c:v>
                </c:pt>
                <c:pt idx="40">
                  <c:v>8.4364532542385433</c:v>
                </c:pt>
                <c:pt idx="41">
                  <c:v>7.8150452334327216</c:v>
                </c:pt>
                <c:pt idx="42">
                  <c:v>7.1936372126269141</c:v>
                </c:pt>
                <c:pt idx="43">
                  <c:v>6.5722291918210942</c:v>
                </c:pt>
                <c:pt idx="44">
                  <c:v>5.9508211710152725</c:v>
                </c:pt>
                <c:pt idx="45">
                  <c:v>5.329413150209465</c:v>
                </c:pt>
                <c:pt idx="46">
                  <c:v>4.7080051294036434</c:v>
                </c:pt>
                <c:pt idx="47">
                  <c:v>4.0865971085978234</c:v>
                </c:pt>
                <c:pt idx="48">
                  <c:v>3.465189087792016</c:v>
                </c:pt>
                <c:pt idx="49">
                  <c:v>2.8437810669861943</c:v>
                </c:pt>
                <c:pt idx="50">
                  <c:v>2.2223730461803743</c:v>
                </c:pt>
                <c:pt idx="51">
                  <c:v>12.41837816202856</c:v>
                </c:pt>
                <c:pt idx="52">
                  <c:v>11.796970141222737</c:v>
                </c:pt>
                <c:pt idx="53">
                  <c:v>11.175562120416931</c:v>
                </c:pt>
                <c:pt idx="54">
                  <c:v>10.554154099611109</c:v>
                </c:pt>
                <c:pt idx="55">
                  <c:v>9.9327460788052875</c:v>
                </c:pt>
                <c:pt idx="56">
                  <c:v>9.3113380579994818</c:v>
                </c:pt>
                <c:pt idx="57">
                  <c:v>8.6899300371936601</c:v>
                </c:pt>
                <c:pt idx="58">
                  <c:v>8.0685220163878384</c:v>
                </c:pt>
                <c:pt idx="59">
                  <c:v>7.4471139955820309</c:v>
                </c:pt>
                <c:pt idx="60">
                  <c:v>6.825705974776211</c:v>
                </c:pt>
                <c:pt idx="61">
                  <c:v>6.2042979539703893</c:v>
                </c:pt>
                <c:pt idx="62">
                  <c:v>5.5828899331645818</c:v>
                </c:pt>
                <c:pt idx="63">
                  <c:v>4.9614819123587601</c:v>
                </c:pt>
                <c:pt idx="64">
                  <c:v>4.3400738915529402</c:v>
                </c:pt>
                <c:pt idx="65">
                  <c:v>3.7186658707471327</c:v>
                </c:pt>
                <c:pt idx="66">
                  <c:v>3.097257849941311</c:v>
                </c:pt>
                <c:pt idx="67">
                  <c:v>2.5773230330532826</c:v>
                </c:pt>
                <c:pt idx="68">
                  <c:v>11.349958521538106</c:v>
                </c:pt>
                <c:pt idx="69">
                  <c:v>10.728550500732286</c:v>
                </c:pt>
                <c:pt idx="70">
                  <c:v>10.10714247992648</c:v>
                </c:pt>
                <c:pt idx="71">
                  <c:v>9.4857344591206569</c:v>
                </c:pt>
                <c:pt idx="72">
                  <c:v>8.8643264383148352</c:v>
                </c:pt>
                <c:pt idx="73">
                  <c:v>8.2429184175090295</c:v>
                </c:pt>
                <c:pt idx="74">
                  <c:v>7.6215103967032078</c:v>
                </c:pt>
                <c:pt idx="75">
                  <c:v>7.0001023758973862</c:v>
                </c:pt>
                <c:pt idx="76">
                  <c:v>6.3786943550915787</c:v>
                </c:pt>
                <c:pt idx="77">
                  <c:v>5.7572863342857588</c:v>
                </c:pt>
                <c:pt idx="78">
                  <c:v>5.1358783134799371</c:v>
                </c:pt>
                <c:pt idx="79">
                  <c:v>4.5144702926741296</c:v>
                </c:pt>
                <c:pt idx="80">
                  <c:v>3.8930622718683079</c:v>
                </c:pt>
                <c:pt idx="81">
                  <c:v>3.271654251062488</c:v>
                </c:pt>
                <c:pt idx="82">
                  <c:v>2.6502462302566805</c:v>
                </c:pt>
                <c:pt idx="83">
                  <c:v>2.0288382094508588</c:v>
                </c:pt>
                <c:pt idx="84">
                  <c:v>1.4074301886450389</c:v>
                </c:pt>
                <c:pt idx="85">
                  <c:v>19.490474027893523</c:v>
                </c:pt>
                <c:pt idx="86">
                  <c:v>18.869066007087699</c:v>
                </c:pt>
                <c:pt idx="87">
                  <c:v>18.247657986281894</c:v>
                </c:pt>
                <c:pt idx="88">
                  <c:v>17.62624996547607</c:v>
                </c:pt>
                <c:pt idx="89">
                  <c:v>17.00484194467025</c:v>
                </c:pt>
                <c:pt idx="90">
                  <c:v>16.383433923864445</c:v>
                </c:pt>
                <c:pt idx="91">
                  <c:v>15.762025903058623</c:v>
                </c:pt>
                <c:pt idx="92">
                  <c:v>15.140617882252801</c:v>
                </c:pt>
                <c:pt idx="93">
                  <c:v>14.519209861446994</c:v>
                </c:pt>
                <c:pt idx="94">
                  <c:v>13.897801840641174</c:v>
                </c:pt>
                <c:pt idx="95">
                  <c:v>13.276393819835352</c:v>
                </c:pt>
                <c:pt idx="96">
                  <c:v>12.654985799029545</c:v>
                </c:pt>
                <c:pt idx="97">
                  <c:v>12.033577778223723</c:v>
                </c:pt>
                <c:pt idx="98">
                  <c:v>11.412169757417903</c:v>
                </c:pt>
                <c:pt idx="99">
                  <c:v>10.790761736612096</c:v>
                </c:pt>
                <c:pt idx="100">
                  <c:v>10.169353715806274</c:v>
                </c:pt>
                <c:pt idx="101">
                  <c:v>9.547945695000454</c:v>
                </c:pt>
                <c:pt idx="102">
                  <c:v>20.463771377254378</c:v>
                </c:pt>
                <c:pt idx="103">
                  <c:v>19.842363356448555</c:v>
                </c:pt>
                <c:pt idx="104">
                  <c:v>19.220955335642749</c:v>
                </c:pt>
                <c:pt idx="105">
                  <c:v>18.599547314836926</c:v>
                </c:pt>
                <c:pt idx="106">
                  <c:v>17.978139294031106</c:v>
                </c:pt>
                <c:pt idx="107">
                  <c:v>17.3567312732253</c:v>
                </c:pt>
                <c:pt idx="108">
                  <c:v>16.735323252419477</c:v>
                </c:pt>
                <c:pt idx="109">
                  <c:v>16.113915231613657</c:v>
                </c:pt>
                <c:pt idx="110">
                  <c:v>15.492507210807849</c:v>
                </c:pt>
                <c:pt idx="111">
                  <c:v>14.871099190002029</c:v>
                </c:pt>
                <c:pt idx="112">
                  <c:v>14.249691169196208</c:v>
                </c:pt>
                <c:pt idx="113">
                  <c:v>13.6282831483904</c:v>
                </c:pt>
                <c:pt idx="114">
                  <c:v>13.006875127584578</c:v>
                </c:pt>
                <c:pt idx="115">
                  <c:v>12.385467106778759</c:v>
                </c:pt>
                <c:pt idx="116">
                  <c:v>11.764059085972951</c:v>
                </c:pt>
                <c:pt idx="117">
                  <c:v>11.142651065167129</c:v>
                </c:pt>
                <c:pt idx="118">
                  <c:v>10.521243044361309</c:v>
                </c:pt>
                <c:pt idx="119">
                  <c:v>12.292590057405377</c:v>
                </c:pt>
                <c:pt idx="120">
                  <c:v>11.671182036599554</c:v>
                </c:pt>
                <c:pt idx="121">
                  <c:v>11.049774015793748</c:v>
                </c:pt>
                <c:pt idx="122">
                  <c:v>10.428365994987926</c:v>
                </c:pt>
                <c:pt idx="123">
                  <c:v>9.8069579741821045</c:v>
                </c:pt>
                <c:pt idx="124">
                  <c:v>9.1855499533762988</c:v>
                </c:pt>
                <c:pt idx="125">
                  <c:v>8.5641419325704771</c:v>
                </c:pt>
                <c:pt idx="126">
                  <c:v>7.9427339117646554</c:v>
                </c:pt>
                <c:pt idx="127">
                  <c:v>7.3213258909588479</c:v>
                </c:pt>
                <c:pt idx="128">
                  <c:v>6.699917870153028</c:v>
                </c:pt>
                <c:pt idx="129">
                  <c:v>6.0785098493472063</c:v>
                </c:pt>
                <c:pt idx="130">
                  <c:v>5.4571018285413988</c:v>
                </c:pt>
                <c:pt idx="131">
                  <c:v>4.8356938077355771</c:v>
                </c:pt>
                <c:pt idx="132">
                  <c:v>4.2142857869297572</c:v>
                </c:pt>
                <c:pt idx="133">
                  <c:v>3.5928777661239497</c:v>
                </c:pt>
                <c:pt idx="134">
                  <c:v>2.971469745318128</c:v>
                </c:pt>
                <c:pt idx="135">
                  <c:v>2.3500617245123081</c:v>
                </c:pt>
                <c:pt idx="136">
                  <c:v>16.965417187957055</c:v>
                </c:pt>
                <c:pt idx="137">
                  <c:v>16.344009167151231</c:v>
                </c:pt>
                <c:pt idx="138">
                  <c:v>15.722601146345426</c:v>
                </c:pt>
                <c:pt idx="139">
                  <c:v>15.101193125539604</c:v>
                </c:pt>
                <c:pt idx="140">
                  <c:v>14.479785104733782</c:v>
                </c:pt>
                <c:pt idx="141">
                  <c:v>13.858377083927977</c:v>
                </c:pt>
                <c:pt idx="142">
                  <c:v>13.236969063122155</c:v>
                </c:pt>
                <c:pt idx="143">
                  <c:v>12.615561042316333</c:v>
                </c:pt>
                <c:pt idx="144">
                  <c:v>11.994153021510526</c:v>
                </c:pt>
                <c:pt idx="145">
                  <c:v>11.372745000704706</c:v>
                </c:pt>
                <c:pt idx="146">
                  <c:v>10.751336979898884</c:v>
                </c:pt>
                <c:pt idx="147">
                  <c:v>10.129928959093077</c:v>
                </c:pt>
                <c:pt idx="148">
                  <c:v>9.5085209382872549</c:v>
                </c:pt>
                <c:pt idx="149">
                  <c:v>8.8871129174814349</c:v>
                </c:pt>
                <c:pt idx="150">
                  <c:v>8.2657048966756275</c:v>
                </c:pt>
                <c:pt idx="151">
                  <c:v>7.6442968758698058</c:v>
                </c:pt>
                <c:pt idx="152">
                  <c:v>7.0228888550639859</c:v>
                </c:pt>
                <c:pt idx="153">
                  <c:v>10.879330154685899</c:v>
                </c:pt>
                <c:pt idx="154">
                  <c:v>10.257922133880076</c:v>
                </c:pt>
                <c:pt idx="155">
                  <c:v>9.63651411307427</c:v>
                </c:pt>
                <c:pt idx="156">
                  <c:v>9.0151060922684483</c:v>
                </c:pt>
                <c:pt idx="157">
                  <c:v>8.3936980714626266</c:v>
                </c:pt>
                <c:pt idx="158">
                  <c:v>7.7722900506568209</c:v>
                </c:pt>
                <c:pt idx="159">
                  <c:v>7.1508820298509992</c:v>
                </c:pt>
                <c:pt idx="160">
                  <c:v>6.5294740090451775</c:v>
                </c:pt>
                <c:pt idx="161">
                  <c:v>5.90806598823937</c:v>
                </c:pt>
                <c:pt idx="162">
                  <c:v>5.2866579674335501</c:v>
                </c:pt>
                <c:pt idx="163">
                  <c:v>4.6652499466277284</c:v>
                </c:pt>
                <c:pt idx="164">
                  <c:v>4.0438419258219209</c:v>
                </c:pt>
                <c:pt idx="165">
                  <c:v>3.4224339050160992</c:v>
                </c:pt>
                <c:pt idx="166">
                  <c:v>2.8010258842102793</c:v>
                </c:pt>
                <c:pt idx="167">
                  <c:v>2.1796178634044718</c:v>
                </c:pt>
                <c:pt idx="168">
                  <c:v>1.5582098425986501</c:v>
                </c:pt>
                <c:pt idx="169">
                  <c:v>0.93680182179283022</c:v>
                </c:pt>
                <c:pt idx="170">
                  <c:v>13.163269979046849</c:v>
                </c:pt>
                <c:pt idx="171">
                  <c:v>12.541861958241025</c:v>
                </c:pt>
                <c:pt idx="172">
                  <c:v>11.920453937435219</c:v>
                </c:pt>
                <c:pt idx="173">
                  <c:v>11.299045916629398</c:v>
                </c:pt>
                <c:pt idx="174">
                  <c:v>10.677637895823576</c:v>
                </c:pt>
                <c:pt idx="175">
                  <c:v>10.05622987501777</c:v>
                </c:pt>
                <c:pt idx="176">
                  <c:v>9.4348218542119486</c:v>
                </c:pt>
                <c:pt idx="177">
                  <c:v>8.8134138334061269</c:v>
                </c:pt>
                <c:pt idx="178">
                  <c:v>8.1920058126003195</c:v>
                </c:pt>
                <c:pt idx="179">
                  <c:v>7.5705977917944995</c:v>
                </c:pt>
                <c:pt idx="180">
                  <c:v>6.9491897709886779</c:v>
                </c:pt>
                <c:pt idx="181">
                  <c:v>6.3277817501828704</c:v>
                </c:pt>
                <c:pt idx="182">
                  <c:v>5.7063737293770487</c:v>
                </c:pt>
                <c:pt idx="183">
                  <c:v>5.0849657085712288</c:v>
                </c:pt>
                <c:pt idx="184">
                  <c:v>4.4635576877654213</c:v>
                </c:pt>
                <c:pt idx="185">
                  <c:v>3.8421496669595996</c:v>
                </c:pt>
                <c:pt idx="186">
                  <c:v>3.2207416461537797</c:v>
                </c:pt>
                <c:pt idx="187">
                  <c:v>12.54185263454206</c:v>
                </c:pt>
                <c:pt idx="188">
                  <c:v>11.920444613736237</c:v>
                </c:pt>
                <c:pt idx="189">
                  <c:v>11.299036592930431</c:v>
                </c:pt>
                <c:pt idx="190">
                  <c:v>10.677628572124609</c:v>
                </c:pt>
                <c:pt idx="191">
                  <c:v>10.056220551318788</c:v>
                </c:pt>
                <c:pt idx="192">
                  <c:v>9.434812530512982</c:v>
                </c:pt>
                <c:pt idx="193">
                  <c:v>8.8134045097071603</c:v>
                </c:pt>
                <c:pt idx="194">
                  <c:v>8.1919964889013386</c:v>
                </c:pt>
                <c:pt idx="195">
                  <c:v>7.5705884680955311</c:v>
                </c:pt>
                <c:pt idx="196">
                  <c:v>6.9491804472897112</c:v>
                </c:pt>
                <c:pt idx="197">
                  <c:v>6.3277724264838895</c:v>
                </c:pt>
                <c:pt idx="198">
                  <c:v>5.706364405678082</c:v>
                </c:pt>
                <c:pt idx="199">
                  <c:v>5.0849563848722603</c:v>
                </c:pt>
                <c:pt idx="200">
                  <c:v>4.4635483640664404</c:v>
                </c:pt>
                <c:pt idx="201">
                  <c:v>3.8421403432606329</c:v>
                </c:pt>
                <c:pt idx="202">
                  <c:v>3.2207323224548112</c:v>
                </c:pt>
                <c:pt idx="203">
                  <c:v>2.5993243016489913</c:v>
                </c:pt>
                <c:pt idx="204">
                  <c:v>16.436186878408048</c:v>
                </c:pt>
                <c:pt idx="205">
                  <c:v>15.814778857602224</c:v>
                </c:pt>
                <c:pt idx="206">
                  <c:v>15.193370836796419</c:v>
                </c:pt>
                <c:pt idx="207">
                  <c:v>14.571962815990597</c:v>
                </c:pt>
                <c:pt idx="208">
                  <c:v>13.950554795184775</c:v>
                </c:pt>
                <c:pt idx="209">
                  <c:v>13.32914677437897</c:v>
                </c:pt>
                <c:pt idx="210">
                  <c:v>12.707738753573148</c:v>
                </c:pt>
                <c:pt idx="211">
                  <c:v>12.086330732767326</c:v>
                </c:pt>
                <c:pt idx="212">
                  <c:v>11.464922711961519</c:v>
                </c:pt>
                <c:pt idx="213">
                  <c:v>10.843514691155699</c:v>
                </c:pt>
                <c:pt idx="214">
                  <c:v>10.222106670349877</c:v>
                </c:pt>
                <c:pt idx="215">
                  <c:v>9.6006986495440696</c:v>
                </c:pt>
                <c:pt idx="216">
                  <c:v>8.9792906287382479</c:v>
                </c:pt>
                <c:pt idx="217">
                  <c:v>8.357882607932428</c:v>
                </c:pt>
                <c:pt idx="218">
                  <c:v>7.7364745871266205</c:v>
                </c:pt>
                <c:pt idx="219">
                  <c:v>7.1150665663207988</c:v>
                </c:pt>
                <c:pt idx="220">
                  <c:v>6.4936585455149789</c:v>
                </c:pt>
                <c:pt idx="221">
                  <c:v>19.719552122237882</c:v>
                </c:pt>
                <c:pt idx="222">
                  <c:v>19.098144101432059</c:v>
                </c:pt>
                <c:pt idx="223">
                  <c:v>18.476736080626253</c:v>
                </c:pt>
                <c:pt idx="224">
                  <c:v>17.85532805982043</c:v>
                </c:pt>
                <c:pt idx="225">
                  <c:v>17.23392003901461</c:v>
                </c:pt>
                <c:pt idx="226">
                  <c:v>16.612512018208804</c:v>
                </c:pt>
                <c:pt idx="227">
                  <c:v>15.991103997402982</c:v>
                </c:pt>
                <c:pt idx="228">
                  <c:v>15.369695976597161</c:v>
                </c:pt>
                <c:pt idx="229">
                  <c:v>14.748287955791353</c:v>
                </c:pt>
                <c:pt idx="230">
                  <c:v>14.126879934985533</c:v>
                </c:pt>
                <c:pt idx="231">
                  <c:v>13.505471914179711</c:v>
                </c:pt>
                <c:pt idx="232">
                  <c:v>12.884063893373904</c:v>
                </c:pt>
                <c:pt idx="233">
                  <c:v>12.262655872568082</c:v>
                </c:pt>
                <c:pt idx="234">
                  <c:v>11.641247851762262</c:v>
                </c:pt>
                <c:pt idx="235">
                  <c:v>11.019839830956455</c:v>
                </c:pt>
                <c:pt idx="236">
                  <c:v>10.398431810150633</c:v>
                </c:pt>
                <c:pt idx="237">
                  <c:v>9.7770237893448133</c:v>
                </c:pt>
                <c:pt idx="238">
                  <c:v>13.629886368093167</c:v>
                </c:pt>
                <c:pt idx="239">
                  <c:v>13.008478347287344</c:v>
                </c:pt>
                <c:pt idx="240">
                  <c:v>12.387070326481538</c:v>
                </c:pt>
                <c:pt idx="241">
                  <c:v>11.765662305675717</c:v>
                </c:pt>
                <c:pt idx="242">
                  <c:v>11.144254284869895</c:v>
                </c:pt>
                <c:pt idx="243">
                  <c:v>10.522846264064089</c:v>
                </c:pt>
                <c:pt idx="244">
                  <c:v>9.9014382432582675</c:v>
                </c:pt>
                <c:pt idx="245">
                  <c:v>9.2800302224524458</c:v>
                </c:pt>
                <c:pt idx="246">
                  <c:v>8.6586222016466383</c:v>
                </c:pt>
                <c:pt idx="247">
                  <c:v>8.0372141808408184</c:v>
                </c:pt>
                <c:pt idx="248">
                  <c:v>7.4158061600349967</c:v>
                </c:pt>
                <c:pt idx="249">
                  <c:v>6.7943981392291892</c:v>
                </c:pt>
                <c:pt idx="250">
                  <c:v>6.1729901184233675</c:v>
                </c:pt>
                <c:pt idx="251">
                  <c:v>5.5515820976175476</c:v>
                </c:pt>
                <c:pt idx="252">
                  <c:v>4.9301740768117401</c:v>
                </c:pt>
                <c:pt idx="253">
                  <c:v>4.3087660560059184</c:v>
                </c:pt>
                <c:pt idx="254">
                  <c:v>3.6873580352000985</c:v>
                </c:pt>
                <c:pt idx="255">
                  <c:v>14.230931461429769</c:v>
                </c:pt>
                <c:pt idx="256">
                  <c:v>13.609523440623946</c:v>
                </c:pt>
                <c:pt idx="257">
                  <c:v>12.98811541981814</c:v>
                </c:pt>
                <c:pt idx="258">
                  <c:v>12.366707399012318</c:v>
                </c:pt>
                <c:pt idx="259">
                  <c:v>11.745299378206496</c:v>
                </c:pt>
                <c:pt idx="260">
                  <c:v>11.123891357400691</c:v>
                </c:pt>
                <c:pt idx="261">
                  <c:v>10.502483336594869</c:v>
                </c:pt>
                <c:pt idx="262">
                  <c:v>9.8810753157890474</c:v>
                </c:pt>
                <c:pt idx="263">
                  <c:v>9.2596672949832399</c:v>
                </c:pt>
                <c:pt idx="264">
                  <c:v>8.63825927417742</c:v>
                </c:pt>
                <c:pt idx="265">
                  <c:v>8.0168512533715983</c:v>
                </c:pt>
                <c:pt idx="266">
                  <c:v>7.3954432325657908</c:v>
                </c:pt>
                <c:pt idx="267">
                  <c:v>6.7740352117599691</c:v>
                </c:pt>
                <c:pt idx="268">
                  <c:v>6.1526271909541492</c:v>
                </c:pt>
                <c:pt idx="269">
                  <c:v>5.5312191701483417</c:v>
                </c:pt>
                <c:pt idx="270">
                  <c:v>4.9098111493425201</c:v>
                </c:pt>
                <c:pt idx="271">
                  <c:v>4.2884031285367001</c:v>
                </c:pt>
                <c:pt idx="272">
                  <c:v>12.530479629334678</c:v>
                </c:pt>
                <c:pt idx="273">
                  <c:v>11.909071608528862</c:v>
                </c:pt>
                <c:pt idx="274">
                  <c:v>11.287663587723046</c:v>
                </c:pt>
                <c:pt idx="275">
                  <c:v>10.666255566917227</c:v>
                </c:pt>
                <c:pt idx="276">
                  <c:v>10.044847546111411</c:v>
                </c:pt>
                <c:pt idx="277">
                  <c:v>9.4234395253055947</c:v>
                </c:pt>
                <c:pt idx="278">
                  <c:v>8.8020315044997783</c:v>
                </c:pt>
                <c:pt idx="279">
                  <c:v>8.180623483693962</c:v>
                </c:pt>
                <c:pt idx="280">
                  <c:v>7.5592154628881456</c:v>
                </c:pt>
                <c:pt idx="281">
                  <c:v>6.9378074420823292</c:v>
                </c:pt>
                <c:pt idx="282">
                  <c:v>6.3163994212765129</c:v>
                </c:pt>
                <c:pt idx="283">
                  <c:v>5.6949914004706947</c:v>
                </c:pt>
                <c:pt idx="284">
                  <c:v>5.0735833796648784</c:v>
                </c:pt>
                <c:pt idx="285">
                  <c:v>4.4521753588590638</c:v>
                </c:pt>
                <c:pt idx="286">
                  <c:v>3.8307673380532457</c:v>
                </c:pt>
                <c:pt idx="287">
                  <c:v>3.2093593172474293</c:v>
                </c:pt>
                <c:pt idx="288">
                  <c:v>2.5879512964416129</c:v>
                </c:pt>
                <c:pt idx="289">
                  <c:v>12.898977917247169</c:v>
                </c:pt>
                <c:pt idx="290">
                  <c:v>12.277569896441353</c:v>
                </c:pt>
                <c:pt idx="291">
                  <c:v>11.656161875635537</c:v>
                </c:pt>
                <c:pt idx="292">
                  <c:v>11.034753854829718</c:v>
                </c:pt>
                <c:pt idx="293">
                  <c:v>10.413345834023902</c:v>
                </c:pt>
                <c:pt idx="294">
                  <c:v>9.7919378132180857</c:v>
                </c:pt>
                <c:pt idx="295">
                  <c:v>9.1705297924122693</c:v>
                </c:pt>
                <c:pt idx="296">
                  <c:v>8.5491217716064529</c:v>
                </c:pt>
                <c:pt idx="297">
                  <c:v>7.9277137508006366</c:v>
                </c:pt>
                <c:pt idx="298">
                  <c:v>7.3063057299948202</c:v>
                </c:pt>
                <c:pt idx="299">
                  <c:v>6.6848977091890038</c:v>
                </c:pt>
                <c:pt idx="300">
                  <c:v>6.0634896883831857</c:v>
                </c:pt>
                <c:pt idx="301">
                  <c:v>5.4420816675773693</c:v>
                </c:pt>
                <c:pt idx="302">
                  <c:v>4.8206736467715547</c:v>
                </c:pt>
                <c:pt idx="303">
                  <c:v>4.1992656259657366</c:v>
                </c:pt>
                <c:pt idx="304">
                  <c:v>3.5778576051599202</c:v>
                </c:pt>
                <c:pt idx="305">
                  <c:v>2.9564495843541039</c:v>
                </c:pt>
                <c:pt idx="306">
                  <c:v>14.254674768925344</c:v>
                </c:pt>
                <c:pt idx="307">
                  <c:v>13.633266748119528</c:v>
                </c:pt>
                <c:pt idx="308">
                  <c:v>13.011858727313712</c:v>
                </c:pt>
                <c:pt idx="309">
                  <c:v>12.390450706507893</c:v>
                </c:pt>
                <c:pt idx="310">
                  <c:v>11.769042685702077</c:v>
                </c:pt>
                <c:pt idx="311">
                  <c:v>11.147634664896261</c:v>
                </c:pt>
                <c:pt idx="312">
                  <c:v>10.526226644090444</c:v>
                </c:pt>
                <c:pt idx="313">
                  <c:v>9.904818623284628</c:v>
                </c:pt>
                <c:pt idx="314">
                  <c:v>9.2834106024788117</c:v>
                </c:pt>
                <c:pt idx="315">
                  <c:v>8.6620025816729953</c:v>
                </c:pt>
                <c:pt idx="316">
                  <c:v>8.0405945608671789</c:v>
                </c:pt>
                <c:pt idx="317">
                  <c:v>7.4191865400613608</c:v>
                </c:pt>
                <c:pt idx="318">
                  <c:v>6.7977785192555444</c:v>
                </c:pt>
                <c:pt idx="319">
                  <c:v>6.1763704984497299</c:v>
                </c:pt>
                <c:pt idx="320">
                  <c:v>5.5549624776439117</c:v>
                </c:pt>
                <c:pt idx="321">
                  <c:v>4.9335544568380953</c:v>
                </c:pt>
                <c:pt idx="322">
                  <c:v>4.312146436032279</c:v>
                </c:pt>
                <c:pt idx="323">
                  <c:v>21.001151611718665</c:v>
                </c:pt>
                <c:pt idx="324">
                  <c:v>20.379743590912849</c:v>
                </c:pt>
                <c:pt idx="325">
                  <c:v>19.758335570107032</c:v>
                </c:pt>
                <c:pt idx="326">
                  <c:v>19.136927549301213</c:v>
                </c:pt>
                <c:pt idx="327">
                  <c:v>18.515519528495396</c:v>
                </c:pt>
                <c:pt idx="328">
                  <c:v>17.89411150768958</c:v>
                </c:pt>
                <c:pt idx="329">
                  <c:v>17.272703486883763</c:v>
                </c:pt>
                <c:pt idx="330">
                  <c:v>16.651295466077947</c:v>
                </c:pt>
                <c:pt idx="331">
                  <c:v>16.029887445272131</c:v>
                </c:pt>
                <c:pt idx="332">
                  <c:v>15.408479424466316</c:v>
                </c:pt>
                <c:pt idx="333">
                  <c:v>14.7870714036605</c:v>
                </c:pt>
                <c:pt idx="334">
                  <c:v>14.165663382854682</c:v>
                </c:pt>
                <c:pt idx="335">
                  <c:v>13.544255362048865</c:v>
                </c:pt>
                <c:pt idx="336">
                  <c:v>12.922847341243051</c:v>
                </c:pt>
                <c:pt idx="337">
                  <c:v>12.301439320437233</c:v>
                </c:pt>
                <c:pt idx="338">
                  <c:v>11.680031299631416</c:v>
                </c:pt>
                <c:pt idx="339">
                  <c:v>11.0586232788256</c:v>
                </c:pt>
                <c:pt idx="340">
                  <c:v>21.317587693379156</c:v>
                </c:pt>
                <c:pt idx="341">
                  <c:v>26.897696751685022</c:v>
                </c:pt>
                <c:pt idx="342">
                  <c:v>26.276288730879205</c:v>
                </c:pt>
                <c:pt idx="343">
                  <c:v>25.654880710073385</c:v>
                </c:pt>
                <c:pt idx="344">
                  <c:v>25.033472689267569</c:v>
                </c:pt>
                <c:pt idx="345">
                  <c:v>24.412064668461753</c:v>
                </c:pt>
                <c:pt idx="346">
                  <c:v>23.790656647655936</c:v>
                </c:pt>
                <c:pt idx="347">
                  <c:v>23.16924862685012</c:v>
                </c:pt>
                <c:pt idx="348">
                  <c:v>22.547840606044304</c:v>
                </c:pt>
                <c:pt idx="349">
                  <c:v>21.926432585238487</c:v>
                </c:pt>
                <c:pt idx="350">
                  <c:v>21.305024564432671</c:v>
                </c:pt>
                <c:pt idx="351">
                  <c:v>20.683616543626854</c:v>
                </c:pt>
                <c:pt idx="352">
                  <c:v>20.062208522821038</c:v>
                </c:pt>
                <c:pt idx="353">
                  <c:v>19.440800502015222</c:v>
                </c:pt>
                <c:pt idx="354">
                  <c:v>18.819392481209405</c:v>
                </c:pt>
                <c:pt idx="355">
                  <c:v>18.197984460403589</c:v>
                </c:pt>
                <c:pt idx="356">
                  <c:v>17.576576439597773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EC-194B-837B-36D96B948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397919"/>
        <c:axId val="611185839"/>
      </c:scatterChart>
      <c:valAx>
        <c:axId val="4883979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1185839"/>
        <c:crosses val="autoZero"/>
        <c:crossBetween val="midCat"/>
      </c:valAx>
      <c:valAx>
        <c:axId val="6111858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Cash Register Revenue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839791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Hour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'Original Data'!$D$2:$D$358</c:f>
              <c:numCache>
                <c:formatCode>h:mm</c:formatCode>
                <c:ptCount val="357"/>
                <c:pt idx="0">
                  <c:v>0.25</c:v>
                </c:pt>
                <c:pt idx="1">
                  <c:v>0.29166666666666702</c:v>
                </c:pt>
                <c:pt idx="2">
                  <c:v>0.33333333333333298</c:v>
                </c:pt>
                <c:pt idx="3">
                  <c:v>0.375</c:v>
                </c:pt>
                <c:pt idx="4">
                  <c:v>0.41666666666666702</c:v>
                </c:pt>
                <c:pt idx="5">
                  <c:v>0.45833333333333298</c:v>
                </c:pt>
                <c:pt idx="6">
                  <c:v>0.5</c:v>
                </c:pt>
                <c:pt idx="7">
                  <c:v>0.54166666666666696</c:v>
                </c:pt>
                <c:pt idx="8">
                  <c:v>0.58333333333333304</c:v>
                </c:pt>
                <c:pt idx="9">
                  <c:v>0.625</c:v>
                </c:pt>
                <c:pt idx="10">
                  <c:v>0.66666666666666696</c:v>
                </c:pt>
                <c:pt idx="11">
                  <c:v>0.70833333333333304</c:v>
                </c:pt>
                <c:pt idx="12">
                  <c:v>0.75</c:v>
                </c:pt>
                <c:pt idx="13">
                  <c:v>0.79166666666666696</c:v>
                </c:pt>
                <c:pt idx="14">
                  <c:v>0.83333333333333304</c:v>
                </c:pt>
                <c:pt idx="15">
                  <c:v>0.875</c:v>
                </c:pt>
                <c:pt idx="16">
                  <c:v>0.91666666666666696</c:v>
                </c:pt>
                <c:pt idx="17">
                  <c:v>0.25</c:v>
                </c:pt>
                <c:pt idx="18">
                  <c:v>0.29166666666666702</c:v>
                </c:pt>
                <c:pt idx="19">
                  <c:v>0.33333333333333298</c:v>
                </c:pt>
                <c:pt idx="20">
                  <c:v>0.375</c:v>
                </c:pt>
                <c:pt idx="21">
                  <c:v>0.41666666666666702</c:v>
                </c:pt>
                <c:pt idx="22">
                  <c:v>0.45833333333333298</c:v>
                </c:pt>
                <c:pt idx="23">
                  <c:v>0.5</c:v>
                </c:pt>
                <c:pt idx="24">
                  <c:v>0.54166666666666696</c:v>
                </c:pt>
                <c:pt idx="25">
                  <c:v>0.58333333333333304</c:v>
                </c:pt>
                <c:pt idx="26">
                  <c:v>0.625</c:v>
                </c:pt>
                <c:pt idx="27">
                  <c:v>0.66666666666666696</c:v>
                </c:pt>
                <c:pt idx="28">
                  <c:v>0.70833333333333304</c:v>
                </c:pt>
                <c:pt idx="29">
                  <c:v>0.75</c:v>
                </c:pt>
                <c:pt idx="30">
                  <c:v>0.79166666666666696</c:v>
                </c:pt>
                <c:pt idx="31">
                  <c:v>0.83333333333333304</c:v>
                </c:pt>
                <c:pt idx="32">
                  <c:v>0.875</c:v>
                </c:pt>
                <c:pt idx="33">
                  <c:v>0.91666666666666696</c:v>
                </c:pt>
                <c:pt idx="34">
                  <c:v>0.25</c:v>
                </c:pt>
                <c:pt idx="35">
                  <c:v>0.29166666666666702</c:v>
                </c:pt>
                <c:pt idx="36">
                  <c:v>0.33333333333333298</c:v>
                </c:pt>
                <c:pt idx="37">
                  <c:v>0.375</c:v>
                </c:pt>
                <c:pt idx="38">
                  <c:v>0.41666666666666702</c:v>
                </c:pt>
                <c:pt idx="39">
                  <c:v>0.45833333333333298</c:v>
                </c:pt>
                <c:pt idx="40">
                  <c:v>0.5</c:v>
                </c:pt>
                <c:pt idx="41">
                  <c:v>0.54166666666666696</c:v>
                </c:pt>
                <c:pt idx="42">
                  <c:v>0.58333333333333304</c:v>
                </c:pt>
                <c:pt idx="43">
                  <c:v>0.625</c:v>
                </c:pt>
                <c:pt idx="44">
                  <c:v>0.66666666666666696</c:v>
                </c:pt>
                <c:pt idx="45">
                  <c:v>0.70833333333333304</c:v>
                </c:pt>
                <c:pt idx="46">
                  <c:v>0.75</c:v>
                </c:pt>
                <c:pt idx="47">
                  <c:v>0.79166666666666696</c:v>
                </c:pt>
                <c:pt idx="48">
                  <c:v>0.83333333333333304</c:v>
                </c:pt>
                <c:pt idx="49">
                  <c:v>0.875</c:v>
                </c:pt>
                <c:pt idx="50">
                  <c:v>0.91666666666666696</c:v>
                </c:pt>
                <c:pt idx="51">
                  <c:v>0.25</c:v>
                </c:pt>
                <c:pt idx="52">
                  <c:v>0.29166666666666702</c:v>
                </c:pt>
                <c:pt idx="53">
                  <c:v>0.33333333333333298</c:v>
                </c:pt>
                <c:pt idx="54">
                  <c:v>0.375</c:v>
                </c:pt>
                <c:pt idx="55">
                  <c:v>0.41666666666666702</c:v>
                </c:pt>
                <c:pt idx="56">
                  <c:v>0.45833333333333298</c:v>
                </c:pt>
                <c:pt idx="57">
                  <c:v>0.5</c:v>
                </c:pt>
                <c:pt idx="58">
                  <c:v>0.54166666666666696</c:v>
                </c:pt>
                <c:pt idx="59">
                  <c:v>0.58333333333333304</c:v>
                </c:pt>
                <c:pt idx="60">
                  <c:v>0.625</c:v>
                </c:pt>
                <c:pt idx="61">
                  <c:v>0.66666666666666696</c:v>
                </c:pt>
                <c:pt idx="62">
                  <c:v>0.70833333333333304</c:v>
                </c:pt>
                <c:pt idx="63">
                  <c:v>0.75</c:v>
                </c:pt>
                <c:pt idx="64">
                  <c:v>0.79166666666666696</c:v>
                </c:pt>
                <c:pt idx="65">
                  <c:v>0.83333333333333304</c:v>
                </c:pt>
                <c:pt idx="66">
                  <c:v>0.875</c:v>
                </c:pt>
                <c:pt idx="67">
                  <c:v>0.91666666666666696</c:v>
                </c:pt>
                <c:pt idx="68">
                  <c:v>0.25</c:v>
                </c:pt>
                <c:pt idx="69">
                  <c:v>0.29166666666666702</c:v>
                </c:pt>
                <c:pt idx="70">
                  <c:v>0.33333333333333298</c:v>
                </c:pt>
                <c:pt idx="71">
                  <c:v>0.375</c:v>
                </c:pt>
                <c:pt idx="72">
                  <c:v>0.41666666666666702</c:v>
                </c:pt>
                <c:pt idx="73">
                  <c:v>0.45833333333333298</c:v>
                </c:pt>
                <c:pt idx="74">
                  <c:v>0.5</c:v>
                </c:pt>
                <c:pt idx="75">
                  <c:v>0.54166666666666696</c:v>
                </c:pt>
                <c:pt idx="76">
                  <c:v>0.58333333333333304</c:v>
                </c:pt>
                <c:pt idx="77">
                  <c:v>0.625</c:v>
                </c:pt>
                <c:pt idx="78">
                  <c:v>0.66666666666666696</c:v>
                </c:pt>
                <c:pt idx="79">
                  <c:v>0.70833333333333304</c:v>
                </c:pt>
                <c:pt idx="80">
                  <c:v>0.75</c:v>
                </c:pt>
                <c:pt idx="81">
                  <c:v>0.79166666666666696</c:v>
                </c:pt>
                <c:pt idx="82">
                  <c:v>0.83333333333333304</c:v>
                </c:pt>
                <c:pt idx="83">
                  <c:v>0.875</c:v>
                </c:pt>
                <c:pt idx="84">
                  <c:v>0.91666666666666696</c:v>
                </c:pt>
                <c:pt idx="85">
                  <c:v>0.25</c:v>
                </c:pt>
                <c:pt idx="86">
                  <c:v>0.29166666666666702</c:v>
                </c:pt>
                <c:pt idx="87">
                  <c:v>0.33333333333333298</c:v>
                </c:pt>
                <c:pt idx="88">
                  <c:v>0.375</c:v>
                </c:pt>
                <c:pt idx="89">
                  <c:v>0.41666666666666702</c:v>
                </c:pt>
                <c:pt idx="90">
                  <c:v>0.45833333333333298</c:v>
                </c:pt>
                <c:pt idx="91">
                  <c:v>0.5</c:v>
                </c:pt>
                <c:pt idx="92">
                  <c:v>0.54166666666666696</c:v>
                </c:pt>
                <c:pt idx="93">
                  <c:v>0.58333333333333304</c:v>
                </c:pt>
                <c:pt idx="94">
                  <c:v>0.625</c:v>
                </c:pt>
                <c:pt idx="95">
                  <c:v>0.66666666666666696</c:v>
                </c:pt>
                <c:pt idx="96">
                  <c:v>0.70833333333333304</c:v>
                </c:pt>
                <c:pt idx="97">
                  <c:v>0.75</c:v>
                </c:pt>
                <c:pt idx="98">
                  <c:v>0.79166666666666696</c:v>
                </c:pt>
                <c:pt idx="99">
                  <c:v>0.83333333333333304</c:v>
                </c:pt>
                <c:pt idx="100">
                  <c:v>0.875</c:v>
                </c:pt>
                <c:pt idx="101">
                  <c:v>0.91666666666666696</c:v>
                </c:pt>
                <c:pt idx="102">
                  <c:v>0.25</c:v>
                </c:pt>
                <c:pt idx="103">
                  <c:v>0.29166666666666702</c:v>
                </c:pt>
                <c:pt idx="104">
                  <c:v>0.33333333333333298</c:v>
                </c:pt>
                <c:pt idx="105">
                  <c:v>0.375</c:v>
                </c:pt>
                <c:pt idx="106">
                  <c:v>0.41666666666666702</c:v>
                </c:pt>
                <c:pt idx="107">
                  <c:v>0.45833333333333298</c:v>
                </c:pt>
                <c:pt idx="108">
                  <c:v>0.5</c:v>
                </c:pt>
                <c:pt idx="109">
                  <c:v>0.54166666666666696</c:v>
                </c:pt>
                <c:pt idx="110">
                  <c:v>0.58333333333333304</c:v>
                </c:pt>
                <c:pt idx="111">
                  <c:v>0.625</c:v>
                </c:pt>
                <c:pt idx="112">
                  <c:v>0.66666666666666696</c:v>
                </c:pt>
                <c:pt idx="113">
                  <c:v>0.70833333333333304</c:v>
                </c:pt>
                <c:pt idx="114">
                  <c:v>0.75</c:v>
                </c:pt>
                <c:pt idx="115">
                  <c:v>0.79166666666666696</c:v>
                </c:pt>
                <c:pt idx="116">
                  <c:v>0.83333333333333304</c:v>
                </c:pt>
                <c:pt idx="117">
                  <c:v>0.875</c:v>
                </c:pt>
                <c:pt idx="118">
                  <c:v>0.91666666666666696</c:v>
                </c:pt>
                <c:pt idx="119">
                  <c:v>0.25</c:v>
                </c:pt>
                <c:pt idx="120">
                  <c:v>0.29166666666666702</c:v>
                </c:pt>
                <c:pt idx="121">
                  <c:v>0.33333333333333298</c:v>
                </c:pt>
                <c:pt idx="122">
                  <c:v>0.375</c:v>
                </c:pt>
                <c:pt idx="123">
                  <c:v>0.41666666666666702</c:v>
                </c:pt>
                <c:pt idx="124">
                  <c:v>0.45833333333333298</c:v>
                </c:pt>
                <c:pt idx="125">
                  <c:v>0.5</c:v>
                </c:pt>
                <c:pt idx="126">
                  <c:v>0.54166666666666696</c:v>
                </c:pt>
                <c:pt idx="127">
                  <c:v>0.58333333333333304</c:v>
                </c:pt>
                <c:pt idx="128">
                  <c:v>0.625</c:v>
                </c:pt>
                <c:pt idx="129">
                  <c:v>0.66666666666666696</c:v>
                </c:pt>
                <c:pt idx="130">
                  <c:v>0.70833333333333304</c:v>
                </c:pt>
                <c:pt idx="131">
                  <c:v>0.75</c:v>
                </c:pt>
                <c:pt idx="132">
                  <c:v>0.79166666666666696</c:v>
                </c:pt>
                <c:pt idx="133">
                  <c:v>0.83333333333333304</c:v>
                </c:pt>
                <c:pt idx="134">
                  <c:v>0.875</c:v>
                </c:pt>
                <c:pt idx="135">
                  <c:v>0.91666666666666696</c:v>
                </c:pt>
                <c:pt idx="136">
                  <c:v>0.25</c:v>
                </c:pt>
                <c:pt idx="137">
                  <c:v>0.29166666666666702</c:v>
                </c:pt>
                <c:pt idx="138">
                  <c:v>0.33333333333333298</c:v>
                </c:pt>
                <c:pt idx="139">
                  <c:v>0.375</c:v>
                </c:pt>
                <c:pt idx="140">
                  <c:v>0.41666666666666702</c:v>
                </c:pt>
                <c:pt idx="141">
                  <c:v>0.45833333333333298</c:v>
                </c:pt>
                <c:pt idx="142">
                  <c:v>0.5</c:v>
                </c:pt>
                <c:pt idx="143">
                  <c:v>0.54166666666666696</c:v>
                </c:pt>
                <c:pt idx="144">
                  <c:v>0.58333333333333304</c:v>
                </c:pt>
                <c:pt idx="145">
                  <c:v>0.625</c:v>
                </c:pt>
                <c:pt idx="146">
                  <c:v>0.66666666666666696</c:v>
                </c:pt>
                <c:pt idx="147">
                  <c:v>0.70833333333333304</c:v>
                </c:pt>
                <c:pt idx="148">
                  <c:v>0.75</c:v>
                </c:pt>
                <c:pt idx="149">
                  <c:v>0.79166666666666696</c:v>
                </c:pt>
                <c:pt idx="150">
                  <c:v>0.83333333333333304</c:v>
                </c:pt>
                <c:pt idx="151">
                  <c:v>0.875</c:v>
                </c:pt>
                <c:pt idx="152">
                  <c:v>0.91666666666666696</c:v>
                </c:pt>
                <c:pt idx="153">
                  <c:v>0.25</c:v>
                </c:pt>
                <c:pt idx="154">
                  <c:v>0.29166666666666702</c:v>
                </c:pt>
                <c:pt idx="155">
                  <c:v>0.33333333333333298</c:v>
                </c:pt>
                <c:pt idx="156">
                  <c:v>0.375</c:v>
                </c:pt>
                <c:pt idx="157">
                  <c:v>0.41666666666666702</c:v>
                </c:pt>
                <c:pt idx="158">
                  <c:v>0.45833333333333298</c:v>
                </c:pt>
                <c:pt idx="159">
                  <c:v>0.5</c:v>
                </c:pt>
                <c:pt idx="160">
                  <c:v>0.54166666666666696</c:v>
                </c:pt>
                <c:pt idx="161">
                  <c:v>0.58333333333333304</c:v>
                </c:pt>
                <c:pt idx="162">
                  <c:v>0.625</c:v>
                </c:pt>
                <c:pt idx="163">
                  <c:v>0.66666666666666696</c:v>
                </c:pt>
                <c:pt idx="164">
                  <c:v>0.70833333333333304</c:v>
                </c:pt>
                <c:pt idx="165">
                  <c:v>0.75</c:v>
                </c:pt>
                <c:pt idx="166">
                  <c:v>0.79166666666666696</c:v>
                </c:pt>
                <c:pt idx="167">
                  <c:v>0.83333333333333304</c:v>
                </c:pt>
                <c:pt idx="168">
                  <c:v>0.875</c:v>
                </c:pt>
                <c:pt idx="169">
                  <c:v>0.91666666666666696</c:v>
                </c:pt>
                <c:pt idx="170">
                  <c:v>0.25</c:v>
                </c:pt>
                <c:pt idx="171">
                  <c:v>0.29166666666666702</c:v>
                </c:pt>
                <c:pt idx="172">
                  <c:v>0.33333333333333298</c:v>
                </c:pt>
                <c:pt idx="173">
                  <c:v>0.375</c:v>
                </c:pt>
                <c:pt idx="174">
                  <c:v>0.41666666666666702</c:v>
                </c:pt>
                <c:pt idx="175">
                  <c:v>0.45833333333333298</c:v>
                </c:pt>
                <c:pt idx="176">
                  <c:v>0.5</c:v>
                </c:pt>
                <c:pt idx="177">
                  <c:v>0.54166666666666696</c:v>
                </c:pt>
                <c:pt idx="178">
                  <c:v>0.58333333333333304</c:v>
                </c:pt>
                <c:pt idx="179">
                  <c:v>0.625</c:v>
                </c:pt>
                <c:pt idx="180">
                  <c:v>0.66666666666666696</c:v>
                </c:pt>
                <c:pt idx="181">
                  <c:v>0.70833333333333304</c:v>
                </c:pt>
                <c:pt idx="182">
                  <c:v>0.75</c:v>
                </c:pt>
                <c:pt idx="183">
                  <c:v>0.79166666666666696</c:v>
                </c:pt>
                <c:pt idx="184">
                  <c:v>0.83333333333333304</c:v>
                </c:pt>
                <c:pt idx="185">
                  <c:v>0.875</c:v>
                </c:pt>
                <c:pt idx="186">
                  <c:v>0.91666666666666696</c:v>
                </c:pt>
                <c:pt idx="187">
                  <c:v>0.25</c:v>
                </c:pt>
                <c:pt idx="188">
                  <c:v>0.29166666666666702</c:v>
                </c:pt>
                <c:pt idx="189">
                  <c:v>0.33333333333333298</c:v>
                </c:pt>
                <c:pt idx="190">
                  <c:v>0.375</c:v>
                </c:pt>
                <c:pt idx="191">
                  <c:v>0.41666666666666702</c:v>
                </c:pt>
                <c:pt idx="192">
                  <c:v>0.45833333333333298</c:v>
                </c:pt>
                <c:pt idx="193">
                  <c:v>0.5</c:v>
                </c:pt>
                <c:pt idx="194">
                  <c:v>0.54166666666666696</c:v>
                </c:pt>
                <c:pt idx="195">
                  <c:v>0.58333333333333304</c:v>
                </c:pt>
                <c:pt idx="196">
                  <c:v>0.625</c:v>
                </c:pt>
                <c:pt idx="197">
                  <c:v>0.66666666666666696</c:v>
                </c:pt>
                <c:pt idx="198">
                  <c:v>0.70833333333333304</c:v>
                </c:pt>
                <c:pt idx="199">
                  <c:v>0.75</c:v>
                </c:pt>
                <c:pt idx="200">
                  <c:v>0.79166666666666696</c:v>
                </c:pt>
                <c:pt idx="201">
                  <c:v>0.83333333333333304</c:v>
                </c:pt>
                <c:pt idx="202">
                  <c:v>0.875</c:v>
                </c:pt>
                <c:pt idx="203">
                  <c:v>0.91666666666666696</c:v>
                </c:pt>
                <c:pt idx="204">
                  <c:v>0.25</c:v>
                </c:pt>
                <c:pt idx="205">
                  <c:v>0.29166666666666702</c:v>
                </c:pt>
                <c:pt idx="206">
                  <c:v>0.33333333333333298</c:v>
                </c:pt>
                <c:pt idx="207">
                  <c:v>0.375</c:v>
                </c:pt>
                <c:pt idx="208">
                  <c:v>0.41666666666666702</c:v>
                </c:pt>
                <c:pt idx="209">
                  <c:v>0.45833333333333298</c:v>
                </c:pt>
                <c:pt idx="210">
                  <c:v>0.5</c:v>
                </c:pt>
                <c:pt idx="211">
                  <c:v>0.54166666666666696</c:v>
                </c:pt>
                <c:pt idx="212">
                  <c:v>0.58333333333333304</c:v>
                </c:pt>
                <c:pt idx="213">
                  <c:v>0.625</c:v>
                </c:pt>
                <c:pt idx="214">
                  <c:v>0.66666666666666696</c:v>
                </c:pt>
                <c:pt idx="215">
                  <c:v>0.70833333333333304</c:v>
                </c:pt>
                <c:pt idx="216">
                  <c:v>0.75</c:v>
                </c:pt>
                <c:pt idx="217">
                  <c:v>0.79166666666666696</c:v>
                </c:pt>
                <c:pt idx="218">
                  <c:v>0.83333333333333304</c:v>
                </c:pt>
                <c:pt idx="219">
                  <c:v>0.875</c:v>
                </c:pt>
                <c:pt idx="220">
                  <c:v>0.91666666666666696</c:v>
                </c:pt>
                <c:pt idx="221">
                  <c:v>0.25</c:v>
                </c:pt>
                <c:pt idx="222">
                  <c:v>0.29166666666666702</c:v>
                </c:pt>
                <c:pt idx="223">
                  <c:v>0.33333333333333298</c:v>
                </c:pt>
                <c:pt idx="224">
                  <c:v>0.375</c:v>
                </c:pt>
                <c:pt idx="225">
                  <c:v>0.41666666666666702</c:v>
                </c:pt>
                <c:pt idx="226">
                  <c:v>0.45833333333333298</c:v>
                </c:pt>
                <c:pt idx="227">
                  <c:v>0.5</c:v>
                </c:pt>
                <c:pt idx="228">
                  <c:v>0.54166666666666696</c:v>
                </c:pt>
                <c:pt idx="229">
                  <c:v>0.58333333333333304</c:v>
                </c:pt>
                <c:pt idx="230">
                  <c:v>0.625</c:v>
                </c:pt>
                <c:pt idx="231">
                  <c:v>0.66666666666666696</c:v>
                </c:pt>
                <c:pt idx="232">
                  <c:v>0.70833333333333304</c:v>
                </c:pt>
                <c:pt idx="233">
                  <c:v>0.75</c:v>
                </c:pt>
                <c:pt idx="234">
                  <c:v>0.79166666666666696</c:v>
                </c:pt>
                <c:pt idx="235">
                  <c:v>0.83333333333333304</c:v>
                </c:pt>
                <c:pt idx="236">
                  <c:v>0.875</c:v>
                </c:pt>
                <c:pt idx="237">
                  <c:v>0.91666666666666696</c:v>
                </c:pt>
                <c:pt idx="238">
                  <c:v>0.25</c:v>
                </c:pt>
                <c:pt idx="239">
                  <c:v>0.29166666666666702</c:v>
                </c:pt>
                <c:pt idx="240">
                  <c:v>0.33333333333333298</c:v>
                </c:pt>
                <c:pt idx="241">
                  <c:v>0.375</c:v>
                </c:pt>
                <c:pt idx="242">
                  <c:v>0.41666666666666702</c:v>
                </c:pt>
                <c:pt idx="243">
                  <c:v>0.45833333333333298</c:v>
                </c:pt>
                <c:pt idx="244">
                  <c:v>0.5</c:v>
                </c:pt>
                <c:pt idx="245">
                  <c:v>0.54166666666666696</c:v>
                </c:pt>
                <c:pt idx="246">
                  <c:v>0.58333333333333304</c:v>
                </c:pt>
                <c:pt idx="247">
                  <c:v>0.625</c:v>
                </c:pt>
                <c:pt idx="248">
                  <c:v>0.66666666666666696</c:v>
                </c:pt>
                <c:pt idx="249">
                  <c:v>0.70833333333333304</c:v>
                </c:pt>
                <c:pt idx="250">
                  <c:v>0.75</c:v>
                </c:pt>
                <c:pt idx="251">
                  <c:v>0.79166666666666696</c:v>
                </c:pt>
                <c:pt idx="252">
                  <c:v>0.83333333333333304</c:v>
                </c:pt>
                <c:pt idx="253">
                  <c:v>0.875</c:v>
                </c:pt>
                <c:pt idx="254">
                  <c:v>0.91666666666666696</c:v>
                </c:pt>
                <c:pt idx="255">
                  <c:v>0.25</c:v>
                </c:pt>
                <c:pt idx="256">
                  <c:v>0.29166666666666702</c:v>
                </c:pt>
                <c:pt idx="257">
                  <c:v>0.33333333333333298</c:v>
                </c:pt>
                <c:pt idx="258">
                  <c:v>0.375</c:v>
                </c:pt>
                <c:pt idx="259">
                  <c:v>0.41666666666666702</c:v>
                </c:pt>
                <c:pt idx="260">
                  <c:v>0.45833333333333298</c:v>
                </c:pt>
                <c:pt idx="261">
                  <c:v>0.5</c:v>
                </c:pt>
                <c:pt idx="262">
                  <c:v>0.54166666666666696</c:v>
                </c:pt>
                <c:pt idx="263">
                  <c:v>0.58333333333333304</c:v>
                </c:pt>
                <c:pt idx="264">
                  <c:v>0.625</c:v>
                </c:pt>
                <c:pt idx="265">
                  <c:v>0.66666666666666696</c:v>
                </c:pt>
                <c:pt idx="266">
                  <c:v>0.70833333333333304</c:v>
                </c:pt>
                <c:pt idx="267">
                  <c:v>0.75</c:v>
                </c:pt>
                <c:pt idx="268">
                  <c:v>0.79166666666666696</c:v>
                </c:pt>
                <c:pt idx="269">
                  <c:v>0.83333333333333304</c:v>
                </c:pt>
                <c:pt idx="270">
                  <c:v>0.875</c:v>
                </c:pt>
                <c:pt idx="271">
                  <c:v>0.91666666666666696</c:v>
                </c:pt>
                <c:pt idx="272">
                  <c:v>0.25</c:v>
                </c:pt>
                <c:pt idx="273">
                  <c:v>0.29166666666666669</c:v>
                </c:pt>
                <c:pt idx="274">
                  <c:v>0.33333333333333331</c:v>
                </c:pt>
                <c:pt idx="275">
                  <c:v>0.375</c:v>
                </c:pt>
                <c:pt idx="276">
                  <c:v>0.41666666666666669</c:v>
                </c:pt>
                <c:pt idx="277">
                  <c:v>0.45833333333333331</c:v>
                </c:pt>
                <c:pt idx="278">
                  <c:v>0.5</c:v>
                </c:pt>
                <c:pt idx="279">
                  <c:v>0.54166666666666663</c:v>
                </c:pt>
                <c:pt idx="280">
                  <c:v>0.58333333333333337</c:v>
                </c:pt>
                <c:pt idx="281">
                  <c:v>0.625</c:v>
                </c:pt>
                <c:pt idx="282">
                  <c:v>0.66666666666666663</c:v>
                </c:pt>
                <c:pt idx="283">
                  <c:v>0.70833333333333337</c:v>
                </c:pt>
                <c:pt idx="284">
                  <c:v>0.75</c:v>
                </c:pt>
                <c:pt idx="285">
                  <c:v>0.79166666666666663</c:v>
                </c:pt>
                <c:pt idx="286">
                  <c:v>0.83333333333333337</c:v>
                </c:pt>
                <c:pt idx="287">
                  <c:v>0.875</c:v>
                </c:pt>
                <c:pt idx="288">
                  <c:v>0.91666666666666663</c:v>
                </c:pt>
                <c:pt idx="289">
                  <c:v>0.25</c:v>
                </c:pt>
                <c:pt idx="290">
                  <c:v>0.29166666666666669</c:v>
                </c:pt>
                <c:pt idx="291">
                  <c:v>0.33333333333333331</c:v>
                </c:pt>
                <c:pt idx="292">
                  <c:v>0.375</c:v>
                </c:pt>
                <c:pt idx="293">
                  <c:v>0.41666666666666669</c:v>
                </c:pt>
                <c:pt idx="294">
                  <c:v>0.45833333333333331</c:v>
                </c:pt>
                <c:pt idx="295">
                  <c:v>0.5</c:v>
                </c:pt>
                <c:pt idx="296">
                  <c:v>0.54166666666666663</c:v>
                </c:pt>
                <c:pt idx="297">
                  <c:v>0.58333333333333337</c:v>
                </c:pt>
                <c:pt idx="298">
                  <c:v>0.625</c:v>
                </c:pt>
                <c:pt idx="299">
                  <c:v>0.66666666666666663</c:v>
                </c:pt>
                <c:pt idx="300">
                  <c:v>0.70833333333333337</c:v>
                </c:pt>
                <c:pt idx="301">
                  <c:v>0.75</c:v>
                </c:pt>
                <c:pt idx="302">
                  <c:v>0.79166666666666663</c:v>
                </c:pt>
                <c:pt idx="303">
                  <c:v>0.83333333333333337</c:v>
                </c:pt>
                <c:pt idx="304">
                  <c:v>0.875</c:v>
                </c:pt>
                <c:pt idx="305">
                  <c:v>0.91666666666666663</c:v>
                </c:pt>
                <c:pt idx="306">
                  <c:v>0.25</c:v>
                </c:pt>
                <c:pt idx="307">
                  <c:v>0.29166666666666669</c:v>
                </c:pt>
                <c:pt idx="308">
                  <c:v>0.33333333333333331</c:v>
                </c:pt>
                <c:pt idx="309">
                  <c:v>0.375</c:v>
                </c:pt>
                <c:pt idx="310">
                  <c:v>0.41666666666666669</c:v>
                </c:pt>
                <c:pt idx="311">
                  <c:v>0.45833333333333331</c:v>
                </c:pt>
                <c:pt idx="312">
                  <c:v>0.5</c:v>
                </c:pt>
                <c:pt idx="313">
                  <c:v>0.54166666666666663</c:v>
                </c:pt>
                <c:pt idx="314">
                  <c:v>0.58333333333333337</c:v>
                </c:pt>
                <c:pt idx="315">
                  <c:v>0.625</c:v>
                </c:pt>
                <c:pt idx="316">
                  <c:v>0.66666666666666663</c:v>
                </c:pt>
                <c:pt idx="317">
                  <c:v>0.70833333333333337</c:v>
                </c:pt>
                <c:pt idx="318">
                  <c:v>0.75</c:v>
                </c:pt>
                <c:pt idx="319">
                  <c:v>0.79166666666666663</c:v>
                </c:pt>
                <c:pt idx="320">
                  <c:v>0.83333333333333337</c:v>
                </c:pt>
                <c:pt idx="321">
                  <c:v>0.875</c:v>
                </c:pt>
                <c:pt idx="322">
                  <c:v>0.91666666666666663</c:v>
                </c:pt>
                <c:pt idx="323">
                  <c:v>0.25</c:v>
                </c:pt>
                <c:pt idx="324">
                  <c:v>0.29166666666666669</c:v>
                </c:pt>
                <c:pt idx="325">
                  <c:v>0.33333333333333331</c:v>
                </c:pt>
                <c:pt idx="326">
                  <c:v>0.375</c:v>
                </c:pt>
                <c:pt idx="327">
                  <c:v>0.41666666666666669</c:v>
                </c:pt>
                <c:pt idx="328">
                  <c:v>0.45833333333333331</c:v>
                </c:pt>
                <c:pt idx="329">
                  <c:v>0.5</c:v>
                </c:pt>
                <c:pt idx="330">
                  <c:v>0.54166666666666663</c:v>
                </c:pt>
                <c:pt idx="331">
                  <c:v>0.58333333333333337</c:v>
                </c:pt>
                <c:pt idx="332">
                  <c:v>0.625</c:v>
                </c:pt>
                <c:pt idx="333">
                  <c:v>0.66666666666666663</c:v>
                </c:pt>
                <c:pt idx="334">
                  <c:v>0.70833333333333337</c:v>
                </c:pt>
                <c:pt idx="335">
                  <c:v>0.75</c:v>
                </c:pt>
                <c:pt idx="336">
                  <c:v>0.79166666666666663</c:v>
                </c:pt>
                <c:pt idx="337">
                  <c:v>0.83333333333333337</c:v>
                </c:pt>
                <c:pt idx="338">
                  <c:v>0.875</c:v>
                </c:pt>
                <c:pt idx="339">
                  <c:v>0.91666666666666663</c:v>
                </c:pt>
                <c:pt idx="340">
                  <c:v>0.25</c:v>
                </c:pt>
                <c:pt idx="341">
                  <c:v>0.29166666666666669</c:v>
                </c:pt>
                <c:pt idx="342">
                  <c:v>0.33333333333333331</c:v>
                </c:pt>
                <c:pt idx="343">
                  <c:v>0.375</c:v>
                </c:pt>
                <c:pt idx="344">
                  <c:v>0.41666666666666669</c:v>
                </c:pt>
                <c:pt idx="345">
                  <c:v>0.45833333333333331</c:v>
                </c:pt>
                <c:pt idx="346">
                  <c:v>0.5</c:v>
                </c:pt>
                <c:pt idx="347">
                  <c:v>0.54166666666666663</c:v>
                </c:pt>
                <c:pt idx="348">
                  <c:v>0.58333333333333337</c:v>
                </c:pt>
                <c:pt idx="349">
                  <c:v>0.625</c:v>
                </c:pt>
                <c:pt idx="350">
                  <c:v>0.66666666666666663</c:v>
                </c:pt>
                <c:pt idx="351">
                  <c:v>0.70833333333333337</c:v>
                </c:pt>
                <c:pt idx="352">
                  <c:v>0.75</c:v>
                </c:pt>
                <c:pt idx="353">
                  <c:v>0.79166666666666663</c:v>
                </c:pt>
                <c:pt idx="354">
                  <c:v>0.83333333333333337</c:v>
                </c:pt>
                <c:pt idx="355">
                  <c:v>0.875</c:v>
                </c:pt>
                <c:pt idx="356">
                  <c:v>0.91666666666666663</c:v>
                </c:pt>
              </c:numCache>
            </c:numRef>
          </c:xVal>
          <c:yVal>
            <c:numRef>
              <c:f>'Cash Register + Time Regression'!$C$25:$C$381</c:f>
              <c:numCache>
                <c:formatCode>General</c:formatCode>
                <c:ptCount val="357"/>
                <c:pt idx="0">
                  <c:v>2.4228478057889937</c:v>
                </c:pt>
                <c:pt idx="1">
                  <c:v>-14.551629318394006</c:v>
                </c:pt>
                <c:pt idx="2">
                  <c:v>-13.936106442577024</c:v>
                </c:pt>
                <c:pt idx="3">
                  <c:v>0.76941643323997333</c:v>
                </c:pt>
                <c:pt idx="4">
                  <c:v>22.394939309056973</c:v>
                </c:pt>
                <c:pt idx="5">
                  <c:v>15.160462184873953</c:v>
                </c:pt>
                <c:pt idx="6">
                  <c:v>-2.6240149393090473</c:v>
                </c:pt>
                <c:pt idx="7">
                  <c:v>6.5915079365079503</c:v>
                </c:pt>
                <c:pt idx="8">
                  <c:v>-10.242969187675065</c:v>
                </c:pt>
                <c:pt idx="9">
                  <c:v>-9.6274463118580673</c:v>
                </c:pt>
                <c:pt idx="10">
                  <c:v>-9.0119234360410694</c:v>
                </c:pt>
                <c:pt idx="11">
                  <c:v>-8.3964005602240857</c:v>
                </c:pt>
                <c:pt idx="12">
                  <c:v>-7.7808776844070877</c:v>
                </c:pt>
                <c:pt idx="13">
                  <c:v>-7.1653548085900898</c:v>
                </c:pt>
                <c:pt idx="14">
                  <c:v>-4.049831932773106</c:v>
                </c:pt>
                <c:pt idx="15">
                  <c:v>-5.9343090569561081</c:v>
                </c:pt>
                <c:pt idx="16">
                  <c:v>-5.3187861811391102</c:v>
                </c:pt>
                <c:pt idx="17">
                  <c:v>-3.5671521942110065</c:v>
                </c:pt>
                <c:pt idx="18">
                  <c:v>0.69837068160599358</c:v>
                </c:pt>
                <c:pt idx="19">
                  <c:v>-9.4361064425770245</c:v>
                </c:pt>
                <c:pt idx="20">
                  <c:v>-13.320583566760027</c:v>
                </c:pt>
                <c:pt idx="21">
                  <c:v>-6.6050606909430289</c:v>
                </c:pt>
                <c:pt idx="22">
                  <c:v>-9.3395378151260466</c:v>
                </c:pt>
                <c:pt idx="23">
                  <c:v>-3.0240149393090476</c:v>
                </c:pt>
                <c:pt idx="24">
                  <c:v>6.391507936507951</c:v>
                </c:pt>
                <c:pt idx="25">
                  <c:v>-3.4929691876750653</c:v>
                </c:pt>
                <c:pt idx="26">
                  <c:v>-0.37744631185806732</c:v>
                </c:pt>
                <c:pt idx="27">
                  <c:v>9.588076563958932</c:v>
                </c:pt>
                <c:pt idx="28">
                  <c:v>9.6935994397759142</c:v>
                </c:pt>
                <c:pt idx="29">
                  <c:v>7.4191223155929116</c:v>
                </c:pt>
                <c:pt idx="30">
                  <c:v>23.834645191409912</c:v>
                </c:pt>
                <c:pt idx="31">
                  <c:v>1.700168067226894</c:v>
                </c:pt>
                <c:pt idx="32">
                  <c:v>-5.9343090569561081</c:v>
                </c:pt>
                <c:pt idx="33">
                  <c:v>-2.8187861811391102</c:v>
                </c:pt>
                <c:pt idx="34">
                  <c:v>-13.567152194211006</c:v>
                </c:pt>
                <c:pt idx="35">
                  <c:v>1.4483706816059936</c:v>
                </c:pt>
                <c:pt idx="36">
                  <c:v>-6.8361064425770248</c:v>
                </c:pt>
                <c:pt idx="37">
                  <c:v>-5.5705835667600265</c:v>
                </c:pt>
                <c:pt idx="38">
                  <c:v>-12.705060690943029</c:v>
                </c:pt>
                <c:pt idx="39">
                  <c:v>-3.8395378151260466</c:v>
                </c:pt>
                <c:pt idx="40">
                  <c:v>1.0259850606909531</c:v>
                </c:pt>
                <c:pt idx="41">
                  <c:v>-1.858492063492049</c:v>
                </c:pt>
                <c:pt idx="42">
                  <c:v>5.2570308123249347</c:v>
                </c:pt>
                <c:pt idx="43">
                  <c:v>-3.6274463118580673</c:v>
                </c:pt>
                <c:pt idx="44">
                  <c:v>-9.0119234360410694</c:v>
                </c:pt>
                <c:pt idx="45">
                  <c:v>-8.3964005602240857</c:v>
                </c:pt>
                <c:pt idx="46">
                  <c:v>-7.7808776844070877</c:v>
                </c:pt>
                <c:pt idx="47">
                  <c:v>6.0846451914099102</c:v>
                </c:pt>
                <c:pt idx="48">
                  <c:v>0.65016806722689413</c:v>
                </c:pt>
                <c:pt idx="49">
                  <c:v>-5.9343090569561081</c:v>
                </c:pt>
                <c:pt idx="50">
                  <c:v>-5.3187861811391102</c:v>
                </c:pt>
                <c:pt idx="51">
                  <c:v>-11.917152194211006</c:v>
                </c:pt>
                <c:pt idx="52">
                  <c:v>-14.551629318394006</c:v>
                </c:pt>
                <c:pt idx="53">
                  <c:v>8.5638935574229755</c:v>
                </c:pt>
                <c:pt idx="54">
                  <c:v>1.2794164332399731</c:v>
                </c:pt>
                <c:pt idx="55">
                  <c:v>4.4949393090569707</c:v>
                </c:pt>
                <c:pt idx="56">
                  <c:v>-2.8395378151260466</c:v>
                </c:pt>
                <c:pt idx="57">
                  <c:v>-11.474014939309047</c:v>
                </c:pt>
                <c:pt idx="58">
                  <c:v>6.8415079365079503</c:v>
                </c:pt>
                <c:pt idx="59">
                  <c:v>-4.7429691876750653</c:v>
                </c:pt>
                <c:pt idx="60">
                  <c:v>2.4725536881419323</c:v>
                </c:pt>
                <c:pt idx="61">
                  <c:v>3.5880765639589303</c:v>
                </c:pt>
                <c:pt idx="62">
                  <c:v>8.7035994397759158</c:v>
                </c:pt>
                <c:pt idx="63">
                  <c:v>3.0591223155929121</c:v>
                </c:pt>
                <c:pt idx="64">
                  <c:v>12.78464519140991</c:v>
                </c:pt>
                <c:pt idx="65">
                  <c:v>4.450168067226894</c:v>
                </c:pt>
                <c:pt idx="66">
                  <c:v>-5.9343090569561081</c:v>
                </c:pt>
                <c:pt idx="67">
                  <c:v>-5.3187861811391102</c:v>
                </c:pt>
                <c:pt idx="68">
                  <c:v>-9.6671521942110061</c:v>
                </c:pt>
                <c:pt idx="69">
                  <c:v>-14.551629318394006</c:v>
                </c:pt>
                <c:pt idx="70">
                  <c:v>-13.936106442577024</c:v>
                </c:pt>
                <c:pt idx="71">
                  <c:v>1.5294164332399731</c:v>
                </c:pt>
                <c:pt idx="72">
                  <c:v>10.794939309056971</c:v>
                </c:pt>
                <c:pt idx="73">
                  <c:v>-12.089537815126047</c:v>
                </c:pt>
                <c:pt idx="74">
                  <c:v>-11.474014939309047</c:v>
                </c:pt>
                <c:pt idx="75">
                  <c:v>-10.858492063492049</c:v>
                </c:pt>
                <c:pt idx="76">
                  <c:v>4.0070308123249347</c:v>
                </c:pt>
                <c:pt idx="77">
                  <c:v>-5.1274463118580673</c:v>
                </c:pt>
                <c:pt idx="78">
                  <c:v>-9.0119234360410694</c:v>
                </c:pt>
                <c:pt idx="79">
                  <c:v>-8.3964005602240857</c:v>
                </c:pt>
                <c:pt idx="80">
                  <c:v>-7.7808776844070877</c:v>
                </c:pt>
                <c:pt idx="81">
                  <c:v>-7.1653548085900898</c:v>
                </c:pt>
                <c:pt idx="82">
                  <c:v>-6.549831932773106</c:v>
                </c:pt>
                <c:pt idx="83">
                  <c:v>-5.9343090569561081</c:v>
                </c:pt>
                <c:pt idx="84">
                  <c:v>-5.3187861811391102</c:v>
                </c:pt>
                <c:pt idx="85">
                  <c:v>-6.9171521942110061</c:v>
                </c:pt>
                <c:pt idx="86">
                  <c:v>19.448370681605994</c:v>
                </c:pt>
                <c:pt idx="87">
                  <c:v>38.813893557422972</c:v>
                </c:pt>
                <c:pt idx="88">
                  <c:v>7.9294164332399735</c:v>
                </c:pt>
                <c:pt idx="89">
                  <c:v>15.584939309056971</c:v>
                </c:pt>
                <c:pt idx="90">
                  <c:v>4.3604621848739527</c:v>
                </c:pt>
                <c:pt idx="91">
                  <c:v>10.475985060690952</c:v>
                </c:pt>
                <c:pt idx="92">
                  <c:v>-5.358492063492049</c:v>
                </c:pt>
                <c:pt idx="93">
                  <c:v>2.5070308123249347</c:v>
                </c:pt>
                <c:pt idx="94">
                  <c:v>12.472553688141934</c:v>
                </c:pt>
                <c:pt idx="95">
                  <c:v>-1.5619234360410692</c:v>
                </c:pt>
                <c:pt idx="96">
                  <c:v>-8.3964005602240857</c:v>
                </c:pt>
                <c:pt idx="97">
                  <c:v>38.769122315592909</c:v>
                </c:pt>
                <c:pt idx="98">
                  <c:v>-4.9153548085900898</c:v>
                </c:pt>
                <c:pt idx="99">
                  <c:v>-6.549831932773106</c:v>
                </c:pt>
                <c:pt idx="100">
                  <c:v>6.5690943043891892E-2</c:v>
                </c:pt>
                <c:pt idx="101">
                  <c:v>-5.3187861811391102</c:v>
                </c:pt>
                <c:pt idx="102">
                  <c:v>-15.167152194211006</c:v>
                </c:pt>
                <c:pt idx="103">
                  <c:v>-14.551629318394006</c:v>
                </c:pt>
                <c:pt idx="104">
                  <c:v>1.0638935574229755</c:v>
                </c:pt>
                <c:pt idx="105">
                  <c:v>10.879416433239973</c:v>
                </c:pt>
                <c:pt idx="106">
                  <c:v>13.544939309056971</c:v>
                </c:pt>
                <c:pt idx="107">
                  <c:v>36.66046218487395</c:v>
                </c:pt>
                <c:pt idx="108">
                  <c:v>6.7759850606909531</c:v>
                </c:pt>
                <c:pt idx="109">
                  <c:v>13.141507936507951</c:v>
                </c:pt>
                <c:pt idx="110">
                  <c:v>11.057030812324935</c:v>
                </c:pt>
                <c:pt idx="111">
                  <c:v>12.112553688141931</c:v>
                </c:pt>
                <c:pt idx="112">
                  <c:v>-9.0119234360410694</c:v>
                </c:pt>
                <c:pt idx="113">
                  <c:v>8.7035994397759158</c:v>
                </c:pt>
                <c:pt idx="114">
                  <c:v>41.08912231559291</c:v>
                </c:pt>
                <c:pt idx="115">
                  <c:v>-7.1653548085900898</c:v>
                </c:pt>
                <c:pt idx="116">
                  <c:v>-3.299831932773106</c:v>
                </c:pt>
                <c:pt idx="117">
                  <c:v>-1.1843090569561081</c:v>
                </c:pt>
                <c:pt idx="118">
                  <c:v>-5.3187861811391102</c:v>
                </c:pt>
                <c:pt idx="119">
                  <c:v>-5.2171521942110068</c:v>
                </c:pt>
                <c:pt idx="120">
                  <c:v>-14.551629318394006</c:v>
                </c:pt>
                <c:pt idx="121">
                  <c:v>-6.4361064425770245</c:v>
                </c:pt>
                <c:pt idx="122">
                  <c:v>1.0294164332399731</c:v>
                </c:pt>
                <c:pt idx="123">
                  <c:v>6.7749393090569718</c:v>
                </c:pt>
                <c:pt idx="124">
                  <c:v>-10.489537815126047</c:v>
                </c:pt>
                <c:pt idx="125">
                  <c:v>0.27598506069095308</c:v>
                </c:pt>
                <c:pt idx="126">
                  <c:v>-10.858492063492049</c:v>
                </c:pt>
                <c:pt idx="127">
                  <c:v>-6.9929691876750653</c:v>
                </c:pt>
                <c:pt idx="128">
                  <c:v>31.792553688141936</c:v>
                </c:pt>
                <c:pt idx="129">
                  <c:v>-9.0119234360410694</c:v>
                </c:pt>
                <c:pt idx="130">
                  <c:v>-8.3964005602240857</c:v>
                </c:pt>
                <c:pt idx="131">
                  <c:v>-7.7808776844070877</c:v>
                </c:pt>
                <c:pt idx="132">
                  <c:v>-7.1653548085900898</c:v>
                </c:pt>
                <c:pt idx="133">
                  <c:v>-6.549831932773106</c:v>
                </c:pt>
                <c:pt idx="134">
                  <c:v>-5.9343090569561081</c:v>
                </c:pt>
                <c:pt idx="135">
                  <c:v>-5.3187861811391102</c:v>
                </c:pt>
                <c:pt idx="136">
                  <c:v>-3.8171521942110065</c:v>
                </c:pt>
                <c:pt idx="137">
                  <c:v>-1.7016293183940068</c:v>
                </c:pt>
                <c:pt idx="138">
                  <c:v>-6.2361064425770243</c:v>
                </c:pt>
                <c:pt idx="139">
                  <c:v>7.1294164332399728</c:v>
                </c:pt>
                <c:pt idx="140">
                  <c:v>23.544939309056971</c:v>
                </c:pt>
                <c:pt idx="141">
                  <c:v>-1.489537815126047</c:v>
                </c:pt>
                <c:pt idx="142">
                  <c:v>-8.9740149393090469</c:v>
                </c:pt>
                <c:pt idx="143">
                  <c:v>13.391507936507951</c:v>
                </c:pt>
                <c:pt idx="144">
                  <c:v>11.257030812324935</c:v>
                </c:pt>
                <c:pt idx="145">
                  <c:v>-7.3774463118580673</c:v>
                </c:pt>
                <c:pt idx="146">
                  <c:v>-1.2619234360410694</c:v>
                </c:pt>
                <c:pt idx="147">
                  <c:v>9.9535994397759158</c:v>
                </c:pt>
                <c:pt idx="148">
                  <c:v>36.219122315592912</c:v>
                </c:pt>
                <c:pt idx="149">
                  <c:v>-3.3153548085900897</c:v>
                </c:pt>
                <c:pt idx="150">
                  <c:v>7.3001680672268936</c:v>
                </c:pt>
                <c:pt idx="151">
                  <c:v>-5.9343090569561081</c:v>
                </c:pt>
                <c:pt idx="152">
                  <c:v>-5.3187861811391102</c:v>
                </c:pt>
                <c:pt idx="153">
                  <c:v>-10.667152194211006</c:v>
                </c:pt>
                <c:pt idx="154">
                  <c:v>-7.5616293183940062</c:v>
                </c:pt>
                <c:pt idx="155">
                  <c:v>1.8038935574229757</c:v>
                </c:pt>
                <c:pt idx="156">
                  <c:v>-10.570583566760027</c:v>
                </c:pt>
                <c:pt idx="157">
                  <c:v>-12.705060690943029</c:v>
                </c:pt>
                <c:pt idx="158">
                  <c:v>-2.0895378151260466</c:v>
                </c:pt>
                <c:pt idx="159">
                  <c:v>-11.474014939309047</c:v>
                </c:pt>
                <c:pt idx="160">
                  <c:v>-4.858492063492049</c:v>
                </c:pt>
                <c:pt idx="161">
                  <c:v>5.457030812324934</c:v>
                </c:pt>
                <c:pt idx="162">
                  <c:v>-9.6274463118580673</c:v>
                </c:pt>
                <c:pt idx="163">
                  <c:v>-9.0119234360410694</c:v>
                </c:pt>
                <c:pt idx="164">
                  <c:v>-8.3964005602240857</c:v>
                </c:pt>
                <c:pt idx="165">
                  <c:v>-7.7808776844070877</c:v>
                </c:pt>
                <c:pt idx="166">
                  <c:v>-7.1653548085900898</c:v>
                </c:pt>
                <c:pt idx="167">
                  <c:v>-6.549831932773106</c:v>
                </c:pt>
                <c:pt idx="168">
                  <c:v>-5.9343090569561081</c:v>
                </c:pt>
                <c:pt idx="169">
                  <c:v>-5.3187861811391102</c:v>
                </c:pt>
                <c:pt idx="170">
                  <c:v>-6.9171521942110061</c:v>
                </c:pt>
                <c:pt idx="171">
                  <c:v>-9.0516293183940064</c:v>
                </c:pt>
                <c:pt idx="172">
                  <c:v>1.0638935574229755</c:v>
                </c:pt>
                <c:pt idx="173">
                  <c:v>-9.4705835667600269</c:v>
                </c:pt>
                <c:pt idx="174">
                  <c:v>-0.60506069094302894</c:v>
                </c:pt>
                <c:pt idx="175">
                  <c:v>1.1604621848739534</c:v>
                </c:pt>
                <c:pt idx="176">
                  <c:v>-11.474014939309047</c:v>
                </c:pt>
                <c:pt idx="177">
                  <c:v>-10.858492063492049</c:v>
                </c:pt>
                <c:pt idx="178">
                  <c:v>-10.242969187675065</c:v>
                </c:pt>
                <c:pt idx="179">
                  <c:v>3.3725536881419327</c:v>
                </c:pt>
                <c:pt idx="180">
                  <c:v>-4.1619234360410697</c:v>
                </c:pt>
                <c:pt idx="181">
                  <c:v>26.853599439775913</c:v>
                </c:pt>
                <c:pt idx="182">
                  <c:v>21.469122315592912</c:v>
                </c:pt>
                <c:pt idx="183">
                  <c:v>18.534645191409908</c:v>
                </c:pt>
                <c:pt idx="184">
                  <c:v>7.200168067226894</c:v>
                </c:pt>
                <c:pt idx="185">
                  <c:v>-3.6843090569561081</c:v>
                </c:pt>
                <c:pt idx="186">
                  <c:v>-5.3187861811391102</c:v>
                </c:pt>
                <c:pt idx="187">
                  <c:v>-8.6671521942110061</c:v>
                </c:pt>
                <c:pt idx="188">
                  <c:v>-5.3016293183940064</c:v>
                </c:pt>
                <c:pt idx="189">
                  <c:v>-10.086106442577025</c:v>
                </c:pt>
                <c:pt idx="190">
                  <c:v>-13.320583566760027</c:v>
                </c:pt>
                <c:pt idx="191">
                  <c:v>-1.4550606909430286</c:v>
                </c:pt>
                <c:pt idx="192">
                  <c:v>46.16046218487395</c:v>
                </c:pt>
                <c:pt idx="193">
                  <c:v>-11.474014939309047</c:v>
                </c:pt>
                <c:pt idx="194">
                  <c:v>14.391507936507951</c:v>
                </c:pt>
                <c:pt idx="195">
                  <c:v>-10.242969187675065</c:v>
                </c:pt>
                <c:pt idx="196">
                  <c:v>-9.6274463118580673</c:v>
                </c:pt>
                <c:pt idx="197">
                  <c:v>-9.0119234360410694</c:v>
                </c:pt>
                <c:pt idx="198">
                  <c:v>-8.3964005602240857</c:v>
                </c:pt>
                <c:pt idx="199">
                  <c:v>-7.7808776844070877</c:v>
                </c:pt>
                <c:pt idx="200">
                  <c:v>-7.1653548085900898</c:v>
                </c:pt>
                <c:pt idx="201">
                  <c:v>-6.549831932773106</c:v>
                </c:pt>
                <c:pt idx="202">
                  <c:v>-5.9343090569561081</c:v>
                </c:pt>
                <c:pt idx="203">
                  <c:v>-5.3187861811391102</c:v>
                </c:pt>
                <c:pt idx="204">
                  <c:v>-15.167152194211006</c:v>
                </c:pt>
                <c:pt idx="205">
                  <c:v>1.1983706816059936</c:v>
                </c:pt>
                <c:pt idx="206">
                  <c:v>-13.936106442577024</c:v>
                </c:pt>
                <c:pt idx="207">
                  <c:v>3.0294164332399749</c:v>
                </c:pt>
                <c:pt idx="208">
                  <c:v>-4.9550606909430286</c:v>
                </c:pt>
                <c:pt idx="209">
                  <c:v>8.4104621848739534</c:v>
                </c:pt>
                <c:pt idx="210">
                  <c:v>4.5259850606909531</c:v>
                </c:pt>
                <c:pt idx="211">
                  <c:v>22.831507936507947</c:v>
                </c:pt>
                <c:pt idx="212">
                  <c:v>5.1570308123249351</c:v>
                </c:pt>
                <c:pt idx="213">
                  <c:v>-2.8774463118580673</c:v>
                </c:pt>
                <c:pt idx="214">
                  <c:v>6.4880765639589306</c:v>
                </c:pt>
                <c:pt idx="215">
                  <c:v>-2.8964005602240857</c:v>
                </c:pt>
                <c:pt idx="216">
                  <c:v>6.4191223155929116</c:v>
                </c:pt>
                <c:pt idx="217">
                  <c:v>8.9346451914099116</c:v>
                </c:pt>
                <c:pt idx="218">
                  <c:v>-6.549831932773106</c:v>
                </c:pt>
                <c:pt idx="219">
                  <c:v>-5.9343090569561081</c:v>
                </c:pt>
                <c:pt idx="220">
                  <c:v>-5.3187861811391102</c:v>
                </c:pt>
                <c:pt idx="221">
                  <c:v>-15.167152194211006</c:v>
                </c:pt>
                <c:pt idx="222">
                  <c:v>2.1983706816059936</c:v>
                </c:pt>
                <c:pt idx="223">
                  <c:v>21.313893557422976</c:v>
                </c:pt>
                <c:pt idx="224">
                  <c:v>2.4294164332399735</c:v>
                </c:pt>
                <c:pt idx="225">
                  <c:v>44.384939309056975</c:v>
                </c:pt>
                <c:pt idx="226">
                  <c:v>-12.089537815126047</c:v>
                </c:pt>
                <c:pt idx="227">
                  <c:v>16.825985060690954</c:v>
                </c:pt>
                <c:pt idx="228">
                  <c:v>5.641507936507951</c:v>
                </c:pt>
                <c:pt idx="229">
                  <c:v>8.8570308123249362</c:v>
                </c:pt>
                <c:pt idx="230">
                  <c:v>18.612553688141929</c:v>
                </c:pt>
                <c:pt idx="231">
                  <c:v>-0.76192343604106938</c:v>
                </c:pt>
                <c:pt idx="232">
                  <c:v>-4.546400560224086</c:v>
                </c:pt>
                <c:pt idx="233">
                  <c:v>7.3191223155929119</c:v>
                </c:pt>
                <c:pt idx="234">
                  <c:v>-1.1653548085900898</c:v>
                </c:pt>
                <c:pt idx="235">
                  <c:v>27.110168067226891</c:v>
                </c:pt>
                <c:pt idx="236">
                  <c:v>-5.9343090569561081</c:v>
                </c:pt>
                <c:pt idx="237">
                  <c:v>-5.3187861811391102</c:v>
                </c:pt>
                <c:pt idx="238">
                  <c:v>-15.167152194211006</c:v>
                </c:pt>
                <c:pt idx="239">
                  <c:v>-0.30162931839400642</c:v>
                </c:pt>
                <c:pt idx="240">
                  <c:v>-13.936106442577024</c:v>
                </c:pt>
                <c:pt idx="241">
                  <c:v>-4.0805835667600263</c:v>
                </c:pt>
                <c:pt idx="242">
                  <c:v>20.234939309056969</c:v>
                </c:pt>
                <c:pt idx="243">
                  <c:v>8.4004621848739518</c:v>
                </c:pt>
                <c:pt idx="244">
                  <c:v>-9.2240149393090469</c:v>
                </c:pt>
                <c:pt idx="245">
                  <c:v>-1.358492063492049</c:v>
                </c:pt>
                <c:pt idx="246">
                  <c:v>-10.242969187675065</c:v>
                </c:pt>
                <c:pt idx="247">
                  <c:v>13.672553688141933</c:v>
                </c:pt>
                <c:pt idx="248">
                  <c:v>-9.0119234360410694</c:v>
                </c:pt>
                <c:pt idx="249">
                  <c:v>-8.3964005602240857</c:v>
                </c:pt>
                <c:pt idx="250">
                  <c:v>-7.7808776844070877</c:v>
                </c:pt>
                <c:pt idx="251">
                  <c:v>-7.1653548085900898</c:v>
                </c:pt>
                <c:pt idx="252">
                  <c:v>-6.549831932773106</c:v>
                </c:pt>
                <c:pt idx="253">
                  <c:v>-5.9343090569561081</c:v>
                </c:pt>
                <c:pt idx="254">
                  <c:v>-5.3187861811391102</c:v>
                </c:pt>
                <c:pt idx="255">
                  <c:v>-12.417152194211006</c:v>
                </c:pt>
                <c:pt idx="256">
                  <c:v>-8.4516293183940068</c:v>
                </c:pt>
                <c:pt idx="257">
                  <c:v>-5.1861064425770245</c:v>
                </c:pt>
                <c:pt idx="258">
                  <c:v>-6.5705835667600265</c:v>
                </c:pt>
                <c:pt idx="259">
                  <c:v>-12.705060690943029</c:v>
                </c:pt>
                <c:pt idx="260">
                  <c:v>5.4104621848739534</c:v>
                </c:pt>
                <c:pt idx="261">
                  <c:v>-3.3740149393090473</c:v>
                </c:pt>
                <c:pt idx="262">
                  <c:v>4.641507936507951</c:v>
                </c:pt>
                <c:pt idx="263">
                  <c:v>-5.7429691876750653</c:v>
                </c:pt>
                <c:pt idx="264">
                  <c:v>-4.1274463118580673</c:v>
                </c:pt>
                <c:pt idx="265">
                  <c:v>5.9380765639589299</c:v>
                </c:pt>
                <c:pt idx="266">
                  <c:v>31.453599439775914</c:v>
                </c:pt>
                <c:pt idx="267">
                  <c:v>2.7191223155929123</c:v>
                </c:pt>
                <c:pt idx="268">
                  <c:v>6.5846451914099102</c:v>
                </c:pt>
                <c:pt idx="269">
                  <c:v>-4.299831932773106</c:v>
                </c:pt>
                <c:pt idx="270">
                  <c:v>-5.9343090569561081</c:v>
                </c:pt>
                <c:pt idx="271">
                  <c:v>-5.3187861811391102</c:v>
                </c:pt>
                <c:pt idx="272">
                  <c:v>-12.917152194211006</c:v>
                </c:pt>
                <c:pt idx="273">
                  <c:v>-1.4616293183940137</c:v>
                </c:pt>
                <c:pt idx="274">
                  <c:v>14.61389355742298</c:v>
                </c:pt>
                <c:pt idx="275">
                  <c:v>-13.320583566760027</c:v>
                </c:pt>
                <c:pt idx="276">
                  <c:v>-4.3550606909430325</c:v>
                </c:pt>
                <c:pt idx="277">
                  <c:v>-7.5895378151260395</c:v>
                </c:pt>
                <c:pt idx="278">
                  <c:v>-9.2240149393090469</c:v>
                </c:pt>
                <c:pt idx="279">
                  <c:v>26.741507936507947</c:v>
                </c:pt>
                <c:pt idx="280">
                  <c:v>-7.7429691876750599</c:v>
                </c:pt>
                <c:pt idx="281">
                  <c:v>-9.6274463118580673</c:v>
                </c:pt>
                <c:pt idx="282">
                  <c:v>-9.0119234360410747</c:v>
                </c:pt>
                <c:pt idx="283">
                  <c:v>-8.3964005602240803</c:v>
                </c:pt>
                <c:pt idx="284">
                  <c:v>-7.7808776844070877</c:v>
                </c:pt>
                <c:pt idx="285">
                  <c:v>-7.1653548085900951</c:v>
                </c:pt>
                <c:pt idx="286">
                  <c:v>-6.5498319327731007</c:v>
                </c:pt>
                <c:pt idx="287">
                  <c:v>-5.9343090569561081</c:v>
                </c:pt>
                <c:pt idx="288">
                  <c:v>-5.3187861811391155</c:v>
                </c:pt>
                <c:pt idx="289">
                  <c:v>-15.167152194211006</c:v>
                </c:pt>
                <c:pt idx="290">
                  <c:v>-9.0516293183940135</c:v>
                </c:pt>
                <c:pt idx="291">
                  <c:v>-3.9361064425770209</c:v>
                </c:pt>
                <c:pt idx="292">
                  <c:v>12.429416433239973</c:v>
                </c:pt>
                <c:pt idx="293">
                  <c:v>-8.2050606909430321</c:v>
                </c:pt>
                <c:pt idx="294">
                  <c:v>-5.0895378151260395</c:v>
                </c:pt>
                <c:pt idx="295">
                  <c:v>-11.474014939309047</c:v>
                </c:pt>
                <c:pt idx="296">
                  <c:v>3.8915079365079457</c:v>
                </c:pt>
                <c:pt idx="297">
                  <c:v>10.00703081232494</c:v>
                </c:pt>
                <c:pt idx="298">
                  <c:v>7.1225536881419327</c:v>
                </c:pt>
                <c:pt idx="299">
                  <c:v>-0.66192343604107506</c:v>
                </c:pt>
                <c:pt idx="300">
                  <c:v>-0.19640056022408103</c:v>
                </c:pt>
                <c:pt idx="301">
                  <c:v>11.569122315592914</c:v>
                </c:pt>
                <c:pt idx="302">
                  <c:v>13.934645191409906</c:v>
                </c:pt>
                <c:pt idx="303">
                  <c:v>1.7001680672268993</c:v>
                </c:pt>
                <c:pt idx="304">
                  <c:v>-5.9343090569561081</c:v>
                </c:pt>
                <c:pt idx="305">
                  <c:v>-5.3187861811391155</c:v>
                </c:pt>
                <c:pt idx="306">
                  <c:v>-2.6671521942110061</c:v>
                </c:pt>
                <c:pt idx="307">
                  <c:v>-10.951629318394014</c:v>
                </c:pt>
                <c:pt idx="308">
                  <c:v>-11.186106442577021</c:v>
                </c:pt>
                <c:pt idx="309">
                  <c:v>-9.4705835667600269</c:v>
                </c:pt>
                <c:pt idx="310">
                  <c:v>8.3449393090569686</c:v>
                </c:pt>
                <c:pt idx="311">
                  <c:v>35.160462184873964</c:v>
                </c:pt>
                <c:pt idx="312">
                  <c:v>-2.6240149393090473</c:v>
                </c:pt>
                <c:pt idx="313">
                  <c:v>-6.3584920634920543</c:v>
                </c:pt>
                <c:pt idx="314">
                  <c:v>-0.29296918767506064</c:v>
                </c:pt>
                <c:pt idx="315">
                  <c:v>-9.6274463118580673</c:v>
                </c:pt>
                <c:pt idx="316">
                  <c:v>-9.0119234360410747</c:v>
                </c:pt>
                <c:pt idx="317">
                  <c:v>-8.3964005602240803</c:v>
                </c:pt>
                <c:pt idx="318">
                  <c:v>-7.7808776844070877</c:v>
                </c:pt>
                <c:pt idx="319">
                  <c:v>-7.1653548085900951</c:v>
                </c:pt>
                <c:pt idx="320">
                  <c:v>-6.5498319327731007</c:v>
                </c:pt>
                <c:pt idx="321">
                  <c:v>-5.9343090569561081</c:v>
                </c:pt>
                <c:pt idx="322">
                  <c:v>-5.3187861811391155</c:v>
                </c:pt>
                <c:pt idx="323">
                  <c:v>28.832847805788994</c:v>
                </c:pt>
                <c:pt idx="324">
                  <c:v>-14.551629318394014</c:v>
                </c:pt>
                <c:pt idx="325">
                  <c:v>21.653893557422982</c:v>
                </c:pt>
                <c:pt idx="326">
                  <c:v>-5.0705835667600265</c:v>
                </c:pt>
                <c:pt idx="327">
                  <c:v>36.494939309056974</c:v>
                </c:pt>
                <c:pt idx="328">
                  <c:v>28.650462184873962</c:v>
                </c:pt>
                <c:pt idx="329">
                  <c:v>2.8759850606909527</c:v>
                </c:pt>
                <c:pt idx="330">
                  <c:v>-1.6084920634920543</c:v>
                </c:pt>
                <c:pt idx="331">
                  <c:v>-5.4729691876750604</c:v>
                </c:pt>
                <c:pt idx="332">
                  <c:v>6.1225536881419327</c:v>
                </c:pt>
                <c:pt idx="333">
                  <c:v>16.238076563958927</c:v>
                </c:pt>
                <c:pt idx="334">
                  <c:v>-8.3964005602240803</c:v>
                </c:pt>
                <c:pt idx="335">
                  <c:v>14.469122315592912</c:v>
                </c:pt>
                <c:pt idx="336">
                  <c:v>-7.1653548085900951</c:v>
                </c:pt>
                <c:pt idx="337">
                  <c:v>26.750168067226895</c:v>
                </c:pt>
                <c:pt idx="338">
                  <c:v>25.035690943043889</c:v>
                </c:pt>
                <c:pt idx="339">
                  <c:v>-5.3187861811391155</c:v>
                </c:pt>
                <c:pt idx="340">
                  <c:v>30.922847805788997</c:v>
                </c:pt>
                <c:pt idx="341">
                  <c:v>14.448370681605986</c:v>
                </c:pt>
                <c:pt idx="342">
                  <c:v>31.563893557422979</c:v>
                </c:pt>
                <c:pt idx="343">
                  <c:v>-7.3205835667600265</c:v>
                </c:pt>
                <c:pt idx="344">
                  <c:v>-5.4550606909430321</c:v>
                </c:pt>
                <c:pt idx="345">
                  <c:v>4.1604621848739605</c:v>
                </c:pt>
                <c:pt idx="346">
                  <c:v>18.975985060690952</c:v>
                </c:pt>
                <c:pt idx="347">
                  <c:v>6.9415079365079464</c:v>
                </c:pt>
                <c:pt idx="348">
                  <c:v>-1.9929691876750599</c:v>
                </c:pt>
                <c:pt idx="349">
                  <c:v>25.122553688141934</c:v>
                </c:pt>
                <c:pt idx="350">
                  <c:v>7.9880765639589253</c:v>
                </c:pt>
                <c:pt idx="351">
                  <c:v>5.1035994397759197</c:v>
                </c:pt>
                <c:pt idx="352">
                  <c:v>15.869122315592911</c:v>
                </c:pt>
                <c:pt idx="353">
                  <c:v>-7.1653548085900951</c:v>
                </c:pt>
                <c:pt idx="354">
                  <c:v>-6.5498319327731007</c:v>
                </c:pt>
                <c:pt idx="355">
                  <c:v>-8.4309056956108464E-2</c:v>
                </c:pt>
                <c:pt idx="356">
                  <c:v>-5.3187861811391155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9C-6D4A-8BB0-121C10DFB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709775"/>
        <c:axId val="626892847"/>
      </c:scatterChart>
      <c:valAx>
        <c:axId val="6267097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overlay val="0"/>
        </c:title>
        <c:numFmt formatCode="h:mm" sourceLinked="1"/>
        <c:majorTickMark val="out"/>
        <c:minorTickMark val="none"/>
        <c:tickLblPos val="nextTo"/>
        <c:crossAx val="626892847"/>
        <c:crosses val="autoZero"/>
        <c:crossBetween val="midCat"/>
      </c:valAx>
      <c:valAx>
        <c:axId val="6268928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670977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Hour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Cash Register Revenue</c:v>
          </c:tx>
          <c:spPr>
            <a:ln w="19050">
              <a:noFill/>
            </a:ln>
          </c:spPr>
          <c:xVal>
            <c:numRef>
              <c:f>'Original Data'!$D$2:$D$358</c:f>
              <c:numCache>
                <c:formatCode>h:mm</c:formatCode>
                <c:ptCount val="357"/>
                <c:pt idx="0">
                  <c:v>0.25</c:v>
                </c:pt>
                <c:pt idx="1">
                  <c:v>0.29166666666666702</c:v>
                </c:pt>
                <c:pt idx="2">
                  <c:v>0.33333333333333298</c:v>
                </c:pt>
                <c:pt idx="3">
                  <c:v>0.375</c:v>
                </c:pt>
                <c:pt idx="4">
                  <c:v>0.41666666666666702</c:v>
                </c:pt>
                <c:pt idx="5">
                  <c:v>0.45833333333333298</c:v>
                </c:pt>
                <c:pt idx="6">
                  <c:v>0.5</c:v>
                </c:pt>
                <c:pt idx="7">
                  <c:v>0.54166666666666696</c:v>
                </c:pt>
                <c:pt idx="8">
                  <c:v>0.58333333333333304</c:v>
                </c:pt>
                <c:pt idx="9">
                  <c:v>0.625</c:v>
                </c:pt>
                <c:pt idx="10">
                  <c:v>0.66666666666666696</c:v>
                </c:pt>
                <c:pt idx="11">
                  <c:v>0.70833333333333304</c:v>
                </c:pt>
                <c:pt idx="12">
                  <c:v>0.75</c:v>
                </c:pt>
                <c:pt idx="13">
                  <c:v>0.79166666666666696</c:v>
                </c:pt>
                <c:pt idx="14">
                  <c:v>0.83333333333333304</c:v>
                </c:pt>
                <c:pt idx="15">
                  <c:v>0.875</c:v>
                </c:pt>
                <c:pt idx="16">
                  <c:v>0.91666666666666696</c:v>
                </c:pt>
                <c:pt idx="17">
                  <c:v>0.25</c:v>
                </c:pt>
                <c:pt idx="18">
                  <c:v>0.29166666666666702</c:v>
                </c:pt>
                <c:pt idx="19">
                  <c:v>0.33333333333333298</c:v>
                </c:pt>
                <c:pt idx="20">
                  <c:v>0.375</c:v>
                </c:pt>
                <c:pt idx="21">
                  <c:v>0.41666666666666702</c:v>
                </c:pt>
                <c:pt idx="22">
                  <c:v>0.45833333333333298</c:v>
                </c:pt>
                <c:pt idx="23">
                  <c:v>0.5</c:v>
                </c:pt>
                <c:pt idx="24">
                  <c:v>0.54166666666666696</c:v>
                </c:pt>
                <c:pt idx="25">
                  <c:v>0.58333333333333304</c:v>
                </c:pt>
                <c:pt idx="26">
                  <c:v>0.625</c:v>
                </c:pt>
                <c:pt idx="27">
                  <c:v>0.66666666666666696</c:v>
                </c:pt>
                <c:pt idx="28">
                  <c:v>0.70833333333333304</c:v>
                </c:pt>
                <c:pt idx="29">
                  <c:v>0.75</c:v>
                </c:pt>
                <c:pt idx="30">
                  <c:v>0.79166666666666696</c:v>
                </c:pt>
                <c:pt idx="31">
                  <c:v>0.83333333333333304</c:v>
                </c:pt>
                <c:pt idx="32">
                  <c:v>0.875</c:v>
                </c:pt>
                <c:pt idx="33">
                  <c:v>0.91666666666666696</c:v>
                </c:pt>
                <c:pt idx="34">
                  <c:v>0.25</c:v>
                </c:pt>
                <c:pt idx="35">
                  <c:v>0.29166666666666702</c:v>
                </c:pt>
                <c:pt idx="36">
                  <c:v>0.33333333333333298</c:v>
                </c:pt>
                <c:pt idx="37">
                  <c:v>0.375</c:v>
                </c:pt>
                <c:pt idx="38">
                  <c:v>0.41666666666666702</c:v>
                </c:pt>
                <c:pt idx="39">
                  <c:v>0.45833333333333298</c:v>
                </c:pt>
                <c:pt idx="40">
                  <c:v>0.5</c:v>
                </c:pt>
                <c:pt idx="41">
                  <c:v>0.54166666666666696</c:v>
                </c:pt>
                <c:pt idx="42">
                  <c:v>0.58333333333333304</c:v>
                </c:pt>
                <c:pt idx="43">
                  <c:v>0.625</c:v>
                </c:pt>
                <c:pt idx="44">
                  <c:v>0.66666666666666696</c:v>
                </c:pt>
                <c:pt idx="45">
                  <c:v>0.70833333333333304</c:v>
                </c:pt>
                <c:pt idx="46">
                  <c:v>0.75</c:v>
                </c:pt>
                <c:pt idx="47">
                  <c:v>0.79166666666666696</c:v>
                </c:pt>
                <c:pt idx="48">
                  <c:v>0.83333333333333304</c:v>
                </c:pt>
                <c:pt idx="49">
                  <c:v>0.875</c:v>
                </c:pt>
                <c:pt idx="50">
                  <c:v>0.91666666666666696</c:v>
                </c:pt>
                <c:pt idx="51">
                  <c:v>0.25</c:v>
                </c:pt>
                <c:pt idx="52">
                  <c:v>0.29166666666666702</c:v>
                </c:pt>
                <c:pt idx="53">
                  <c:v>0.33333333333333298</c:v>
                </c:pt>
                <c:pt idx="54">
                  <c:v>0.375</c:v>
                </c:pt>
                <c:pt idx="55">
                  <c:v>0.41666666666666702</c:v>
                </c:pt>
                <c:pt idx="56">
                  <c:v>0.45833333333333298</c:v>
                </c:pt>
                <c:pt idx="57">
                  <c:v>0.5</c:v>
                </c:pt>
                <c:pt idx="58">
                  <c:v>0.54166666666666696</c:v>
                </c:pt>
                <c:pt idx="59">
                  <c:v>0.58333333333333304</c:v>
                </c:pt>
                <c:pt idx="60">
                  <c:v>0.625</c:v>
                </c:pt>
                <c:pt idx="61">
                  <c:v>0.66666666666666696</c:v>
                </c:pt>
                <c:pt idx="62">
                  <c:v>0.70833333333333304</c:v>
                </c:pt>
                <c:pt idx="63">
                  <c:v>0.75</c:v>
                </c:pt>
                <c:pt idx="64">
                  <c:v>0.79166666666666696</c:v>
                </c:pt>
                <c:pt idx="65">
                  <c:v>0.83333333333333304</c:v>
                </c:pt>
                <c:pt idx="66">
                  <c:v>0.875</c:v>
                </c:pt>
                <c:pt idx="67">
                  <c:v>0.91666666666666696</c:v>
                </c:pt>
                <c:pt idx="68">
                  <c:v>0.25</c:v>
                </c:pt>
                <c:pt idx="69">
                  <c:v>0.29166666666666702</c:v>
                </c:pt>
                <c:pt idx="70">
                  <c:v>0.33333333333333298</c:v>
                </c:pt>
                <c:pt idx="71">
                  <c:v>0.375</c:v>
                </c:pt>
                <c:pt idx="72">
                  <c:v>0.41666666666666702</c:v>
                </c:pt>
                <c:pt idx="73">
                  <c:v>0.45833333333333298</c:v>
                </c:pt>
                <c:pt idx="74">
                  <c:v>0.5</c:v>
                </c:pt>
                <c:pt idx="75">
                  <c:v>0.54166666666666696</c:v>
                </c:pt>
                <c:pt idx="76">
                  <c:v>0.58333333333333304</c:v>
                </c:pt>
                <c:pt idx="77">
                  <c:v>0.625</c:v>
                </c:pt>
                <c:pt idx="78">
                  <c:v>0.66666666666666696</c:v>
                </c:pt>
                <c:pt idx="79">
                  <c:v>0.70833333333333304</c:v>
                </c:pt>
                <c:pt idx="80">
                  <c:v>0.75</c:v>
                </c:pt>
                <c:pt idx="81">
                  <c:v>0.79166666666666696</c:v>
                </c:pt>
                <c:pt idx="82">
                  <c:v>0.83333333333333304</c:v>
                </c:pt>
                <c:pt idx="83">
                  <c:v>0.875</c:v>
                </c:pt>
                <c:pt idx="84">
                  <c:v>0.91666666666666696</c:v>
                </c:pt>
                <c:pt idx="85">
                  <c:v>0.25</c:v>
                </c:pt>
                <c:pt idx="86">
                  <c:v>0.29166666666666702</c:v>
                </c:pt>
                <c:pt idx="87">
                  <c:v>0.33333333333333298</c:v>
                </c:pt>
                <c:pt idx="88">
                  <c:v>0.375</c:v>
                </c:pt>
                <c:pt idx="89">
                  <c:v>0.41666666666666702</c:v>
                </c:pt>
                <c:pt idx="90">
                  <c:v>0.45833333333333298</c:v>
                </c:pt>
                <c:pt idx="91">
                  <c:v>0.5</c:v>
                </c:pt>
                <c:pt idx="92">
                  <c:v>0.54166666666666696</c:v>
                </c:pt>
                <c:pt idx="93">
                  <c:v>0.58333333333333304</c:v>
                </c:pt>
                <c:pt idx="94">
                  <c:v>0.625</c:v>
                </c:pt>
                <c:pt idx="95">
                  <c:v>0.66666666666666696</c:v>
                </c:pt>
                <c:pt idx="96">
                  <c:v>0.70833333333333304</c:v>
                </c:pt>
                <c:pt idx="97">
                  <c:v>0.75</c:v>
                </c:pt>
                <c:pt idx="98">
                  <c:v>0.79166666666666696</c:v>
                </c:pt>
                <c:pt idx="99">
                  <c:v>0.83333333333333304</c:v>
                </c:pt>
                <c:pt idx="100">
                  <c:v>0.875</c:v>
                </c:pt>
                <c:pt idx="101">
                  <c:v>0.91666666666666696</c:v>
                </c:pt>
                <c:pt idx="102">
                  <c:v>0.25</c:v>
                </c:pt>
                <c:pt idx="103">
                  <c:v>0.29166666666666702</c:v>
                </c:pt>
                <c:pt idx="104">
                  <c:v>0.33333333333333298</c:v>
                </c:pt>
                <c:pt idx="105">
                  <c:v>0.375</c:v>
                </c:pt>
                <c:pt idx="106">
                  <c:v>0.41666666666666702</c:v>
                </c:pt>
                <c:pt idx="107">
                  <c:v>0.45833333333333298</c:v>
                </c:pt>
                <c:pt idx="108">
                  <c:v>0.5</c:v>
                </c:pt>
                <c:pt idx="109">
                  <c:v>0.54166666666666696</c:v>
                </c:pt>
                <c:pt idx="110">
                  <c:v>0.58333333333333304</c:v>
                </c:pt>
                <c:pt idx="111">
                  <c:v>0.625</c:v>
                </c:pt>
                <c:pt idx="112">
                  <c:v>0.66666666666666696</c:v>
                </c:pt>
                <c:pt idx="113">
                  <c:v>0.70833333333333304</c:v>
                </c:pt>
                <c:pt idx="114">
                  <c:v>0.75</c:v>
                </c:pt>
                <c:pt idx="115">
                  <c:v>0.79166666666666696</c:v>
                </c:pt>
                <c:pt idx="116">
                  <c:v>0.83333333333333304</c:v>
                </c:pt>
                <c:pt idx="117">
                  <c:v>0.875</c:v>
                </c:pt>
                <c:pt idx="118">
                  <c:v>0.91666666666666696</c:v>
                </c:pt>
                <c:pt idx="119">
                  <c:v>0.25</c:v>
                </c:pt>
                <c:pt idx="120">
                  <c:v>0.29166666666666702</c:v>
                </c:pt>
                <c:pt idx="121">
                  <c:v>0.33333333333333298</c:v>
                </c:pt>
                <c:pt idx="122">
                  <c:v>0.375</c:v>
                </c:pt>
                <c:pt idx="123">
                  <c:v>0.41666666666666702</c:v>
                </c:pt>
                <c:pt idx="124">
                  <c:v>0.45833333333333298</c:v>
                </c:pt>
                <c:pt idx="125">
                  <c:v>0.5</c:v>
                </c:pt>
                <c:pt idx="126">
                  <c:v>0.54166666666666696</c:v>
                </c:pt>
                <c:pt idx="127">
                  <c:v>0.58333333333333304</c:v>
                </c:pt>
                <c:pt idx="128">
                  <c:v>0.625</c:v>
                </c:pt>
                <c:pt idx="129">
                  <c:v>0.66666666666666696</c:v>
                </c:pt>
                <c:pt idx="130">
                  <c:v>0.70833333333333304</c:v>
                </c:pt>
                <c:pt idx="131">
                  <c:v>0.75</c:v>
                </c:pt>
                <c:pt idx="132">
                  <c:v>0.79166666666666696</c:v>
                </c:pt>
                <c:pt idx="133">
                  <c:v>0.83333333333333304</c:v>
                </c:pt>
                <c:pt idx="134">
                  <c:v>0.875</c:v>
                </c:pt>
                <c:pt idx="135">
                  <c:v>0.91666666666666696</c:v>
                </c:pt>
                <c:pt idx="136">
                  <c:v>0.25</c:v>
                </c:pt>
                <c:pt idx="137">
                  <c:v>0.29166666666666702</c:v>
                </c:pt>
                <c:pt idx="138">
                  <c:v>0.33333333333333298</c:v>
                </c:pt>
                <c:pt idx="139">
                  <c:v>0.375</c:v>
                </c:pt>
                <c:pt idx="140">
                  <c:v>0.41666666666666702</c:v>
                </c:pt>
                <c:pt idx="141">
                  <c:v>0.45833333333333298</c:v>
                </c:pt>
                <c:pt idx="142">
                  <c:v>0.5</c:v>
                </c:pt>
                <c:pt idx="143">
                  <c:v>0.54166666666666696</c:v>
                </c:pt>
                <c:pt idx="144">
                  <c:v>0.58333333333333304</c:v>
                </c:pt>
                <c:pt idx="145">
                  <c:v>0.625</c:v>
                </c:pt>
                <c:pt idx="146">
                  <c:v>0.66666666666666696</c:v>
                </c:pt>
                <c:pt idx="147">
                  <c:v>0.70833333333333304</c:v>
                </c:pt>
                <c:pt idx="148">
                  <c:v>0.75</c:v>
                </c:pt>
                <c:pt idx="149">
                  <c:v>0.79166666666666696</c:v>
                </c:pt>
                <c:pt idx="150">
                  <c:v>0.83333333333333304</c:v>
                </c:pt>
                <c:pt idx="151">
                  <c:v>0.875</c:v>
                </c:pt>
                <c:pt idx="152">
                  <c:v>0.91666666666666696</c:v>
                </c:pt>
                <c:pt idx="153">
                  <c:v>0.25</c:v>
                </c:pt>
                <c:pt idx="154">
                  <c:v>0.29166666666666702</c:v>
                </c:pt>
                <c:pt idx="155">
                  <c:v>0.33333333333333298</c:v>
                </c:pt>
                <c:pt idx="156">
                  <c:v>0.375</c:v>
                </c:pt>
                <c:pt idx="157">
                  <c:v>0.41666666666666702</c:v>
                </c:pt>
                <c:pt idx="158">
                  <c:v>0.45833333333333298</c:v>
                </c:pt>
                <c:pt idx="159">
                  <c:v>0.5</c:v>
                </c:pt>
                <c:pt idx="160">
                  <c:v>0.54166666666666696</c:v>
                </c:pt>
                <c:pt idx="161">
                  <c:v>0.58333333333333304</c:v>
                </c:pt>
                <c:pt idx="162">
                  <c:v>0.625</c:v>
                </c:pt>
                <c:pt idx="163">
                  <c:v>0.66666666666666696</c:v>
                </c:pt>
                <c:pt idx="164">
                  <c:v>0.70833333333333304</c:v>
                </c:pt>
                <c:pt idx="165">
                  <c:v>0.75</c:v>
                </c:pt>
                <c:pt idx="166">
                  <c:v>0.79166666666666696</c:v>
                </c:pt>
                <c:pt idx="167">
                  <c:v>0.83333333333333304</c:v>
                </c:pt>
                <c:pt idx="168">
                  <c:v>0.875</c:v>
                </c:pt>
                <c:pt idx="169">
                  <c:v>0.91666666666666696</c:v>
                </c:pt>
                <c:pt idx="170">
                  <c:v>0.25</c:v>
                </c:pt>
                <c:pt idx="171">
                  <c:v>0.29166666666666702</c:v>
                </c:pt>
                <c:pt idx="172">
                  <c:v>0.33333333333333298</c:v>
                </c:pt>
                <c:pt idx="173">
                  <c:v>0.375</c:v>
                </c:pt>
                <c:pt idx="174">
                  <c:v>0.41666666666666702</c:v>
                </c:pt>
                <c:pt idx="175">
                  <c:v>0.45833333333333298</c:v>
                </c:pt>
                <c:pt idx="176">
                  <c:v>0.5</c:v>
                </c:pt>
                <c:pt idx="177">
                  <c:v>0.54166666666666696</c:v>
                </c:pt>
                <c:pt idx="178">
                  <c:v>0.58333333333333304</c:v>
                </c:pt>
                <c:pt idx="179">
                  <c:v>0.625</c:v>
                </c:pt>
                <c:pt idx="180">
                  <c:v>0.66666666666666696</c:v>
                </c:pt>
                <c:pt idx="181">
                  <c:v>0.70833333333333304</c:v>
                </c:pt>
                <c:pt idx="182">
                  <c:v>0.75</c:v>
                </c:pt>
                <c:pt idx="183">
                  <c:v>0.79166666666666696</c:v>
                </c:pt>
                <c:pt idx="184">
                  <c:v>0.83333333333333304</c:v>
                </c:pt>
                <c:pt idx="185">
                  <c:v>0.875</c:v>
                </c:pt>
                <c:pt idx="186">
                  <c:v>0.91666666666666696</c:v>
                </c:pt>
                <c:pt idx="187">
                  <c:v>0.25</c:v>
                </c:pt>
                <c:pt idx="188">
                  <c:v>0.29166666666666702</c:v>
                </c:pt>
                <c:pt idx="189">
                  <c:v>0.33333333333333298</c:v>
                </c:pt>
                <c:pt idx="190">
                  <c:v>0.375</c:v>
                </c:pt>
                <c:pt idx="191">
                  <c:v>0.41666666666666702</c:v>
                </c:pt>
                <c:pt idx="192">
                  <c:v>0.45833333333333298</c:v>
                </c:pt>
                <c:pt idx="193">
                  <c:v>0.5</c:v>
                </c:pt>
                <c:pt idx="194">
                  <c:v>0.54166666666666696</c:v>
                </c:pt>
                <c:pt idx="195">
                  <c:v>0.58333333333333304</c:v>
                </c:pt>
                <c:pt idx="196">
                  <c:v>0.625</c:v>
                </c:pt>
                <c:pt idx="197">
                  <c:v>0.66666666666666696</c:v>
                </c:pt>
                <c:pt idx="198">
                  <c:v>0.70833333333333304</c:v>
                </c:pt>
                <c:pt idx="199">
                  <c:v>0.75</c:v>
                </c:pt>
                <c:pt idx="200">
                  <c:v>0.79166666666666696</c:v>
                </c:pt>
                <c:pt idx="201">
                  <c:v>0.83333333333333304</c:v>
                </c:pt>
                <c:pt idx="202">
                  <c:v>0.875</c:v>
                </c:pt>
                <c:pt idx="203">
                  <c:v>0.91666666666666696</c:v>
                </c:pt>
                <c:pt idx="204">
                  <c:v>0.25</c:v>
                </c:pt>
                <c:pt idx="205">
                  <c:v>0.29166666666666702</c:v>
                </c:pt>
                <c:pt idx="206">
                  <c:v>0.33333333333333298</c:v>
                </c:pt>
                <c:pt idx="207">
                  <c:v>0.375</c:v>
                </c:pt>
                <c:pt idx="208">
                  <c:v>0.41666666666666702</c:v>
                </c:pt>
                <c:pt idx="209">
                  <c:v>0.45833333333333298</c:v>
                </c:pt>
                <c:pt idx="210">
                  <c:v>0.5</c:v>
                </c:pt>
                <c:pt idx="211">
                  <c:v>0.54166666666666696</c:v>
                </c:pt>
                <c:pt idx="212">
                  <c:v>0.58333333333333304</c:v>
                </c:pt>
                <c:pt idx="213">
                  <c:v>0.625</c:v>
                </c:pt>
                <c:pt idx="214">
                  <c:v>0.66666666666666696</c:v>
                </c:pt>
                <c:pt idx="215">
                  <c:v>0.70833333333333304</c:v>
                </c:pt>
                <c:pt idx="216">
                  <c:v>0.75</c:v>
                </c:pt>
                <c:pt idx="217">
                  <c:v>0.79166666666666696</c:v>
                </c:pt>
                <c:pt idx="218">
                  <c:v>0.83333333333333304</c:v>
                </c:pt>
                <c:pt idx="219">
                  <c:v>0.875</c:v>
                </c:pt>
                <c:pt idx="220">
                  <c:v>0.91666666666666696</c:v>
                </c:pt>
                <c:pt idx="221">
                  <c:v>0.25</c:v>
                </c:pt>
                <c:pt idx="222">
                  <c:v>0.29166666666666702</c:v>
                </c:pt>
                <c:pt idx="223">
                  <c:v>0.33333333333333298</c:v>
                </c:pt>
                <c:pt idx="224">
                  <c:v>0.375</c:v>
                </c:pt>
                <c:pt idx="225">
                  <c:v>0.41666666666666702</c:v>
                </c:pt>
                <c:pt idx="226">
                  <c:v>0.45833333333333298</c:v>
                </c:pt>
                <c:pt idx="227">
                  <c:v>0.5</c:v>
                </c:pt>
                <c:pt idx="228">
                  <c:v>0.54166666666666696</c:v>
                </c:pt>
                <c:pt idx="229">
                  <c:v>0.58333333333333304</c:v>
                </c:pt>
                <c:pt idx="230">
                  <c:v>0.625</c:v>
                </c:pt>
                <c:pt idx="231">
                  <c:v>0.66666666666666696</c:v>
                </c:pt>
                <c:pt idx="232">
                  <c:v>0.70833333333333304</c:v>
                </c:pt>
                <c:pt idx="233">
                  <c:v>0.75</c:v>
                </c:pt>
                <c:pt idx="234">
                  <c:v>0.79166666666666696</c:v>
                </c:pt>
                <c:pt idx="235">
                  <c:v>0.83333333333333304</c:v>
                </c:pt>
                <c:pt idx="236">
                  <c:v>0.875</c:v>
                </c:pt>
                <c:pt idx="237">
                  <c:v>0.91666666666666696</c:v>
                </c:pt>
                <c:pt idx="238">
                  <c:v>0.25</c:v>
                </c:pt>
                <c:pt idx="239">
                  <c:v>0.29166666666666702</c:v>
                </c:pt>
                <c:pt idx="240">
                  <c:v>0.33333333333333298</c:v>
                </c:pt>
                <c:pt idx="241">
                  <c:v>0.375</c:v>
                </c:pt>
                <c:pt idx="242">
                  <c:v>0.41666666666666702</c:v>
                </c:pt>
                <c:pt idx="243">
                  <c:v>0.45833333333333298</c:v>
                </c:pt>
                <c:pt idx="244">
                  <c:v>0.5</c:v>
                </c:pt>
                <c:pt idx="245">
                  <c:v>0.54166666666666696</c:v>
                </c:pt>
                <c:pt idx="246">
                  <c:v>0.58333333333333304</c:v>
                </c:pt>
                <c:pt idx="247">
                  <c:v>0.625</c:v>
                </c:pt>
                <c:pt idx="248">
                  <c:v>0.66666666666666696</c:v>
                </c:pt>
                <c:pt idx="249">
                  <c:v>0.70833333333333304</c:v>
                </c:pt>
                <c:pt idx="250">
                  <c:v>0.75</c:v>
                </c:pt>
                <c:pt idx="251">
                  <c:v>0.79166666666666696</c:v>
                </c:pt>
                <c:pt idx="252">
                  <c:v>0.83333333333333304</c:v>
                </c:pt>
                <c:pt idx="253">
                  <c:v>0.875</c:v>
                </c:pt>
                <c:pt idx="254">
                  <c:v>0.91666666666666696</c:v>
                </c:pt>
                <c:pt idx="255">
                  <c:v>0.25</c:v>
                </c:pt>
                <c:pt idx="256">
                  <c:v>0.29166666666666702</c:v>
                </c:pt>
                <c:pt idx="257">
                  <c:v>0.33333333333333298</c:v>
                </c:pt>
                <c:pt idx="258">
                  <c:v>0.375</c:v>
                </c:pt>
                <c:pt idx="259">
                  <c:v>0.41666666666666702</c:v>
                </c:pt>
                <c:pt idx="260">
                  <c:v>0.45833333333333298</c:v>
                </c:pt>
                <c:pt idx="261">
                  <c:v>0.5</c:v>
                </c:pt>
                <c:pt idx="262">
                  <c:v>0.54166666666666696</c:v>
                </c:pt>
                <c:pt idx="263">
                  <c:v>0.58333333333333304</c:v>
                </c:pt>
                <c:pt idx="264">
                  <c:v>0.625</c:v>
                </c:pt>
                <c:pt idx="265">
                  <c:v>0.66666666666666696</c:v>
                </c:pt>
                <c:pt idx="266">
                  <c:v>0.70833333333333304</c:v>
                </c:pt>
                <c:pt idx="267">
                  <c:v>0.75</c:v>
                </c:pt>
                <c:pt idx="268">
                  <c:v>0.79166666666666696</c:v>
                </c:pt>
                <c:pt idx="269">
                  <c:v>0.83333333333333304</c:v>
                </c:pt>
                <c:pt idx="270">
                  <c:v>0.875</c:v>
                </c:pt>
                <c:pt idx="271">
                  <c:v>0.91666666666666696</c:v>
                </c:pt>
                <c:pt idx="272">
                  <c:v>0.25</c:v>
                </c:pt>
                <c:pt idx="273">
                  <c:v>0.29166666666666669</c:v>
                </c:pt>
                <c:pt idx="274">
                  <c:v>0.33333333333333331</c:v>
                </c:pt>
                <c:pt idx="275">
                  <c:v>0.375</c:v>
                </c:pt>
                <c:pt idx="276">
                  <c:v>0.41666666666666669</c:v>
                </c:pt>
                <c:pt idx="277">
                  <c:v>0.45833333333333331</c:v>
                </c:pt>
                <c:pt idx="278">
                  <c:v>0.5</c:v>
                </c:pt>
                <c:pt idx="279">
                  <c:v>0.54166666666666663</c:v>
                </c:pt>
                <c:pt idx="280">
                  <c:v>0.58333333333333337</c:v>
                </c:pt>
                <c:pt idx="281">
                  <c:v>0.625</c:v>
                </c:pt>
                <c:pt idx="282">
                  <c:v>0.66666666666666663</c:v>
                </c:pt>
                <c:pt idx="283">
                  <c:v>0.70833333333333337</c:v>
                </c:pt>
                <c:pt idx="284">
                  <c:v>0.75</c:v>
                </c:pt>
                <c:pt idx="285">
                  <c:v>0.79166666666666663</c:v>
                </c:pt>
                <c:pt idx="286">
                  <c:v>0.83333333333333337</c:v>
                </c:pt>
                <c:pt idx="287">
                  <c:v>0.875</c:v>
                </c:pt>
                <c:pt idx="288">
                  <c:v>0.91666666666666663</c:v>
                </c:pt>
                <c:pt idx="289">
                  <c:v>0.25</c:v>
                </c:pt>
                <c:pt idx="290">
                  <c:v>0.29166666666666669</c:v>
                </c:pt>
                <c:pt idx="291">
                  <c:v>0.33333333333333331</c:v>
                </c:pt>
                <c:pt idx="292">
                  <c:v>0.375</c:v>
                </c:pt>
                <c:pt idx="293">
                  <c:v>0.41666666666666669</c:v>
                </c:pt>
                <c:pt idx="294">
                  <c:v>0.45833333333333331</c:v>
                </c:pt>
                <c:pt idx="295">
                  <c:v>0.5</c:v>
                </c:pt>
                <c:pt idx="296">
                  <c:v>0.54166666666666663</c:v>
                </c:pt>
                <c:pt idx="297">
                  <c:v>0.58333333333333337</c:v>
                </c:pt>
                <c:pt idx="298">
                  <c:v>0.625</c:v>
                </c:pt>
                <c:pt idx="299">
                  <c:v>0.66666666666666663</c:v>
                </c:pt>
                <c:pt idx="300">
                  <c:v>0.70833333333333337</c:v>
                </c:pt>
                <c:pt idx="301">
                  <c:v>0.75</c:v>
                </c:pt>
                <c:pt idx="302">
                  <c:v>0.79166666666666663</c:v>
                </c:pt>
                <c:pt idx="303">
                  <c:v>0.83333333333333337</c:v>
                </c:pt>
                <c:pt idx="304">
                  <c:v>0.875</c:v>
                </c:pt>
                <c:pt idx="305">
                  <c:v>0.91666666666666663</c:v>
                </c:pt>
                <c:pt idx="306">
                  <c:v>0.25</c:v>
                </c:pt>
                <c:pt idx="307">
                  <c:v>0.29166666666666669</c:v>
                </c:pt>
                <c:pt idx="308">
                  <c:v>0.33333333333333331</c:v>
                </c:pt>
                <c:pt idx="309">
                  <c:v>0.375</c:v>
                </c:pt>
                <c:pt idx="310">
                  <c:v>0.41666666666666669</c:v>
                </c:pt>
                <c:pt idx="311">
                  <c:v>0.45833333333333331</c:v>
                </c:pt>
                <c:pt idx="312">
                  <c:v>0.5</c:v>
                </c:pt>
                <c:pt idx="313">
                  <c:v>0.54166666666666663</c:v>
                </c:pt>
                <c:pt idx="314">
                  <c:v>0.58333333333333337</c:v>
                </c:pt>
                <c:pt idx="315">
                  <c:v>0.625</c:v>
                </c:pt>
                <c:pt idx="316">
                  <c:v>0.66666666666666663</c:v>
                </c:pt>
                <c:pt idx="317">
                  <c:v>0.70833333333333337</c:v>
                </c:pt>
                <c:pt idx="318">
                  <c:v>0.75</c:v>
                </c:pt>
                <c:pt idx="319">
                  <c:v>0.79166666666666663</c:v>
                </c:pt>
                <c:pt idx="320">
                  <c:v>0.83333333333333337</c:v>
                </c:pt>
                <c:pt idx="321">
                  <c:v>0.875</c:v>
                </c:pt>
                <c:pt idx="322">
                  <c:v>0.91666666666666663</c:v>
                </c:pt>
                <c:pt idx="323">
                  <c:v>0.25</c:v>
                </c:pt>
                <c:pt idx="324">
                  <c:v>0.29166666666666669</c:v>
                </c:pt>
                <c:pt idx="325">
                  <c:v>0.33333333333333331</c:v>
                </c:pt>
                <c:pt idx="326">
                  <c:v>0.375</c:v>
                </c:pt>
                <c:pt idx="327">
                  <c:v>0.41666666666666669</c:v>
                </c:pt>
                <c:pt idx="328">
                  <c:v>0.45833333333333331</c:v>
                </c:pt>
                <c:pt idx="329">
                  <c:v>0.5</c:v>
                </c:pt>
                <c:pt idx="330">
                  <c:v>0.54166666666666663</c:v>
                </c:pt>
                <c:pt idx="331">
                  <c:v>0.58333333333333337</c:v>
                </c:pt>
                <c:pt idx="332">
                  <c:v>0.625</c:v>
                </c:pt>
                <c:pt idx="333">
                  <c:v>0.66666666666666663</c:v>
                </c:pt>
                <c:pt idx="334">
                  <c:v>0.70833333333333337</c:v>
                </c:pt>
                <c:pt idx="335">
                  <c:v>0.75</c:v>
                </c:pt>
                <c:pt idx="336">
                  <c:v>0.79166666666666663</c:v>
                </c:pt>
                <c:pt idx="337">
                  <c:v>0.83333333333333337</c:v>
                </c:pt>
                <c:pt idx="338">
                  <c:v>0.875</c:v>
                </c:pt>
                <c:pt idx="339">
                  <c:v>0.91666666666666663</c:v>
                </c:pt>
                <c:pt idx="340">
                  <c:v>0.25</c:v>
                </c:pt>
                <c:pt idx="341">
                  <c:v>0.29166666666666669</c:v>
                </c:pt>
                <c:pt idx="342">
                  <c:v>0.33333333333333331</c:v>
                </c:pt>
                <c:pt idx="343">
                  <c:v>0.375</c:v>
                </c:pt>
                <c:pt idx="344">
                  <c:v>0.41666666666666669</c:v>
                </c:pt>
                <c:pt idx="345">
                  <c:v>0.45833333333333331</c:v>
                </c:pt>
                <c:pt idx="346">
                  <c:v>0.5</c:v>
                </c:pt>
                <c:pt idx="347">
                  <c:v>0.54166666666666663</c:v>
                </c:pt>
                <c:pt idx="348">
                  <c:v>0.58333333333333337</c:v>
                </c:pt>
                <c:pt idx="349">
                  <c:v>0.625</c:v>
                </c:pt>
                <c:pt idx="350">
                  <c:v>0.66666666666666663</c:v>
                </c:pt>
                <c:pt idx="351">
                  <c:v>0.70833333333333337</c:v>
                </c:pt>
                <c:pt idx="352">
                  <c:v>0.75</c:v>
                </c:pt>
                <c:pt idx="353">
                  <c:v>0.79166666666666663</c:v>
                </c:pt>
                <c:pt idx="354">
                  <c:v>0.83333333333333337</c:v>
                </c:pt>
                <c:pt idx="355">
                  <c:v>0.875</c:v>
                </c:pt>
                <c:pt idx="356">
                  <c:v>0.91666666666666663</c:v>
                </c:pt>
              </c:numCache>
            </c:numRef>
          </c:xVal>
          <c:yVal>
            <c:numRef>
              <c:f>'Original Data'!$E$2:$E$358</c:f>
              <c:numCache>
                <c:formatCode>General</c:formatCode>
                <c:ptCount val="357"/>
                <c:pt idx="0">
                  <c:v>17.59</c:v>
                </c:pt>
                <c:pt idx="1">
                  <c:v>0</c:v>
                </c:pt>
                <c:pt idx="2">
                  <c:v>0</c:v>
                </c:pt>
                <c:pt idx="3">
                  <c:v>14.09</c:v>
                </c:pt>
                <c:pt idx="4">
                  <c:v>35.1</c:v>
                </c:pt>
                <c:pt idx="5">
                  <c:v>27.25</c:v>
                </c:pt>
                <c:pt idx="6">
                  <c:v>8.85</c:v>
                </c:pt>
                <c:pt idx="7">
                  <c:v>17.45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2.5</c:v>
                </c:pt>
                <c:pt idx="15">
                  <c:v>0</c:v>
                </c:pt>
                <c:pt idx="16">
                  <c:v>0</c:v>
                </c:pt>
                <c:pt idx="17">
                  <c:v>11.6</c:v>
                </c:pt>
                <c:pt idx="18">
                  <c:v>15.25</c:v>
                </c:pt>
                <c:pt idx="19">
                  <c:v>4.5</c:v>
                </c:pt>
                <c:pt idx="20">
                  <c:v>0</c:v>
                </c:pt>
                <c:pt idx="21">
                  <c:v>6.1</c:v>
                </c:pt>
                <c:pt idx="22">
                  <c:v>2.75</c:v>
                </c:pt>
                <c:pt idx="23">
                  <c:v>8.4499999999999993</c:v>
                </c:pt>
                <c:pt idx="24">
                  <c:v>17.25</c:v>
                </c:pt>
                <c:pt idx="25">
                  <c:v>6.75</c:v>
                </c:pt>
                <c:pt idx="26">
                  <c:v>9.25</c:v>
                </c:pt>
                <c:pt idx="27">
                  <c:v>18.600000000000001</c:v>
                </c:pt>
                <c:pt idx="28">
                  <c:v>18.09</c:v>
                </c:pt>
                <c:pt idx="29">
                  <c:v>15.2</c:v>
                </c:pt>
                <c:pt idx="30">
                  <c:v>31</c:v>
                </c:pt>
                <c:pt idx="31">
                  <c:v>8.25</c:v>
                </c:pt>
                <c:pt idx="32">
                  <c:v>0</c:v>
                </c:pt>
                <c:pt idx="33">
                  <c:v>2.5</c:v>
                </c:pt>
                <c:pt idx="34">
                  <c:v>1.6</c:v>
                </c:pt>
                <c:pt idx="35">
                  <c:v>16</c:v>
                </c:pt>
                <c:pt idx="36">
                  <c:v>7.1</c:v>
                </c:pt>
                <c:pt idx="37">
                  <c:v>7.75</c:v>
                </c:pt>
                <c:pt idx="38">
                  <c:v>0</c:v>
                </c:pt>
                <c:pt idx="39">
                  <c:v>8.25</c:v>
                </c:pt>
                <c:pt idx="40">
                  <c:v>12.5</c:v>
                </c:pt>
                <c:pt idx="41">
                  <c:v>9</c:v>
                </c:pt>
                <c:pt idx="42">
                  <c:v>15.5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13.25</c:v>
                </c:pt>
                <c:pt idx="48">
                  <c:v>7.2</c:v>
                </c:pt>
                <c:pt idx="49">
                  <c:v>0</c:v>
                </c:pt>
                <c:pt idx="50">
                  <c:v>0</c:v>
                </c:pt>
                <c:pt idx="51">
                  <c:v>3.25</c:v>
                </c:pt>
                <c:pt idx="52">
                  <c:v>0</c:v>
                </c:pt>
                <c:pt idx="53">
                  <c:v>22.5</c:v>
                </c:pt>
                <c:pt idx="54">
                  <c:v>14.6</c:v>
                </c:pt>
                <c:pt idx="55">
                  <c:v>17.2</c:v>
                </c:pt>
                <c:pt idx="56">
                  <c:v>9.25</c:v>
                </c:pt>
                <c:pt idx="57">
                  <c:v>0</c:v>
                </c:pt>
                <c:pt idx="58">
                  <c:v>17.7</c:v>
                </c:pt>
                <c:pt idx="59">
                  <c:v>5.5</c:v>
                </c:pt>
                <c:pt idx="60">
                  <c:v>12.1</c:v>
                </c:pt>
                <c:pt idx="61">
                  <c:v>12.6</c:v>
                </c:pt>
                <c:pt idx="62">
                  <c:v>17.100000000000001</c:v>
                </c:pt>
                <c:pt idx="63">
                  <c:v>10.84</c:v>
                </c:pt>
                <c:pt idx="64">
                  <c:v>19.95</c:v>
                </c:pt>
                <c:pt idx="65">
                  <c:v>11</c:v>
                </c:pt>
                <c:pt idx="66">
                  <c:v>0</c:v>
                </c:pt>
                <c:pt idx="67">
                  <c:v>0</c:v>
                </c:pt>
                <c:pt idx="68">
                  <c:v>5.5</c:v>
                </c:pt>
                <c:pt idx="69">
                  <c:v>0</c:v>
                </c:pt>
                <c:pt idx="70">
                  <c:v>0</c:v>
                </c:pt>
                <c:pt idx="71">
                  <c:v>14.85</c:v>
                </c:pt>
                <c:pt idx="72">
                  <c:v>23.5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14.25</c:v>
                </c:pt>
                <c:pt idx="77">
                  <c:v>4.5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8.25</c:v>
                </c:pt>
                <c:pt idx="86">
                  <c:v>34</c:v>
                </c:pt>
                <c:pt idx="87">
                  <c:v>52.75</c:v>
                </c:pt>
                <c:pt idx="88">
                  <c:v>21.25</c:v>
                </c:pt>
                <c:pt idx="89">
                  <c:v>28.29</c:v>
                </c:pt>
                <c:pt idx="90">
                  <c:v>16.45</c:v>
                </c:pt>
                <c:pt idx="91">
                  <c:v>21.95</c:v>
                </c:pt>
                <c:pt idx="92">
                  <c:v>5.5</c:v>
                </c:pt>
                <c:pt idx="93">
                  <c:v>12.75</c:v>
                </c:pt>
                <c:pt idx="94">
                  <c:v>22.1</c:v>
                </c:pt>
                <c:pt idx="95">
                  <c:v>7.45</c:v>
                </c:pt>
                <c:pt idx="96">
                  <c:v>0</c:v>
                </c:pt>
                <c:pt idx="97">
                  <c:v>46.55</c:v>
                </c:pt>
                <c:pt idx="98">
                  <c:v>2.25</c:v>
                </c:pt>
                <c:pt idx="99">
                  <c:v>0</c:v>
                </c:pt>
                <c:pt idx="100">
                  <c:v>6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15</c:v>
                </c:pt>
                <c:pt idx="105">
                  <c:v>24.2</c:v>
                </c:pt>
                <c:pt idx="106">
                  <c:v>26.25</c:v>
                </c:pt>
                <c:pt idx="107">
                  <c:v>48.75</c:v>
                </c:pt>
                <c:pt idx="108">
                  <c:v>18.25</c:v>
                </c:pt>
                <c:pt idx="109">
                  <c:v>24</c:v>
                </c:pt>
                <c:pt idx="110">
                  <c:v>21.3</c:v>
                </c:pt>
                <c:pt idx="111">
                  <c:v>21.74</c:v>
                </c:pt>
                <c:pt idx="112">
                  <c:v>0</c:v>
                </c:pt>
                <c:pt idx="113">
                  <c:v>17.100000000000001</c:v>
                </c:pt>
                <c:pt idx="114">
                  <c:v>48.87</c:v>
                </c:pt>
                <c:pt idx="115">
                  <c:v>0</c:v>
                </c:pt>
                <c:pt idx="116">
                  <c:v>3.25</c:v>
                </c:pt>
                <c:pt idx="117">
                  <c:v>4.75</c:v>
                </c:pt>
                <c:pt idx="118">
                  <c:v>0</c:v>
                </c:pt>
                <c:pt idx="119">
                  <c:v>9.9499999999999993</c:v>
                </c:pt>
                <c:pt idx="120">
                  <c:v>0</c:v>
                </c:pt>
                <c:pt idx="121">
                  <c:v>7.5</c:v>
                </c:pt>
                <c:pt idx="122">
                  <c:v>14.35</c:v>
                </c:pt>
                <c:pt idx="123">
                  <c:v>19.48</c:v>
                </c:pt>
                <c:pt idx="124">
                  <c:v>1.6</c:v>
                </c:pt>
                <c:pt idx="125">
                  <c:v>11.75</c:v>
                </c:pt>
                <c:pt idx="126">
                  <c:v>0</c:v>
                </c:pt>
                <c:pt idx="127">
                  <c:v>3.25</c:v>
                </c:pt>
                <c:pt idx="128">
                  <c:v>41.42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11.35</c:v>
                </c:pt>
                <c:pt idx="137">
                  <c:v>12.85</c:v>
                </c:pt>
                <c:pt idx="138">
                  <c:v>7.7</c:v>
                </c:pt>
                <c:pt idx="139">
                  <c:v>20.45</c:v>
                </c:pt>
                <c:pt idx="140">
                  <c:v>36.25</c:v>
                </c:pt>
                <c:pt idx="141">
                  <c:v>10.6</c:v>
                </c:pt>
                <c:pt idx="142">
                  <c:v>2.5</c:v>
                </c:pt>
                <c:pt idx="143">
                  <c:v>24.25</c:v>
                </c:pt>
                <c:pt idx="144">
                  <c:v>21.5</c:v>
                </c:pt>
                <c:pt idx="145">
                  <c:v>2.25</c:v>
                </c:pt>
                <c:pt idx="146">
                  <c:v>7.75</c:v>
                </c:pt>
                <c:pt idx="147">
                  <c:v>18.350000000000001</c:v>
                </c:pt>
                <c:pt idx="148">
                  <c:v>44</c:v>
                </c:pt>
                <c:pt idx="149">
                  <c:v>3.85</c:v>
                </c:pt>
                <c:pt idx="150">
                  <c:v>13.85</c:v>
                </c:pt>
                <c:pt idx="151">
                  <c:v>0</c:v>
                </c:pt>
                <c:pt idx="152">
                  <c:v>0</c:v>
                </c:pt>
                <c:pt idx="153">
                  <c:v>4.5</c:v>
                </c:pt>
                <c:pt idx="154">
                  <c:v>6.99</c:v>
                </c:pt>
                <c:pt idx="155">
                  <c:v>15.74</c:v>
                </c:pt>
                <c:pt idx="156">
                  <c:v>2.75</c:v>
                </c:pt>
                <c:pt idx="157">
                  <c:v>0</c:v>
                </c:pt>
                <c:pt idx="158">
                  <c:v>10</c:v>
                </c:pt>
                <c:pt idx="159">
                  <c:v>0</c:v>
                </c:pt>
                <c:pt idx="160">
                  <c:v>6</c:v>
                </c:pt>
                <c:pt idx="161">
                  <c:v>15.7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8.25</c:v>
                </c:pt>
                <c:pt idx="171">
                  <c:v>5.5</c:v>
                </c:pt>
                <c:pt idx="172">
                  <c:v>15</c:v>
                </c:pt>
                <c:pt idx="173">
                  <c:v>3.85</c:v>
                </c:pt>
                <c:pt idx="174">
                  <c:v>12.1</c:v>
                </c:pt>
                <c:pt idx="175">
                  <c:v>13.25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13</c:v>
                </c:pt>
                <c:pt idx="180">
                  <c:v>4.8499999999999996</c:v>
                </c:pt>
                <c:pt idx="181">
                  <c:v>35.25</c:v>
                </c:pt>
                <c:pt idx="182">
                  <c:v>29.25</c:v>
                </c:pt>
                <c:pt idx="183">
                  <c:v>25.7</c:v>
                </c:pt>
                <c:pt idx="184">
                  <c:v>13.75</c:v>
                </c:pt>
                <c:pt idx="185">
                  <c:v>2.25</c:v>
                </c:pt>
                <c:pt idx="186">
                  <c:v>0</c:v>
                </c:pt>
                <c:pt idx="187">
                  <c:v>6.5</c:v>
                </c:pt>
                <c:pt idx="188">
                  <c:v>9.25</c:v>
                </c:pt>
                <c:pt idx="189">
                  <c:v>3.85</c:v>
                </c:pt>
                <c:pt idx="190">
                  <c:v>0</c:v>
                </c:pt>
                <c:pt idx="191">
                  <c:v>11.25</c:v>
                </c:pt>
                <c:pt idx="192">
                  <c:v>58.25</c:v>
                </c:pt>
                <c:pt idx="193">
                  <c:v>0</c:v>
                </c:pt>
                <c:pt idx="194">
                  <c:v>25.25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15.75</c:v>
                </c:pt>
                <c:pt idx="206">
                  <c:v>0</c:v>
                </c:pt>
                <c:pt idx="207">
                  <c:v>16.350000000000001</c:v>
                </c:pt>
                <c:pt idx="208">
                  <c:v>7.75</c:v>
                </c:pt>
                <c:pt idx="209">
                  <c:v>20.5</c:v>
                </c:pt>
                <c:pt idx="210">
                  <c:v>16</c:v>
                </c:pt>
                <c:pt idx="211">
                  <c:v>33.69</c:v>
                </c:pt>
                <c:pt idx="212">
                  <c:v>15.4</c:v>
                </c:pt>
                <c:pt idx="213">
                  <c:v>6.75</c:v>
                </c:pt>
                <c:pt idx="214">
                  <c:v>15.5</c:v>
                </c:pt>
                <c:pt idx="215">
                  <c:v>5.5</c:v>
                </c:pt>
                <c:pt idx="216">
                  <c:v>14.2</c:v>
                </c:pt>
                <c:pt idx="217">
                  <c:v>16.100000000000001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16.75</c:v>
                </c:pt>
                <c:pt idx="223">
                  <c:v>35.25</c:v>
                </c:pt>
                <c:pt idx="224">
                  <c:v>15.75</c:v>
                </c:pt>
                <c:pt idx="225">
                  <c:v>57.09</c:v>
                </c:pt>
                <c:pt idx="226">
                  <c:v>0</c:v>
                </c:pt>
                <c:pt idx="227">
                  <c:v>28.3</c:v>
                </c:pt>
                <c:pt idx="228">
                  <c:v>16.5</c:v>
                </c:pt>
                <c:pt idx="229">
                  <c:v>19.100000000000001</c:v>
                </c:pt>
                <c:pt idx="230">
                  <c:v>28.24</c:v>
                </c:pt>
                <c:pt idx="231">
                  <c:v>8.25</c:v>
                </c:pt>
                <c:pt idx="232">
                  <c:v>3.85</c:v>
                </c:pt>
                <c:pt idx="233">
                  <c:v>15.1</c:v>
                </c:pt>
                <c:pt idx="234">
                  <c:v>6</c:v>
                </c:pt>
                <c:pt idx="235">
                  <c:v>33.659999999999997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14.25</c:v>
                </c:pt>
                <c:pt idx="240">
                  <c:v>0</c:v>
                </c:pt>
                <c:pt idx="241">
                  <c:v>9.24</c:v>
                </c:pt>
                <c:pt idx="242">
                  <c:v>32.94</c:v>
                </c:pt>
                <c:pt idx="243">
                  <c:v>20.49</c:v>
                </c:pt>
                <c:pt idx="244">
                  <c:v>2.25</c:v>
                </c:pt>
                <c:pt idx="245">
                  <c:v>9.5</c:v>
                </c:pt>
                <c:pt idx="246">
                  <c:v>0</c:v>
                </c:pt>
                <c:pt idx="247">
                  <c:v>23.3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2.75</c:v>
                </c:pt>
                <c:pt idx="256">
                  <c:v>6.1</c:v>
                </c:pt>
                <c:pt idx="257">
                  <c:v>8.75</c:v>
                </c:pt>
                <c:pt idx="258">
                  <c:v>6.75</c:v>
                </c:pt>
                <c:pt idx="259">
                  <c:v>0</c:v>
                </c:pt>
                <c:pt idx="260">
                  <c:v>17.5</c:v>
                </c:pt>
                <c:pt idx="261">
                  <c:v>8.1</c:v>
                </c:pt>
                <c:pt idx="262">
                  <c:v>15.5</c:v>
                </c:pt>
                <c:pt idx="263">
                  <c:v>4.5</c:v>
                </c:pt>
                <c:pt idx="264">
                  <c:v>5.5</c:v>
                </c:pt>
                <c:pt idx="265">
                  <c:v>14.95</c:v>
                </c:pt>
                <c:pt idx="266">
                  <c:v>39.85</c:v>
                </c:pt>
                <c:pt idx="267">
                  <c:v>10.5</c:v>
                </c:pt>
                <c:pt idx="268">
                  <c:v>13.75</c:v>
                </c:pt>
                <c:pt idx="269">
                  <c:v>2.25</c:v>
                </c:pt>
                <c:pt idx="270">
                  <c:v>0</c:v>
                </c:pt>
                <c:pt idx="271">
                  <c:v>0</c:v>
                </c:pt>
                <c:pt idx="272">
                  <c:v>2.25</c:v>
                </c:pt>
                <c:pt idx="273">
                  <c:v>13.09</c:v>
                </c:pt>
                <c:pt idx="274">
                  <c:v>28.55</c:v>
                </c:pt>
                <c:pt idx="275">
                  <c:v>0</c:v>
                </c:pt>
                <c:pt idx="276">
                  <c:v>8.35</c:v>
                </c:pt>
                <c:pt idx="277">
                  <c:v>4.5</c:v>
                </c:pt>
                <c:pt idx="278">
                  <c:v>2.25</c:v>
                </c:pt>
                <c:pt idx="279">
                  <c:v>37.6</c:v>
                </c:pt>
                <c:pt idx="280">
                  <c:v>2.5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5.5</c:v>
                </c:pt>
                <c:pt idx="291">
                  <c:v>10</c:v>
                </c:pt>
                <c:pt idx="292">
                  <c:v>25.75</c:v>
                </c:pt>
                <c:pt idx="293">
                  <c:v>4.5</c:v>
                </c:pt>
                <c:pt idx="294">
                  <c:v>7</c:v>
                </c:pt>
                <c:pt idx="295">
                  <c:v>0</c:v>
                </c:pt>
                <c:pt idx="296">
                  <c:v>14.75</c:v>
                </c:pt>
                <c:pt idx="297">
                  <c:v>20.25</c:v>
                </c:pt>
                <c:pt idx="298">
                  <c:v>16.75</c:v>
                </c:pt>
                <c:pt idx="299">
                  <c:v>8.35</c:v>
                </c:pt>
                <c:pt idx="300">
                  <c:v>8.1999999999999993</c:v>
                </c:pt>
                <c:pt idx="301">
                  <c:v>19.350000000000001</c:v>
                </c:pt>
                <c:pt idx="302">
                  <c:v>21.1</c:v>
                </c:pt>
                <c:pt idx="303">
                  <c:v>8.25</c:v>
                </c:pt>
                <c:pt idx="304">
                  <c:v>0</c:v>
                </c:pt>
                <c:pt idx="305">
                  <c:v>0</c:v>
                </c:pt>
                <c:pt idx="306">
                  <c:v>12.5</c:v>
                </c:pt>
                <c:pt idx="307">
                  <c:v>3.6</c:v>
                </c:pt>
                <c:pt idx="308">
                  <c:v>2.75</c:v>
                </c:pt>
                <c:pt idx="309">
                  <c:v>3.85</c:v>
                </c:pt>
                <c:pt idx="310">
                  <c:v>21.05</c:v>
                </c:pt>
                <c:pt idx="311">
                  <c:v>47.25</c:v>
                </c:pt>
                <c:pt idx="312">
                  <c:v>8.85</c:v>
                </c:pt>
                <c:pt idx="313">
                  <c:v>4.5</c:v>
                </c:pt>
                <c:pt idx="314">
                  <c:v>9.9499999999999993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44</c:v>
                </c:pt>
                <c:pt idx="324">
                  <c:v>0</c:v>
                </c:pt>
                <c:pt idx="325">
                  <c:v>35.590000000000003</c:v>
                </c:pt>
                <c:pt idx="326">
                  <c:v>8.25</c:v>
                </c:pt>
                <c:pt idx="327">
                  <c:v>49.2</c:v>
                </c:pt>
                <c:pt idx="328">
                  <c:v>40.74</c:v>
                </c:pt>
                <c:pt idx="329">
                  <c:v>14.35</c:v>
                </c:pt>
                <c:pt idx="330">
                  <c:v>9.25</c:v>
                </c:pt>
                <c:pt idx="331">
                  <c:v>4.7699999999999996</c:v>
                </c:pt>
                <c:pt idx="332">
                  <c:v>15.75</c:v>
                </c:pt>
                <c:pt idx="333">
                  <c:v>25.25</c:v>
                </c:pt>
                <c:pt idx="334">
                  <c:v>0</c:v>
                </c:pt>
                <c:pt idx="335">
                  <c:v>22.25</c:v>
                </c:pt>
                <c:pt idx="336">
                  <c:v>0</c:v>
                </c:pt>
                <c:pt idx="337">
                  <c:v>33.299999999999997</c:v>
                </c:pt>
                <c:pt idx="338">
                  <c:v>30.97</c:v>
                </c:pt>
                <c:pt idx="339">
                  <c:v>0</c:v>
                </c:pt>
                <c:pt idx="340">
                  <c:v>46.09</c:v>
                </c:pt>
                <c:pt idx="341">
                  <c:v>29</c:v>
                </c:pt>
                <c:pt idx="342">
                  <c:v>45.5</c:v>
                </c:pt>
                <c:pt idx="343">
                  <c:v>6</c:v>
                </c:pt>
                <c:pt idx="344">
                  <c:v>7.25</c:v>
                </c:pt>
                <c:pt idx="345">
                  <c:v>16.25</c:v>
                </c:pt>
                <c:pt idx="346">
                  <c:v>30.45</c:v>
                </c:pt>
                <c:pt idx="347">
                  <c:v>17.8</c:v>
                </c:pt>
                <c:pt idx="348">
                  <c:v>8.25</c:v>
                </c:pt>
                <c:pt idx="349">
                  <c:v>34.75</c:v>
                </c:pt>
                <c:pt idx="350">
                  <c:v>17</c:v>
                </c:pt>
                <c:pt idx="351">
                  <c:v>13.5</c:v>
                </c:pt>
                <c:pt idx="352">
                  <c:v>23.65</c:v>
                </c:pt>
                <c:pt idx="353">
                  <c:v>0</c:v>
                </c:pt>
                <c:pt idx="354">
                  <c:v>0</c:v>
                </c:pt>
                <c:pt idx="355">
                  <c:v>5.85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2B-054D-9A43-47AAF6F9047A}"/>
            </c:ext>
          </c:extLst>
        </c:ser>
        <c:ser>
          <c:idx val="1"/>
          <c:order val="1"/>
          <c:tx>
            <c:v>Predicted Cash Register Revenue</c:v>
          </c:tx>
          <c:spPr>
            <a:ln w="19050">
              <a:noFill/>
            </a:ln>
          </c:spPr>
          <c:xVal>
            <c:numRef>
              <c:f>'Original Data'!$D$2:$D$358</c:f>
              <c:numCache>
                <c:formatCode>h:mm</c:formatCode>
                <c:ptCount val="357"/>
                <c:pt idx="0">
                  <c:v>0.25</c:v>
                </c:pt>
                <c:pt idx="1">
                  <c:v>0.29166666666666702</c:v>
                </c:pt>
                <c:pt idx="2">
                  <c:v>0.33333333333333298</c:v>
                </c:pt>
                <c:pt idx="3">
                  <c:v>0.375</c:v>
                </c:pt>
                <c:pt idx="4">
                  <c:v>0.41666666666666702</c:v>
                </c:pt>
                <c:pt idx="5">
                  <c:v>0.45833333333333298</c:v>
                </c:pt>
                <c:pt idx="6">
                  <c:v>0.5</c:v>
                </c:pt>
                <c:pt idx="7">
                  <c:v>0.54166666666666696</c:v>
                </c:pt>
                <c:pt idx="8">
                  <c:v>0.58333333333333304</c:v>
                </c:pt>
                <c:pt idx="9">
                  <c:v>0.625</c:v>
                </c:pt>
                <c:pt idx="10">
                  <c:v>0.66666666666666696</c:v>
                </c:pt>
                <c:pt idx="11">
                  <c:v>0.70833333333333304</c:v>
                </c:pt>
                <c:pt idx="12">
                  <c:v>0.75</c:v>
                </c:pt>
                <c:pt idx="13">
                  <c:v>0.79166666666666696</c:v>
                </c:pt>
                <c:pt idx="14">
                  <c:v>0.83333333333333304</c:v>
                </c:pt>
                <c:pt idx="15">
                  <c:v>0.875</c:v>
                </c:pt>
                <c:pt idx="16">
                  <c:v>0.91666666666666696</c:v>
                </c:pt>
                <c:pt idx="17">
                  <c:v>0.25</c:v>
                </c:pt>
                <c:pt idx="18">
                  <c:v>0.29166666666666702</c:v>
                </c:pt>
                <c:pt idx="19">
                  <c:v>0.33333333333333298</c:v>
                </c:pt>
                <c:pt idx="20">
                  <c:v>0.375</c:v>
                </c:pt>
                <c:pt idx="21">
                  <c:v>0.41666666666666702</c:v>
                </c:pt>
                <c:pt idx="22">
                  <c:v>0.45833333333333298</c:v>
                </c:pt>
                <c:pt idx="23">
                  <c:v>0.5</c:v>
                </c:pt>
                <c:pt idx="24">
                  <c:v>0.54166666666666696</c:v>
                </c:pt>
                <c:pt idx="25">
                  <c:v>0.58333333333333304</c:v>
                </c:pt>
                <c:pt idx="26">
                  <c:v>0.625</c:v>
                </c:pt>
                <c:pt idx="27">
                  <c:v>0.66666666666666696</c:v>
                </c:pt>
                <c:pt idx="28">
                  <c:v>0.70833333333333304</c:v>
                </c:pt>
                <c:pt idx="29">
                  <c:v>0.75</c:v>
                </c:pt>
                <c:pt idx="30">
                  <c:v>0.79166666666666696</c:v>
                </c:pt>
                <c:pt idx="31">
                  <c:v>0.83333333333333304</c:v>
                </c:pt>
                <c:pt idx="32">
                  <c:v>0.875</c:v>
                </c:pt>
                <c:pt idx="33">
                  <c:v>0.91666666666666696</c:v>
                </c:pt>
                <c:pt idx="34">
                  <c:v>0.25</c:v>
                </c:pt>
                <c:pt idx="35">
                  <c:v>0.29166666666666702</c:v>
                </c:pt>
                <c:pt idx="36">
                  <c:v>0.33333333333333298</c:v>
                </c:pt>
                <c:pt idx="37">
                  <c:v>0.375</c:v>
                </c:pt>
                <c:pt idx="38">
                  <c:v>0.41666666666666702</c:v>
                </c:pt>
                <c:pt idx="39">
                  <c:v>0.45833333333333298</c:v>
                </c:pt>
                <c:pt idx="40">
                  <c:v>0.5</c:v>
                </c:pt>
                <c:pt idx="41">
                  <c:v>0.54166666666666696</c:v>
                </c:pt>
                <c:pt idx="42">
                  <c:v>0.58333333333333304</c:v>
                </c:pt>
                <c:pt idx="43">
                  <c:v>0.625</c:v>
                </c:pt>
                <c:pt idx="44">
                  <c:v>0.66666666666666696</c:v>
                </c:pt>
                <c:pt idx="45">
                  <c:v>0.70833333333333304</c:v>
                </c:pt>
                <c:pt idx="46">
                  <c:v>0.75</c:v>
                </c:pt>
                <c:pt idx="47">
                  <c:v>0.79166666666666696</c:v>
                </c:pt>
                <c:pt idx="48">
                  <c:v>0.83333333333333304</c:v>
                </c:pt>
                <c:pt idx="49">
                  <c:v>0.875</c:v>
                </c:pt>
                <c:pt idx="50">
                  <c:v>0.91666666666666696</c:v>
                </c:pt>
                <c:pt idx="51">
                  <c:v>0.25</c:v>
                </c:pt>
                <c:pt idx="52">
                  <c:v>0.29166666666666702</c:v>
                </c:pt>
                <c:pt idx="53">
                  <c:v>0.33333333333333298</c:v>
                </c:pt>
                <c:pt idx="54">
                  <c:v>0.375</c:v>
                </c:pt>
                <c:pt idx="55">
                  <c:v>0.41666666666666702</c:v>
                </c:pt>
                <c:pt idx="56">
                  <c:v>0.45833333333333298</c:v>
                </c:pt>
                <c:pt idx="57">
                  <c:v>0.5</c:v>
                </c:pt>
                <c:pt idx="58">
                  <c:v>0.54166666666666696</c:v>
                </c:pt>
                <c:pt idx="59">
                  <c:v>0.58333333333333304</c:v>
                </c:pt>
                <c:pt idx="60">
                  <c:v>0.625</c:v>
                </c:pt>
                <c:pt idx="61">
                  <c:v>0.66666666666666696</c:v>
                </c:pt>
                <c:pt idx="62">
                  <c:v>0.70833333333333304</c:v>
                </c:pt>
                <c:pt idx="63">
                  <c:v>0.75</c:v>
                </c:pt>
                <c:pt idx="64">
                  <c:v>0.79166666666666696</c:v>
                </c:pt>
                <c:pt idx="65">
                  <c:v>0.83333333333333304</c:v>
                </c:pt>
                <c:pt idx="66">
                  <c:v>0.875</c:v>
                </c:pt>
                <c:pt idx="67">
                  <c:v>0.91666666666666696</c:v>
                </c:pt>
                <c:pt idx="68">
                  <c:v>0.25</c:v>
                </c:pt>
                <c:pt idx="69">
                  <c:v>0.29166666666666702</c:v>
                </c:pt>
                <c:pt idx="70">
                  <c:v>0.33333333333333298</c:v>
                </c:pt>
                <c:pt idx="71">
                  <c:v>0.375</c:v>
                </c:pt>
                <c:pt idx="72">
                  <c:v>0.41666666666666702</c:v>
                </c:pt>
                <c:pt idx="73">
                  <c:v>0.45833333333333298</c:v>
                </c:pt>
                <c:pt idx="74">
                  <c:v>0.5</c:v>
                </c:pt>
                <c:pt idx="75">
                  <c:v>0.54166666666666696</c:v>
                </c:pt>
                <c:pt idx="76">
                  <c:v>0.58333333333333304</c:v>
                </c:pt>
                <c:pt idx="77">
                  <c:v>0.625</c:v>
                </c:pt>
                <c:pt idx="78">
                  <c:v>0.66666666666666696</c:v>
                </c:pt>
                <c:pt idx="79">
                  <c:v>0.70833333333333304</c:v>
                </c:pt>
                <c:pt idx="80">
                  <c:v>0.75</c:v>
                </c:pt>
                <c:pt idx="81">
                  <c:v>0.79166666666666696</c:v>
                </c:pt>
                <c:pt idx="82">
                  <c:v>0.83333333333333304</c:v>
                </c:pt>
                <c:pt idx="83">
                  <c:v>0.875</c:v>
                </c:pt>
                <c:pt idx="84">
                  <c:v>0.91666666666666696</c:v>
                </c:pt>
                <c:pt idx="85">
                  <c:v>0.25</c:v>
                </c:pt>
                <c:pt idx="86">
                  <c:v>0.29166666666666702</c:v>
                </c:pt>
                <c:pt idx="87">
                  <c:v>0.33333333333333298</c:v>
                </c:pt>
                <c:pt idx="88">
                  <c:v>0.375</c:v>
                </c:pt>
                <c:pt idx="89">
                  <c:v>0.41666666666666702</c:v>
                </c:pt>
                <c:pt idx="90">
                  <c:v>0.45833333333333298</c:v>
                </c:pt>
                <c:pt idx="91">
                  <c:v>0.5</c:v>
                </c:pt>
                <c:pt idx="92">
                  <c:v>0.54166666666666696</c:v>
                </c:pt>
                <c:pt idx="93">
                  <c:v>0.58333333333333304</c:v>
                </c:pt>
                <c:pt idx="94">
                  <c:v>0.625</c:v>
                </c:pt>
                <c:pt idx="95">
                  <c:v>0.66666666666666696</c:v>
                </c:pt>
                <c:pt idx="96">
                  <c:v>0.70833333333333304</c:v>
                </c:pt>
                <c:pt idx="97">
                  <c:v>0.75</c:v>
                </c:pt>
                <c:pt idx="98">
                  <c:v>0.79166666666666696</c:v>
                </c:pt>
                <c:pt idx="99">
                  <c:v>0.83333333333333304</c:v>
                </c:pt>
                <c:pt idx="100">
                  <c:v>0.875</c:v>
                </c:pt>
                <c:pt idx="101">
                  <c:v>0.91666666666666696</c:v>
                </c:pt>
                <c:pt idx="102">
                  <c:v>0.25</c:v>
                </c:pt>
                <c:pt idx="103">
                  <c:v>0.29166666666666702</c:v>
                </c:pt>
                <c:pt idx="104">
                  <c:v>0.33333333333333298</c:v>
                </c:pt>
                <c:pt idx="105">
                  <c:v>0.375</c:v>
                </c:pt>
                <c:pt idx="106">
                  <c:v>0.41666666666666702</c:v>
                </c:pt>
                <c:pt idx="107">
                  <c:v>0.45833333333333298</c:v>
                </c:pt>
                <c:pt idx="108">
                  <c:v>0.5</c:v>
                </c:pt>
                <c:pt idx="109">
                  <c:v>0.54166666666666696</c:v>
                </c:pt>
                <c:pt idx="110">
                  <c:v>0.58333333333333304</c:v>
                </c:pt>
                <c:pt idx="111">
                  <c:v>0.625</c:v>
                </c:pt>
                <c:pt idx="112">
                  <c:v>0.66666666666666696</c:v>
                </c:pt>
                <c:pt idx="113">
                  <c:v>0.70833333333333304</c:v>
                </c:pt>
                <c:pt idx="114">
                  <c:v>0.75</c:v>
                </c:pt>
                <c:pt idx="115">
                  <c:v>0.79166666666666696</c:v>
                </c:pt>
                <c:pt idx="116">
                  <c:v>0.83333333333333304</c:v>
                </c:pt>
                <c:pt idx="117">
                  <c:v>0.875</c:v>
                </c:pt>
                <c:pt idx="118">
                  <c:v>0.91666666666666696</c:v>
                </c:pt>
                <c:pt idx="119">
                  <c:v>0.25</c:v>
                </c:pt>
                <c:pt idx="120">
                  <c:v>0.29166666666666702</c:v>
                </c:pt>
                <c:pt idx="121">
                  <c:v>0.33333333333333298</c:v>
                </c:pt>
                <c:pt idx="122">
                  <c:v>0.375</c:v>
                </c:pt>
                <c:pt idx="123">
                  <c:v>0.41666666666666702</c:v>
                </c:pt>
                <c:pt idx="124">
                  <c:v>0.45833333333333298</c:v>
                </c:pt>
                <c:pt idx="125">
                  <c:v>0.5</c:v>
                </c:pt>
                <c:pt idx="126">
                  <c:v>0.54166666666666696</c:v>
                </c:pt>
                <c:pt idx="127">
                  <c:v>0.58333333333333304</c:v>
                </c:pt>
                <c:pt idx="128">
                  <c:v>0.625</c:v>
                </c:pt>
                <c:pt idx="129">
                  <c:v>0.66666666666666696</c:v>
                </c:pt>
                <c:pt idx="130">
                  <c:v>0.70833333333333304</c:v>
                </c:pt>
                <c:pt idx="131">
                  <c:v>0.75</c:v>
                </c:pt>
                <c:pt idx="132">
                  <c:v>0.79166666666666696</c:v>
                </c:pt>
                <c:pt idx="133">
                  <c:v>0.83333333333333304</c:v>
                </c:pt>
                <c:pt idx="134">
                  <c:v>0.875</c:v>
                </c:pt>
                <c:pt idx="135">
                  <c:v>0.91666666666666696</c:v>
                </c:pt>
                <c:pt idx="136">
                  <c:v>0.25</c:v>
                </c:pt>
                <c:pt idx="137">
                  <c:v>0.29166666666666702</c:v>
                </c:pt>
                <c:pt idx="138">
                  <c:v>0.33333333333333298</c:v>
                </c:pt>
                <c:pt idx="139">
                  <c:v>0.375</c:v>
                </c:pt>
                <c:pt idx="140">
                  <c:v>0.41666666666666702</c:v>
                </c:pt>
                <c:pt idx="141">
                  <c:v>0.45833333333333298</c:v>
                </c:pt>
                <c:pt idx="142">
                  <c:v>0.5</c:v>
                </c:pt>
                <c:pt idx="143">
                  <c:v>0.54166666666666696</c:v>
                </c:pt>
                <c:pt idx="144">
                  <c:v>0.58333333333333304</c:v>
                </c:pt>
                <c:pt idx="145">
                  <c:v>0.625</c:v>
                </c:pt>
                <c:pt idx="146">
                  <c:v>0.66666666666666696</c:v>
                </c:pt>
                <c:pt idx="147">
                  <c:v>0.70833333333333304</c:v>
                </c:pt>
                <c:pt idx="148">
                  <c:v>0.75</c:v>
                </c:pt>
                <c:pt idx="149">
                  <c:v>0.79166666666666696</c:v>
                </c:pt>
                <c:pt idx="150">
                  <c:v>0.83333333333333304</c:v>
                </c:pt>
                <c:pt idx="151">
                  <c:v>0.875</c:v>
                </c:pt>
                <c:pt idx="152">
                  <c:v>0.91666666666666696</c:v>
                </c:pt>
                <c:pt idx="153">
                  <c:v>0.25</c:v>
                </c:pt>
                <c:pt idx="154">
                  <c:v>0.29166666666666702</c:v>
                </c:pt>
                <c:pt idx="155">
                  <c:v>0.33333333333333298</c:v>
                </c:pt>
                <c:pt idx="156">
                  <c:v>0.375</c:v>
                </c:pt>
                <c:pt idx="157">
                  <c:v>0.41666666666666702</c:v>
                </c:pt>
                <c:pt idx="158">
                  <c:v>0.45833333333333298</c:v>
                </c:pt>
                <c:pt idx="159">
                  <c:v>0.5</c:v>
                </c:pt>
                <c:pt idx="160">
                  <c:v>0.54166666666666696</c:v>
                </c:pt>
                <c:pt idx="161">
                  <c:v>0.58333333333333304</c:v>
                </c:pt>
                <c:pt idx="162">
                  <c:v>0.625</c:v>
                </c:pt>
                <c:pt idx="163">
                  <c:v>0.66666666666666696</c:v>
                </c:pt>
                <c:pt idx="164">
                  <c:v>0.70833333333333304</c:v>
                </c:pt>
                <c:pt idx="165">
                  <c:v>0.75</c:v>
                </c:pt>
                <c:pt idx="166">
                  <c:v>0.79166666666666696</c:v>
                </c:pt>
                <c:pt idx="167">
                  <c:v>0.83333333333333304</c:v>
                </c:pt>
                <c:pt idx="168">
                  <c:v>0.875</c:v>
                </c:pt>
                <c:pt idx="169">
                  <c:v>0.91666666666666696</c:v>
                </c:pt>
                <c:pt idx="170">
                  <c:v>0.25</c:v>
                </c:pt>
                <c:pt idx="171">
                  <c:v>0.29166666666666702</c:v>
                </c:pt>
                <c:pt idx="172">
                  <c:v>0.33333333333333298</c:v>
                </c:pt>
                <c:pt idx="173">
                  <c:v>0.375</c:v>
                </c:pt>
                <c:pt idx="174">
                  <c:v>0.41666666666666702</c:v>
                </c:pt>
                <c:pt idx="175">
                  <c:v>0.45833333333333298</c:v>
                </c:pt>
                <c:pt idx="176">
                  <c:v>0.5</c:v>
                </c:pt>
                <c:pt idx="177">
                  <c:v>0.54166666666666696</c:v>
                </c:pt>
                <c:pt idx="178">
                  <c:v>0.58333333333333304</c:v>
                </c:pt>
                <c:pt idx="179">
                  <c:v>0.625</c:v>
                </c:pt>
                <c:pt idx="180">
                  <c:v>0.66666666666666696</c:v>
                </c:pt>
                <c:pt idx="181">
                  <c:v>0.70833333333333304</c:v>
                </c:pt>
                <c:pt idx="182">
                  <c:v>0.75</c:v>
                </c:pt>
                <c:pt idx="183">
                  <c:v>0.79166666666666696</c:v>
                </c:pt>
                <c:pt idx="184">
                  <c:v>0.83333333333333304</c:v>
                </c:pt>
                <c:pt idx="185">
                  <c:v>0.875</c:v>
                </c:pt>
                <c:pt idx="186">
                  <c:v>0.91666666666666696</c:v>
                </c:pt>
                <c:pt idx="187">
                  <c:v>0.25</c:v>
                </c:pt>
                <c:pt idx="188">
                  <c:v>0.29166666666666702</c:v>
                </c:pt>
                <c:pt idx="189">
                  <c:v>0.33333333333333298</c:v>
                </c:pt>
                <c:pt idx="190">
                  <c:v>0.375</c:v>
                </c:pt>
                <c:pt idx="191">
                  <c:v>0.41666666666666702</c:v>
                </c:pt>
                <c:pt idx="192">
                  <c:v>0.45833333333333298</c:v>
                </c:pt>
                <c:pt idx="193">
                  <c:v>0.5</c:v>
                </c:pt>
                <c:pt idx="194">
                  <c:v>0.54166666666666696</c:v>
                </c:pt>
                <c:pt idx="195">
                  <c:v>0.58333333333333304</c:v>
                </c:pt>
                <c:pt idx="196">
                  <c:v>0.625</c:v>
                </c:pt>
                <c:pt idx="197">
                  <c:v>0.66666666666666696</c:v>
                </c:pt>
                <c:pt idx="198">
                  <c:v>0.70833333333333304</c:v>
                </c:pt>
                <c:pt idx="199">
                  <c:v>0.75</c:v>
                </c:pt>
                <c:pt idx="200">
                  <c:v>0.79166666666666696</c:v>
                </c:pt>
                <c:pt idx="201">
                  <c:v>0.83333333333333304</c:v>
                </c:pt>
                <c:pt idx="202">
                  <c:v>0.875</c:v>
                </c:pt>
                <c:pt idx="203">
                  <c:v>0.91666666666666696</c:v>
                </c:pt>
                <c:pt idx="204">
                  <c:v>0.25</c:v>
                </c:pt>
                <c:pt idx="205">
                  <c:v>0.29166666666666702</c:v>
                </c:pt>
                <c:pt idx="206">
                  <c:v>0.33333333333333298</c:v>
                </c:pt>
                <c:pt idx="207">
                  <c:v>0.375</c:v>
                </c:pt>
                <c:pt idx="208">
                  <c:v>0.41666666666666702</c:v>
                </c:pt>
                <c:pt idx="209">
                  <c:v>0.45833333333333298</c:v>
                </c:pt>
                <c:pt idx="210">
                  <c:v>0.5</c:v>
                </c:pt>
                <c:pt idx="211">
                  <c:v>0.54166666666666696</c:v>
                </c:pt>
                <c:pt idx="212">
                  <c:v>0.58333333333333304</c:v>
                </c:pt>
                <c:pt idx="213">
                  <c:v>0.625</c:v>
                </c:pt>
                <c:pt idx="214">
                  <c:v>0.66666666666666696</c:v>
                </c:pt>
                <c:pt idx="215">
                  <c:v>0.70833333333333304</c:v>
                </c:pt>
                <c:pt idx="216">
                  <c:v>0.75</c:v>
                </c:pt>
                <c:pt idx="217">
                  <c:v>0.79166666666666696</c:v>
                </c:pt>
                <c:pt idx="218">
                  <c:v>0.83333333333333304</c:v>
                </c:pt>
                <c:pt idx="219">
                  <c:v>0.875</c:v>
                </c:pt>
                <c:pt idx="220">
                  <c:v>0.91666666666666696</c:v>
                </c:pt>
                <c:pt idx="221">
                  <c:v>0.25</c:v>
                </c:pt>
                <c:pt idx="222">
                  <c:v>0.29166666666666702</c:v>
                </c:pt>
                <c:pt idx="223">
                  <c:v>0.33333333333333298</c:v>
                </c:pt>
                <c:pt idx="224">
                  <c:v>0.375</c:v>
                </c:pt>
                <c:pt idx="225">
                  <c:v>0.41666666666666702</c:v>
                </c:pt>
                <c:pt idx="226">
                  <c:v>0.45833333333333298</c:v>
                </c:pt>
                <c:pt idx="227">
                  <c:v>0.5</c:v>
                </c:pt>
                <c:pt idx="228">
                  <c:v>0.54166666666666696</c:v>
                </c:pt>
                <c:pt idx="229">
                  <c:v>0.58333333333333304</c:v>
                </c:pt>
                <c:pt idx="230">
                  <c:v>0.625</c:v>
                </c:pt>
                <c:pt idx="231">
                  <c:v>0.66666666666666696</c:v>
                </c:pt>
                <c:pt idx="232">
                  <c:v>0.70833333333333304</c:v>
                </c:pt>
                <c:pt idx="233">
                  <c:v>0.75</c:v>
                </c:pt>
                <c:pt idx="234">
                  <c:v>0.79166666666666696</c:v>
                </c:pt>
                <c:pt idx="235">
                  <c:v>0.83333333333333304</c:v>
                </c:pt>
                <c:pt idx="236">
                  <c:v>0.875</c:v>
                </c:pt>
                <c:pt idx="237">
                  <c:v>0.91666666666666696</c:v>
                </c:pt>
                <c:pt idx="238">
                  <c:v>0.25</c:v>
                </c:pt>
                <c:pt idx="239">
                  <c:v>0.29166666666666702</c:v>
                </c:pt>
                <c:pt idx="240">
                  <c:v>0.33333333333333298</c:v>
                </c:pt>
                <c:pt idx="241">
                  <c:v>0.375</c:v>
                </c:pt>
                <c:pt idx="242">
                  <c:v>0.41666666666666702</c:v>
                </c:pt>
                <c:pt idx="243">
                  <c:v>0.45833333333333298</c:v>
                </c:pt>
                <c:pt idx="244">
                  <c:v>0.5</c:v>
                </c:pt>
                <c:pt idx="245">
                  <c:v>0.54166666666666696</c:v>
                </c:pt>
                <c:pt idx="246">
                  <c:v>0.58333333333333304</c:v>
                </c:pt>
                <c:pt idx="247">
                  <c:v>0.625</c:v>
                </c:pt>
                <c:pt idx="248">
                  <c:v>0.66666666666666696</c:v>
                </c:pt>
                <c:pt idx="249">
                  <c:v>0.70833333333333304</c:v>
                </c:pt>
                <c:pt idx="250">
                  <c:v>0.75</c:v>
                </c:pt>
                <c:pt idx="251">
                  <c:v>0.79166666666666696</c:v>
                </c:pt>
                <c:pt idx="252">
                  <c:v>0.83333333333333304</c:v>
                </c:pt>
                <c:pt idx="253">
                  <c:v>0.875</c:v>
                </c:pt>
                <c:pt idx="254">
                  <c:v>0.91666666666666696</c:v>
                </c:pt>
                <c:pt idx="255">
                  <c:v>0.25</c:v>
                </c:pt>
                <c:pt idx="256">
                  <c:v>0.29166666666666702</c:v>
                </c:pt>
                <c:pt idx="257">
                  <c:v>0.33333333333333298</c:v>
                </c:pt>
                <c:pt idx="258">
                  <c:v>0.375</c:v>
                </c:pt>
                <c:pt idx="259">
                  <c:v>0.41666666666666702</c:v>
                </c:pt>
                <c:pt idx="260">
                  <c:v>0.45833333333333298</c:v>
                </c:pt>
                <c:pt idx="261">
                  <c:v>0.5</c:v>
                </c:pt>
                <c:pt idx="262">
                  <c:v>0.54166666666666696</c:v>
                </c:pt>
                <c:pt idx="263">
                  <c:v>0.58333333333333304</c:v>
                </c:pt>
                <c:pt idx="264">
                  <c:v>0.625</c:v>
                </c:pt>
                <c:pt idx="265">
                  <c:v>0.66666666666666696</c:v>
                </c:pt>
                <c:pt idx="266">
                  <c:v>0.70833333333333304</c:v>
                </c:pt>
                <c:pt idx="267">
                  <c:v>0.75</c:v>
                </c:pt>
                <c:pt idx="268">
                  <c:v>0.79166666666666696</c:v>
                </c:pt>
                <c:pt idx="269">
                  <c:v>0.83333333333333304</c:v>
                </c:pt>
                <c:pt idx="270">
                  <c:v>0.875</c:v>
                </c:pt>
                <c:pt idx="271">
                  <c:v>0.91666666666666696</c:v>
                </c:pt>
                <c:pt idx="272">
                  <c:v>0.25</c:v>
                </c:pt>
                <c:pt idx="273">
                  <c:v>0.29166666666666669</c:v>
                </c:pt>
                <c:pt idx="274">
                  <c:v>0.33333333333333331</c:v>
                </c:pt>
                <c:pt idx="275">
                  <c:v>0.375</c:v>
                </c:pt>
                <c:pt idx="276">
                  <c:v>0.41666666666666669</c:v>
                </c:pt>
                <c:pt idx="277">
                  <c:v>0.45833333333333331</c:v>
                </c:pt>
                <c:pt idx="278">
                  <c:v>0.5</c:v>
                </c:pt>
                <c:pt idx="279">
                  <c:v>0.54166666666666663</c:v>
                </c:pt>
                <c:pt idx="280">
                  <c:v>0.58333333333333337</c:v>
                </c:pt>
                <c:pt idx="281">
                  <c:v>0.625</c:v>
                </c:pt>
                <c:pt idx="282">
                  <c:v>0.66666666666666663</c:v>
                </c:pt>
                <c:pt idx="283">
                  <c:v>0.70833333333333337</c:v>
                </c:pt>
                <c:pt idx="284">
                  <c:v>0.75</c:v>
                </c:pt>
                <c:pt idx="285">
                  <c:v>0.79166666666666663</c:v>
                </c:pt>
                <c:pt idx="286">
                  <c:v>0.83333333333333337</c:v>
                </c:pt>
                <c:pt idx="287">
                  <c:v>0.875</c:v>
                </c:pt>
                <c:pt idx="288">
                  <c:v>0.91666666666666663</c:v>
                </c:pt>
                <c:pt idx="289">
                  <c:v>0.25</c:v>
                </c:pt>
                <c:pt idx="290">
                  <c:v>0.29166666666666669</c:v>
                </c:pt>
                <c:pt idx="291">
                  <c:v>0.33333333333333331</c:v>
                </c:pt>
                <c:pt idx="292">
                  <c:v>0.375</c:v>
                </c:pt>
                <c:pt idx="293">
                  <c:v>0.41666666666666669</c:v>
                </c:pt>
                <c:pt idx="294">
                  <c:v>0.45833333333333331</c:v>
                </c:pt>
                <c:pt idx="295">
                  <c:v>0.5</c:v>
                </c:pt>
                <c:pt idx="296">
                  <c:v>0.54166666666666663</c:v>
                </c:pt>
                <c:pt idx="297">
                  <c:v>0.58333333333333337</c:v>
                </c:pt>
                <c:pt idx="298">
                  <c:v>0.625</c:v>
                </c:pt>
                <c:pt idx="299">
                  <c:v>0.66666666666666663</c:v>
                </c:pt>
                <c:pt idx="300">
                  <c:v>0.70833333333333337</c:v>
                </c:pt>
                <c:pt idx="301">
                  <c:v>0.75</c:v>
                </c:pt>
                <c:pt idx="302">
                  <c:v>0.79166666666666663</c:v>
                </c:pt>
                <c:pt idx="303">
                  <c:v>0.83333333333333337</c:v>
                </c:pt>
                <c:pt idx="304">
                  <c:v>0.875</c:v>
                </c:pt>
                <c:pt idx="305">
                  <c:v>0.91666666666666663</c:v>
                </c:pt>
                <c:pt idx="306">
                  <c:v>0.25</c:v>
                </c:pt>
                <c:pt idx="307">
                  <c:v>0.29166666666666669</c:v>
                </c:pt>
                <c:pt idx="308">
                  <c:v>0.33333333333333331</c:v>
                </c:pt>
                <c:pt idx="309">
                  <c:v>0.375</c:v>
                </c:pt>
                <c:pt idx="310">
                  <c:v>0.41666666666666669</c:v>
                </c:pt>
                <c:pt idx="311">
                  <c:v>0.45833333333333331</c:v>
                </c:pt>
                <c:pt idx="312">
                  <c:v>0.5</c:v>
                </c:pt>
                <c:pt idx="313">
                  <c:v>0.54166666666666663</c:v>
                </c:pt>
                <c:pt idx="314">
                  <c:v>0.58333333333333337</c:v>
                </c:pt>
                <c:pt idx="315">
                  <c:v>0.625</c:v>
                </c:pt>
                <c:pt idx="316">
                  <c:v>0.66666666666666663</c:v>
                </c:pt>
                <c:pt idx="317">
                  <c:v>0.70833333333333337</c:v>
                </c:pt>
                <c:pt idx="318">
                  <c:v>0.75</c:v>
                </c:pt>
                <c:pt idx="319">
                  <c:v>0.79166666666666663</c:v>
                </c:pt>
                <c:pt idx="320">
                  <c:v>0.83333333333333337</c:v>
                </c:pt>
                <c:pt idx="321">
                  <c:v>0.875</c:v>
                </c:pt>
                <c:pt idx="322">
                  <c:v>0.91666666666666663</c:v>
                </c:pt>
                <c:pt idx="323">
                  <c:v>0.25</c:v>
                </c:pt>
                <c:pt idx="324">
                  <c:v>0.29166666666666669</c:v>
                </c:pt>
                <c:pt idx="325">
                  <c:v>0.33333333333333331</c:v>
                </c:pt>
                <c:pt idx="326">
                  <c:v>0.375</c:v>
                </c:pt>
                <c:pt idx="327">
                  <c:v>0.41666666666666669</c:v>
                </c:pt>
                <c:pt idx="328">
                  <c:v>0.45833333333333331</c:v>
                </c:pt>
                <c:pt idx="329">
                  <c:v>0.5</c:v>
                </c:pt>
                <c:pt idx="330">
                  <c:v>0.54166666666666663</c:v>
                </c:pt>
                <c:pt idx="331">
                  <c:v>0.58333333333333337</c:v>
                </c:pt>
                <c:pt idx="332">
                  <c:v>0.625</c:v>
                </c:pt>
                <c:pt idx="333">
                  <c:v>0.66666666666666663</c:v>
                </c:pt>
                <c:pt idx="334">
                  <c:v>0.70833333333333337</c:v>
                </c:pt>
                <c:pt idx="335">
                  <c:v>0.75</c:v>
                </c:pt>
                <c:pt idx="336">
                  <c:v>0.79166666666666663</c:v>
                </c:pt>
                <c:pt idx="337">
                  <c:v>0.83333333333333337</c:v>
                </c:pt>
                <c:pt idx="338">
                  <c:v>0.875</c:v>
                </c:pt>
                <c:pt idx="339">
                  <c:v>0.91666666666666663</c:v>
                </c:pt>
                <c:pt idx="340">
                  <c:v>0.25</c:v>
                </c:pt>
                <c:pt idx="341">
                  <c:v>0.29166666666666669</c:v>
                </c:pt>
                <c:pt idx="342">
                  <c:v>0.33333333333333331</c:v>
                </c:pt>
                <c:pt idx="343">
                  <c:v>0.375</c:v>
                </c:pt>
                <c:pt idx="344">
                  <c:v>0.41666666666666669</c:v>
                </c:pt>
                <c:pt idx="345">
                  <c:v>0.45833333333333331</c:v>
                </c:pt>
                <c:pt idx="346">
                  <c:v>0.5</c:v>
                </c:pt>
                <c:pt idx="347">
                  <c:v>0.54166666666666663</c:v>
                </c:pt>
                <c:pt idx="348">
                  <c:v>0.58333333333333337</c:v>
                </c:pt>
                <c:pt idx="349">
                  <c:v>0.625</c:v>
                </c:pt>
                <c:pt idx="350">
                  <c:v>0.66666666666666663</c:v>
                </c:pt>
                <c:pt idx="351">
                  <c:v>0.70833333333333337</c:v>
                </c:pt>
                <c:pt idx="352">
                  <c:v>0.75</c:v>
                </c:pt>
                <c:pt idx="353">
                  <c:v>0.79166666666666663</c:v>
                </c:pt>
                <c:pt idx="354">
                  <c:v>0.83333333333333337</c:v>
                </c:pt>
                <c:pt idx="355">
                  <c:v>0.875</c:v>
                </c:pt>
                <c:pt idx="356">
                  <c:v>0.91666666666666663</c:v>
                </c:pt>
              </c:numCache>
            </c:numRef>
          </c:xVal>
          <c:yVal>
            <c:numRef>
              <c:f>'Cash Register + Time Regression'!$B$25:$B$381</c:f>
              <c:numCache>
                <c:formatCode>General</c:formatCode>
                <c:ptCount val="357"/>
                <c:pt idx="0">
                  <c:v>15.167152194211006</c:v>
                </c:pt>
                <c:pt idx="1">
                  <c:v>14.551629318394006</c:v>
                </c:pt>
                <c:pt idx="2">
                  <c:v>13.936106442577024</c:v>
                </c:pt>
                <c:pt idx="3">
                  <c:v>13.320583566760027</c:v>
                </c:pt>
                <c:pt idx="4">
                  <c:v>12.705060690943029</c:v>
                </c:pt>
                <c:pt idx="5">
                  <c:v>12.089537815126047</c:v>
                </c:pt>
                <c:pt idx="6">
                  <c:v>11.474014939309047</c:v>
                </c:pt>
                <c:pt idx="7">
                  <c:v>10.858492063492049</c:v>
                </c:pt>
                <c:pt idx="8">
                  <c:v>10.242969187675065</c:v>
                </c:pt>
                <c:pt idx="9">
                  <c:v>9.6274463118580673</c:v>
                </c:pt>
                <c:pt idx="10">
                  <c:v>9.0119234360410694</c:v>
                </c:pt>
                <c:pt idx="11">
                  <c:v>8.3964005602240857</c:v>
                </c:pt>
                <c:pt idx="12">
                  <c:v>7.7808776844070877</c:v>
                </c:pt>
                <c:pt idx="13">
                  <c:v>7.1653548085900898</c:v>
                </c:pt>
                <c:pt idx="14">
                  <c:v>6.549831932773106</c:v>
                </c:pt>
                <c:pt idx="15">
                  <c:v>5.9343090569561081</c:v>
                </c:pt>
                <c:pt idx="16">
                  <c:v>5.3187861811391102</c:v>
                </c:pt>
                <c:pt idx="17">
                  <c:v>15.167152194211006</c:v>
                </c:pt>
                <c:pt idx="18">
                  <c:v>14.551629318394006</c:v>
                </c:pt>
                <c:pt idx="19">
                  <c:v>13.936106442577024</c:v>
                </c:pt>
                <c:pt idx="20">
                  <c:v>13.320583566760027</c:v>
                </c:pt>
                <c:pt idx="21">
                  <c:v>12.705060690943029</c:v>
                </c:pt>
                <c:pt idx="22">
                  <c:v>12.089537815126047</c:v>
                </c:pt>
                <c:pt idx="23">
                  <c:v>11.474014939309047</c:v>
                </c:pt>
                <c:pt idx="24">
                  <c:v>10.858492063492049</c:v>
                </c:pt>
                <c:pt idx="25">
                  <c:v>10.242969187675065</c:v>
                </c:pt>
                <c:pt idx="26">
                  <c:v>9.6274463118580673</c:v>
                </c:pt>
                <c:pt idx="27">
                  <c:v>9.0119234360410694</c:v>
                </c:pt>
                <c:pt idx="28">
                  <c:v>8.3964005602240857</c:v>
                </c:pt>
                <c:pt idx="29">
                  <c:v>7.7808776844070877</c:v>
                </c:pt>
                <c:pt idx="30">
                  <c:v>7.1653548085900898</c:v>
                </c:pt>
                <c:pt idx="31">
                  <c:v>6.549831932773106</c:v>
                </c:pt>
                <c:pt idx="32">
                  <c:v>5.9343090569561081</c:v>
                </c:pt>
                <c:pt idx="33">
                  <c:v>5.3187861811391102</c:v>
                </c:pt>
                <c:pt idx="34">
                  <c:v>15.167152194211006</c:v>
                </c:pt>
                <c:pt idx="35">
                  <c:v>14.551629318394006</c:v>
                </c:pt>
                <c:pt idx="36">
                  <c:v>13.936106442577024</c:v>
                </c:pt>
                <c:pt idx="37">
                  <c:v>13.320583566760027</c:v>
                </c:pt>
                <c:pt idx="38">
                  <c:v>12.705060690943029</c:v>
                </c:pt>
                <c:pt idx="39">
                  <c:v>12.089537815126047</c:v>
                </c:pt>
                <c:pt idx="40">
                  <c:v>11.474014939309047</c:v>
                </c:pt>
                <c:pt idx="41">
                  <c:v>10.858492063492049</c:v>
                </c:pt>
                <c:pt idx="42">
                  <c:v>10.242969187675065</c:v>
                </c:pt>
                <c:pt idx="43">
                  <c:v>9.6274463118580673</c:v>
                </c:pt>
                <c:pt idx="44">
                  <c:v>9.0119234360410694</c:v>
                </c:pt>
                <c:pt idx="45">
                  <c:v>8.3964005602240857</c:v>
                </c:pt>
                <c:pt idx="46">
                  <c:v>7.7808776844070877</c:v>
                </c:pt>
                <c:pt idx="47">
                  <c:v>7.1653548085900898</c:v>
                </c:pt>
                <c:pt idx="48">
                  <c:v>6.549831932773106</c:v>
                </c:pt>
                <c:pt idx="49">
                  <c:v>5.9343090569561081</c:v>
                </c:pt>
                <c:pt idx="50">
                  <c:v>5.3187861811391102</c:v>
                </c:pt>
                <c:pt idx="51">
                  <c:v>15.167152194211006</c:v>
                </c:pt>
                <c:pt idx="52">
                  <c:v>14.551629318394006</c:v>
                </c:pt>
                <c:pt idx="53">
                  <c:v>13.936106442577024</c:v>
                </c:pt>
                <c:pt idx="54">
                  <c:v>13.320583566760027</c:v>
                </c:pt>
                <c:pt idx="55">
                  <c:v>12.705060690943029</c:v>
                </c:pt>
                <c:pt idx="56">
                  <c:v>12.089537815126047</c:v>
                </c:pt>
                <c:pt idx="57">
                  <c:v>11.474014939309047</c:v>
                </c:pt>
                <c:pt idx="58">
                  <c:v>10.858492063492049</c:v>
                </c:pt>
                <c:pt idx="59">
                  <c:v>10.242969187675065</c:v>
                </c:pt>
                <c:pt idx="60">
                  <c:v>9.6274463118580673</c:v>
                </c:pt>
                <c:pt idx="61">
                  <c:v>9.0119234360410694</c:v>
                </c:pt>
                <c:pt idx="62">
                  <c:v>8.3964005602240857</c:v>
                </c:pt>
                <c:pt idx="63">
                  <c:v>7.7808776844070877</c:v>
                </c:pt>
                <c:pt idx="64">
                  <c:v>7.1653548085900898</c:v>
                </c:pt>
                <c:pt idx="65">
                  <c:v>6.549831932773106</c:v>
                </c:pt>
                <c:pt idx="66">
                  <c:v>5.9343090569561081</c:v>
                </c:pt>
                <c:pt idx="67">
                  <c:v>5.3187861811391102</c:v>
                </c:pt>
                <c:pt idx="68">
                  <c:v>15.167152194211006</c:v>
                </c:pt>
                <c:pt idx="69">
                  <c:v>14.551629318394006</c:v>
                </c:pt>
                <c:pt idx="70">
                  <c:v>13.936106442577024</c:v>
                </c:pt>
                <c:pt idx="71">
                  <c:v>13.320583566760027</c:v>
                </c:pt>
                <c:pt idx="72">
                  <c:v>12.705060690943029</c:v>
                </c:pt>
                <c:pt idx="73">
                  <c:v>12.089537815126047</c:v>
                </c:pt>
                <c:pt idx="74">
                  <c:v>11.474014939309047</c:v>
                </c:pt>
                <c:pt idx="75">
                  <c:v>10.858492063492049</c:v>
                </c:pt>
                <c:pt idx="76">
                  <c:v>10.242969187675065</c:v>
                </c:pt>
                <c:pt idx="77">
                  <c:v>9.6274463118580673</c:v>
                </c:pt>
                <c:pt idx="78">
                  <c:v>9.0119234360410694</c:v>
                </c:pt>
                <c:pt idx="79">
                  <c:v>8.3964005602240857</c:v>
                </c:pt>
                <c:pt idx="80">
                  <c:v>7.7808776844070877</c:v>
                </c:pt>
                <c:pt idx="81">
                  <c:v>7.1653548085900898</c:v>
                </c:pt>
                <c:pt idx="82">
                  <c:v>6.549831932773106</c:v>
                </c:pt>
                <c:pt idx="83">
                  <c:v>5.9343090569561081</c:v>
                </c:pt>
                <c:pt idx="84">
                  <c:v>5.3187861811391102</c:v>
                </c:pt>
                <c:pt idx="85">
                  <c:v>15.167152194211006</c:v>
                </c:pt>
                <c:pt idx="86">
                  <c:v>14.551629318394006</c:v>
                </c:pt>
                <c:pt idx="87">
                  <c:v>13.936106442577024</c:v>
                </c:pt>
                <c:pt idx="88">
                  <c:v>13.320583566760027</c:v>
                </c:pt>
                <c:pt idx="89">
                  <c:v>12.705060690943029</c:v>
                </c:pt>
                <c:pt idx="90">
                  <c:v>12.089537815126047</c:v>
                </c:pt>
                <c:pt idx="91">
                  <c:v>11.474014939309047</c:v>
                </c:pt>
                <c:pt idx="92">
                  <c:v>10.858492063492049</c:v>
                </c:pt>
                <c:pt idx="93">
                  <c:v>10.242969187675065</c:v>
                </c:pt>
                <c:pt idx="94">
                  <c:v>9.6274463118580673</c:v>
                </c:pt>
                <c:pt idx="95">
                  <c:v>9.0119234360410694</c:v>
                </c:pt>
                <c:pt idx="96">
                  <c:v>8.3964005602240857</c:v>
                </c:pt>
                <c:pt idx="97">
                  <c:v>7.7808776844070877</c:v>
                </c:pt>
                <c:pt idx="98">
                  <c:v>7.1653548085900898</c:v>
                </c:pt>
                <c:pt idx="99">
                  <c:v>6.549831932773106</c:v>
                </c:pt>
                <c:pt idx="100">
                  <c:v>5.9343090569561081</c:v>
                </c:pt>
                <c:pt idx="101">
                  <c:v>5.3187861811391102</c:v>
                </c:pt>
                <c:pt idx="102">
                  <c:v>15.167152194211006</c:v>
                </c:pt>
                <c:pt idx="103">
                  <c:v>14.551629318394006</c:v>
                </c:pt>
                <c:pt idx="104">
                  <c:v>13.936106442577024</c:v>
                </c:pt>
                <c:pt idx="105">
                  <c:v>13.320583566760027</c:v>
                </c:pt>
                <c:pt idx="106">
                  <c:v>12.705060690943029</c:v>
                </c:pt>
                <c:pt idx="107">
                  <c:v>12.089537815126047</c:v>
                </c:pt>
                <c:pt idx="108">
                  <c:v>11.474014939309047</c:v>
                </c:pt>
                <c:pt idx="109">
                  <c:v>10.858492063492049</c:v>
                </c:pt>
                <c:pt idx="110">
                  <c:v>10.242969187675065</c:v>
                </c:pt>
                <c:pt idx="111">
                  <c:v>9.6274463118580673</c:v>
                </c:pt>
                <c:pt idx="112">
                  <c:v>9.0119234360410694</c:v>
                </c:pt>
                <c:pt idx="113">
                  <c:v>8.3964005602240857</c:v>
                </c:pt>
                <c:pt idx="114">
                  <c:v>7.7808776844070877</c:v>
                </c:pt>
                <c:pt idx="115">
                  <c:v>7.1653548085900898</c:v>
                </c:pt>
                <c:pt idx="116">
                  <c:v>6.549831932773106</c:v>
                </c:pt>
                <c:pt idx="117">
                  <c:v>5.9343090569561081</c:v>
                </c:pt>
                <c:pt idx="118">
                  <c:v>5.3187861811391102</c:v>
                </c:pt>
                <c:pt idx="119">
                  <c:v>15.167152194211006</c:v>
                </c:pt>
                <c:pt idx="120">
                  <c:v>14.551629318394006</c:v>
                </c:pt>
                <c:pt idx="121">
                  <c:v>13.936106442577024</c:v>
                </c:pt>
                <c:pt idx="122">
                  <c:v>13.320583566760027</c:v>
                </c:pt>
                <c:pt idx="123">
                  <c:v>12.705060690943029</c:v>
                </c:pt>
                <c:pt idx="124">
                  <c:v>12.089537815126047</c:v>
                </c:pt>
                <c:pt idx="125">
                  <c:v>11.474014939309047</c:v>
                </c:pt>
                <c:pt idx="126">
                  <c:v>10.858492063492049</c:v>
                </c:pt>
                <c:pt idx="127">
                  <c:v>10.242969187675065</c:v>
                </c:pt>
                <c:pt idx="128">
                  <c:v>9.6274463118580673</c:v>
                </c:pt>
                <c:pt idx="129">
                  <c:v>9.0119234360410694</c:v>
                </c:pt>
                <c:pt idx="130">
                  <c:v>8.3964005602240857</c:v>
                </c:pt>
                <c:pt idx="131">
                  <c:v>7.7808776844070877</c:v>
                </c:pt>
                <c:pt idx="132">
                  <c:v>7.1653548085900898</c:v>
                </c:pt>
                <c:pt idx="133">
                  <c:v>6.549831932773106</c:v>
                </c:pt>
                <c:pt idx="134">
                  <c:v>5.9343090569561081</c:v>
                </c:pt>
                <c:pt idx="135">
                  <c:v>5.3187861811391102</c:v>
                </c:pt>
                <c:pt idx="136">
                  <c:v>15.167152194211006</c:v>
                </c:pt>
                <c:pt idx="137">
                  <c:v>14.551629318394006</c:v>
                </c:pt>
                <c:pt idx="138">
                  <c:v>13.936106442577024</c:v>
                </c:pt>
                <c:pt idx="139">
                  <c:v>13.320583566760027</c:v>
                </c:pt>
                <c:pt idx="140">
                  <c:v>12.705060690943029</c:v>
                </c:pt>
                <c:pt idx="141">
                  <c:v>12.089537815126047</c:v>
                </c:pt>
                <c:pt idx="142">
                  <c:v>11.474014939309047</c:v>
                </c:pt>
                <c:pt idx="143">
                  <c:v>10.858492063492049</c:v>
                </c:pt>
                <c:pt idx="144">
                  <c:v>10.242969187675065</c:v>
                </c:pt>
                <c:pt idx="145">
                  <c:v>9.6274463118580673</c:v>
                </c:pt>
                <c:pt idx="146">
                  <c:v>9.0119234360410694</c:v>
                </c:pt>
                <c:pt idx="147">
                  <c:v>8.3964005602240857</c:v>
                </c:pt>
                <c:pt idx="148">
                  <c:v>7.7808776844070877</c:v>
                </c:pt>
                <c:pt idx="149">
                  <c:v>7.1653548085900898</c:v>
                </c:pt>
                <c:pt idx="150">
                  <c:v>6.549831932773106</c:v>
                </c:pt>
                <c:pt idx="151">
                  <c:v>5.9343090569561081</c:v>
                </c:pt>
                <c:pt idx="152">
                  <c:v>5.3187861811391102</c:v>
                </c:pt>
                <c:pt idx="153">
                  <c:v>15.167152194211006</c:v>
                </c:pt>
                <c:pt idx="154">
                  <c:v>14.551629318394006</c:v>
                </c:pt>
                <c:pt idx="155">
                  <c:v>13.936106442577024</c:v>
                </c:pt>
                <c:pt idx="156">
                  <c:v>13.320583566760027</c:v>
                </c:pt>
                <c:pt idx="157">
                  <c:v>12.705060690943029</c:v>
                </c:pt>
                <c:pt idx="158">
                  <c:v>12.089537815126047</c:v>
                </c:pt>
                <c:pt idx="159">
                  <c:v>11.474014939309047</c:v>
                </c:pt>
                <c:pt idx="160">
                  <c:v>10.858492063492049</c:v>
                </c:pt>
                <c:pt idx="161">
                  <c:v>10.242969187675065</c:v>
                </c:pt>
                <c:pt idx="162">
                  <c:v>9.6274463118580673</c:v>
                </c:pt>
                <c:pt idx="163">
                  <c:v>9.0119234360410694</c:v>
                </c:pt>
                <c:pt idx="164">
                  <c:v>8.3964005602240857</c:v>
                </c:pt>
                <c:pt idx="165">
                  <c:v>7.7808776844070877</c:v>
                </c:pt>
                <c:pt idx="166">
                  <c:v>7.1653548085900898</c:v>
                </c:pt>
                <c:pt idx="167">
                  <c:v>6.549831932773106</c:v>
                </c:pt>
                <c:pt idx="168">
                  <c:v>5.9343090569561081</c:v>
                </c:pt>
                <c:pt idx="169">
                  <c:v>5.3187861811391102</c:v>
                </c:pt>
                <c:pt idx="170">
                  <c:v>15.167152194211006</c:v>
                </c:pt>
                <c:pt idx="171">
                  <c:v>14.551629318394006</c:v>
                </c:pt>
                <c:pt idx="172">
                  <c:v>13.936106442577024</c:v>
                </c:pt>
                <c:pt idx="173">
                  <c:v>13.320583566760027</c:v>
                </c:pt>
                <c:pt idx="174">
                  <c:v>12.705060690943029</c:v>
                </c:pt>
                <c:pt idx="175">
                  <c:v>12.089537815126047</c:v>
                </c:pt>
                <c:pt idx="176">
                  <c:v>11.474014939309047</c:v>
                </c:pt>
                <c:pt idx="177">
                  <c:v>10.858492063492049</c:v>
                </c:pt>
                <c:pt idx="178">
                  <c:v>10.242969187675065</c:v>
                </c:pt>
                <c:pt idx="179">
                  <c:v>9.6274463118580673</c:v>
                </c:pt>
                <c:pt idx="180">
                  <c:v>9.0119234360410694</c:v>
                </c:pt>
                <c:pt idx="181">
                  <c:v>8.3964005602240857</c:v>
                </c:pt>
                <c:pt idx="182">
                  <c:v>7.7808776844070877</c:v>
                </c:pt>
                <c:pt idx="183">
                  <c:v>7.1653548085900898</c:v>
                </c:pt>
                <c:pt idx="184">
                  <c:v>6.549831932773106</c:v>
                </c:pt>
                <c:pt idx="185">
                  <c:v>5.9343090569561081</c:v>
                </c:pt>
                <c:pt idx="186">
                  <c:v>5.3187861811391102</c:v>
                </c:pt>
                <c:pt idx="187">
                  <c:v>15.167152194211006</c:v>
                </c:pt>
                <c:pt idx="188">
                  <c:v>14.551629318394006</c:v>
                </c:pt>
                <c:pt idx="189">
                  <c:v>13.936106442577024</c:v>
                </c:pt>
                <c:pt idx="190">
                  <c:v>13.320583566760027</c:v>
                </c:pt>
                <c:pt idx="191">
                  <c:v>12.705060690943029</c:v>
                </c:pt>
                <c:pt idx="192">
                  <c:v>12.089537815126047</c:v>
                </c:pt>
                <c:pt idx="193">
                  <c:v>11.474014939309047</c:v>
                </c:pt>
                <c:pt idx="194">
                  <c:v>10.858492063492049</c:v>
                </c:pt>
                <c:pt idx="195">
                  <c:v>10.242969187675065</c:v>
                </c:pt>
                <c:pt idx="196">
                  <c:v>9.6274463118580673</c:v>
                </c:pt>
                <c:pt idx="197">
                  <c:v>9.0119234360410694</c:v>
                </c:pt>
                <c:pt idx="198">
                  <c:v>8.3964005602240857</c:v>
                </c:pt>
                <c:pt idx="199">
                  <c:v>7.7808776844070877</c:v>
                </c:pt>
                <c:pt idx="200">
                  <c:v>7.1653548085900898</c:v>
                </c:pt>
                <c:pt idx="201">
                  <c:v>6.549831932773106</c:v>
                </c:pt>
                <c:pt idx="202">
                  <c:v>5.9343090569561081</c:v>
                </c:pt>
                <c:pt idx="203">
                  <c:v>5.3187861811391102</c:v>
                </c:pt>
                <c:pt idx="204">
                  <c:v>15.167152194211006</c:v>
                </c:pt>
                <c:pt idx="205">
                  <c:v>14.551629318394006</c:v>
                </c:pt>
                <c:pt idx="206">
                  <c:v>13.936106442577024</c:v>
                </c:pt>
                <c:pt idx="207">
                  <c:v>13.320583566760027</c:v>
                </c:pt>
                <c:pt idx="208">
                  <c:v>12.705060690943029</c:v>
                </c:pt>
                <c:pt idx="209">
                  <c:v>12.089537815126047</c:v>
                </c:pt>
                <c:pt idx="210">
                  <c:v>11.474014939309047</c:v>
                </c:pt>
                <c:pt idx="211">
                  <c:v>10.858492063492049</c:v>
                </c:pt>
                <c:pt idx="212">
                  <c:v>10.242969187675065</c:v>
                </c:pt>
                <c:pt idx="213">
                  <c:v>9.6274463118580673</c:v>
                </c:pt>
                <c:pt idx="214">
                  <c:v>9.0119234360410694</c:v>
                </c:pt>
                <c:pt idx="215">
                  <c:v>8.3964005602240857</c:v>
                </c:pt>
                <c:pt idx="216">
                  <c:v>7.7808776844070877</c:v>
                </c:pt>
                <c:pt idx="217">
                  <c:v>7.1653548085900898</c:v>
                </c:pt>
                <c:pt idx="218">
                  <c:v>6.549831932773106</c:v>
                </c:pt>
                <c:pt idx="219">
                  <c:v>5.9343090569561081</c:v>
                </c:pt>
                <c:pt idx="220">
                  <c:v>5.3187861811391102</c:v>
                </c:pt>
                <c:pt idx="221">
                  <c:v>15.167152194211006</c:v>
                </c:pt>
                <c:pt idx="222">
                  <c:v>14.551629318394006</c:v>
                </c:pt>
                <c:pt idx="223">
                  <c:v>13.936106442577024</c:v>
                </c:pt>
                <c:pt idx="224">
                  <c:v>13.320583566760027</c:v>
                </c:pt>
                <c:pt idx="225">
                  <c:v>12.705060690943029</c:v>
                </c:pt>
                <c:pt idx="226">
                  <c:v>12.089537815126047</c:v>
                </c:pt>
                <c:pt idx="227">
                  <c:v>11.474014939309047</c:v>
                </c:pt>
                <c:pt idx="228">
                  <c:v>10.858492063492049</c:v>
                </c:pt>
                <c:pt idx="229">
                  <c:v>10.242969187675065</c:v>
                </c:pt>
                <c:pt idx="230">
                  <c:v>9.6274463118580673</c:v>
                </c:pt>
                <c:pt idx="231">
                  <c:v>9.0119234360410694</c:v>
                </c:pt>
                <c:pt idx="232">
                  <c:v>8.3964005602240857</c:v>
                </c:pt>
                <c:pt idx="233">
                  <c:v>7.7808776844070877</c:v>
                </c:pt>
                <c:pt idx="234">
                  <c:v>7.1653548085900898</c:v>
                </c:pt>
                <c:pt idx="235">
                  <c:v>6.549831932773106</c:v>
                </c:pt>
                <c:pt idx="236">
                  <c:v>5.9343090569561081</c:v>
                </c:pt>
                <c:pt idx="237">
                  <c:v>5.3187861811391102</c:v>
                </c:pt>
                <c:pt idx="238">
                  <c:v>15.167152194211006</c:v>
                </c:pt>
                <c:pt idx="239">
                  <c:v>14.551629318394006</c:v>
                </c:pt>
                <c:pt idx="240">
                  <c:v>13.936106442577024</c:v>
                </c:pt>
                <c:pt idx="241">
                  <c:v>13.320583566760027</c:v>
                </c:pt>
                <c:pt idx="242">
                  <c:v>12.705060690943029</c:v>
                </c:pt>
                <c:pt idx="243">
                  <c:v>12.089537815126047</c:v>
                </c:pt>
                <c:pt idx="244">
                  <c:v>11.474014939309047</c:v>
                </c:pt>
                <c:pt idx="245">
                  <c:v>10.858492063492049</c:v>
                </c:pt>
                <c:pt idx="246">
                  <c:v>10.242969187675065</c:v>
                </c:pt>
                <c:pt idx="247">
                  <c:v>9.6274463118580673</c:v>
                </c:pt>
                <c:pt idx="248">
                  <c:v>9.0119234360410694</c:v>
                </c:pt>
                <c:pt idx="249">
                  <c:v>8.3964005602240857</c:v>
                </c:pt>
                <c:pt idx="250">
                  <c:v>7.7808776844070877</c:v>
                </c:pt>
                <c:pt idx="251">
                  <c:v>7.1653548085900898</c:v>
                </c:pt>
                <c:pt idx="252">
                  <c:v>6.549831932773106</c:v>
                </c:pt>
                <c:pt idx="253">
                  <c:v>5.9343090569561081</c:v>
                </c:pt>
                <c:pt idx="254">
                  <c:v>5.3187861811391102</c:v>
                </c:pt>
                <c:pt idx="255">
                  <c:v>15.167152194211006</c:v>
                </c:pt>
                <c:pt idx="256">
                  <c:v>14.551629318394006</c:v>
                </c:pt>
                <c:pt idx="257">
                  <c:v>13.936106442577024</c:v>
                </c:pt>
                <c:pt idx="258">
                  <c:v>13.320583566760027</c:v>
                </c:pt>
                <c:pt idx="259">
                  <c:v>12.705060690943029</c:v>
                </c:pt>
                <c:pt idx="260">
                  <c:v>12.089537815126047</c:v>
                </c:pt>
                <c:pt idx="261">
                  <c:v>11.474014939309047</c:v>
                </c:pt>
                <c:pt idx="262">
                  <c:v>10.858492063492049</c:v>
                </c:pt>
                <c:pt idx="263">
                  <c:v>10.242969187675065</c:v>
                </c:pt>
                <c:pt idx="264">
                  <c:v>9.6274463118580673</c:v>
                </c:pt>
                <c:pt idx="265">
                  <c:v>9.0119234360410694</c:v>
                </c:pt>
                <c:pt idx="266">
                  <c:v>8.3964005602240857</c:v>
                </c:pt>
                <c:pt idx="267">
                  <c:v>7.7808776844070877</c:v>
                </c:pt>
                <c:pt idx="268">
                  <c:v>7.1653548085900898</c:v>
                </c:pt>
                <c:pt idx="269">
                  <c:v>6.549831932773106</c:v>
                </c:pt>
                <c:pt idx="270">
                  <c:v>5.9343090569561081</c:v>
                </c:pt>
                <c:pt idx="271">
                  <c:v>5.3187861811391102</c:v>
                </c:pt>
                <c:pt idx="272">
                  <c:v>15.167152194211006</c:v>
                </c:pt>
                <c:pt idx="273">
                  <c:v>14.551629318394014</c:v>
                </c:pt>
                <c:pt idx="274">
                  <c:v>13.936106442577021</c:v>
                </c:pt>
                <c:pt idx="275">
                  <c:v>13.320583566760027</c:v>
                </c:pt>
                <c:pt idx="276">
                  <c:v>12.705060690943032</c:v>
                </c:pt>
                <c:pt idx="277">
                  <c:v>12.08953781512604</c:v>
                </c:pt>
                <c:pt idx="278">
                  <c:v>11.474014939309047</c:v>
                </c:pt>
                <c:pt idx="279">
                  <c:v>10.858492063492054</c:v>
                </c:pt>
                <c:pt idx="280">
                  <c:v>10.24296918767506</c:v>
                </c:pt>
                <c:pt idx="281">
                  <c:v>9.6274463118580673</c:v>
                </c:pt>
                <c:pt idx="282">
                  <c:v>9.0119234360410747</c:v>
                </c:pt>
                <c:pt idx="283">
                  <c:v>8.3964005602240803</c:v>
                </c:pt>
                <c:pt idx="284">
                  <c:v>7.7808776844070877</c:v>
                </c:pt>
                <c:pt idx="285">
                  <c:v>7.1653548085900951</c:v>
                </c:pt>
                <c:pt idx="286">
                  <c:v>6.5498319327731007</c:v>
                </c:pt>
                <c:pt idx="287">
                  <c:v>5.9343090569561081</c:v>
                </c:pt>
                <c:pt idx="288">
                  <c:v>5.3187861811391155</c:v>
                </c:pt>
                <c:pt idx="289">
                  <c:v>15.167152194211006</c:v>
                </c:pt>
                <c:pt idx="290">
                  <c:v>14.551629318394014</c:v>
                </c:pt>
                <c:pt idx="291">
                  <c:v>13.936106442577021</c:v>
                </c:pt>
                <c:pt idx="292">
                  <c:v>13.320583566760027</c:v>
                </c:pt>
                <c:pt idx="293">
                  <c:v>12.705060690943032</c:v>
                </c:pt>
                <c:pt idx="294">
                  <c:v>12.08953781512604</c:v>
                </c:pt>
                <c:pt idx="295">
                  <c:v>11.474014939309047</c:v>
                </c:pt>
                <c:pt idx="296">
                  <c:v>10.858492063492054</c:v>
                </c:pt>
                <c:pt idx="297">
                  <c:v>10.24296918767506</c:v>
                </c:pt>
                <c:pt idx="298">
                  <c:v>9.6274463118580673</c:v>
                </c:pt>
                <c:pt idx="299">
                  <c:v>9.0119234360410747</c:v>
                </c:pt>
                <c:pt idx="300">
                  <c:v>8.3964005602240803</c:v>
                </c:pt>
                <c:pt idx="301">
                  <c:v>7.7808776844070877</c:v>
                </c:pt>
                <c:pt idx="302">
                  <c:v>7.1653548085900951</c:v>
                </c:pt>
                <c:pt idx="303">
                  <c:v>6.5498319327731007</c:v>
                </c:pt>
                <c:pt idx="304">
                  <c:v>5.9343090569561081</c:v>
                </c:pt>
                <c:pt idx="305">
                  <c:v>5.3187861811391155</c:v>
                </c:pt>
                <c:pt idx="306">
                  <c:v>15.167152194211006</c:v>
                </c:pt>
                <c:pt idx="307">
                  <c:v>14.551629318394014</c:v>
                </c:pt>
                <c:pt idx="308">
                  <c:v>13.936106442577021</c:v>
                </c:pt>
                <c:pt idx="309">
                  <c:v>13.320583566760027</c:v>
                </c:pt>
                <c:pt idx="310">
                  <c:v>12.705060690943032</c:v>
                </c:pt>
                <c:pt idx="311">
                  <c:v>12.08953781512604</c:v>
                </c:pt>
                <c:pt idx="312">
                  <c:v>11.474014939309047</c:v>
                </c:pt>
                <c:pt idx="313">
                  <c:v>10.858492063492054</c:v>
                </c:pt>
                <c:pt idx="314">
                  <c:v>10.24296918767506</c:v>
                </c:pt>
                <c:pt idx="315">
                  <c:v>9.6274463118580673</c:v>
                </c:pt>
                <c:pt idx="316">
                  <c:v>9.0119234360410747</c:v>
                </c:pt>
                <c:pt idx="317">
                  <c:v>8.3964005602240803</c:v>
                </c:pt>
                <c:pt idx="318">
                  <c:v>7.7808776844070877</c:v>
                </c:pt>
                <c:pt idx="319">
                  <c:v>7.1653548085900951</c:v>
                </c:pt>
                <c:pt idx="320">
                  <c:v>6.5498319327731007</c:v>
                </c:pt>
                <c:pt idx="321">
                  <c:v>5.9343090569561081</c:v>
                </c:pt>
                <c:pt idx="322">
                  <c:v>5.3187861811391155</c:v>
                </c:pt>
                <c:pt idx="323">
                  <c:v>15.167152194211006</c:v>
                </c:pt>
                <c:pt idx="324">
                  <c:v>14.551629318394014</c:v>
                </c:pt>
                <c:pt idx="325">
                  <c:v>13.936106442577021</c:v>
                </c:pt>
                <c:pt idx="326">
                  <c:v>13.320583566760027</c:v>
                </c:pt>
                <c:pt idx="327">
                  <c:v>12.705060690943032</c:v>
                </c:pt>
                <c:pt idx="328">
                  <c:v>12.08953781512604</c:v>
                </c:pt>
                <c:pt idx="329">
                  <c:v>11.474014939309047</c:v>
                </c:pt>
                <c:pt idx="330">
                  <c:v>10.858492063492054</c:v>
                </c:pt>
                <c:pt idx="331">
                  <c:v>10.24296918767506</c:v>
                </c:pt>
                <c:pt idx="332">
                  <c:v>9.6274463118580673</c:v>
                </c:pt>
                <c:pt idx="333">
                  <c:v>9.0119234360410747</c:v>
                </c:pt>
                <c:pt idx="334">
                  <c:v>8.3964005602240803</c:v>
                </c:pt>
                <c:pt idx="335">
                  <c:v>7.7808776844070877</c:v>
                </c:pt>
                <c:pt idx="336">
                  <c:v>7.1653548085900951</c:v>
                </c:pt>
                <c:pt idx="337">
                  <c:v>6.5498319327731007</c:v>
                </c:pt>
                <c:pt idx="338">
                  <c:v>5.9343090569561081</c:v>
                </c:pt>
                <c:pt idx="339">
                  <c:v>5.3187861811391155</c:v>
                </c:pt>
                <c:pt idx="340">
                  <c:v>15.167152194211006</c:v>
                </c:pt>
                <c:pt idx="341">
                  <c:v>14.551629318394014</c:v>
                </c:pt>
                <c:pt idx="342">
                  <c:v>13.936106442577021</c:v>
                </c:pt>
                <c:pt idx="343">
                  <c:v>13.320583566760027</c:v>
                </c:pt>
                <c:pt idx="344">
                  <c:v>12.705060690943032</c:v>
                </c:pt>
                <c:pt idx="345">
                  <c:v>12.08953781512604</c:v>
                </c:pt>
                <c:pt idx="346">
                  <c:v>11.474014939309047</c:v>
                </c:pt>
                <c:pt idx="347">
                  <c:v>10.858492063492054</c:v>
                </c:pt>
                <c:pt idx="348">
                  <c:v>10.24296918767506</c:v>
                </c:pt>
                <c:pt idx="349">
                  <c:v>9.6274463118580673</c:v>
                </c:pt>
                <c:pt idx="350">
                  <c:v>9.0119234360410747</c:v>
                </c:pt>
                <c:pt idx="351">
                  <c:v>8.3964005602240803</c:v>
                </c:pt>
                <c:pt idx="352">
                  <c:v>7.7808776844070877</c:v>
                </c:pt>
                <c:pt idx="353">
                  <c:v>7.1653548085900951</c:v>
                </c:pt>
                <c:pt idx="354">
                  <c:v>6.5498319327731007</c:v>
                </c:pt>
                <c:pt idx="355">
                  <c:v>5.9343090569561081</c:v>
                </c:pt>
                <c:pt idx="356">
                  <c:v>5.3187861811391155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E2B-054D-9A43-47AAF6F90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0453072"/>
        <c:axId val="1157101727"/>
      </c:scatterChart>
      <c:valAx>
        <c:axId val="1570453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overlay val="0"/>
        </c:title>
        <c:numFmt formatCode="h:mm" sourceLinked="1"/>
        <c:majorTickMark val="out"/>
        <c:minorTickMark val="none"/>
        <c:tickLblPos val="nextTo"/>
        <c:crossAx val="1157101727"/>
        <c:crosses val="autoZero"/>
        <c:crossBetween val="midCat"/>
      </c:valAx>
      <c:valAx>
        <c:axId val="11571017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Cash Register Revenue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704530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[MBC_638_Matthew_Belizaire_Final_Project_Excel.xlsx]Pivot Table 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Mon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1'!$A$5:$A$22</c:f>
              <c:strCache>
                <c:ptCount val="17"/>
                <c:pt idx="0">
                  <c:v>6 AM</c:v>
                </c:pt>
                <c:pt idx="1">
                  <c:v>7 AM</c:v>
                </c:pt>
                <c:pt idx="2">
                  <c:v>8 AM</c:v>
                </c:pt>
                <c:pt idx="3">
                  <c:v>9 AM</c:v>
                </c:pt>
                <c:pt idx="4">
                  <c:v>10 AM</c:v>
                </c:pt>
                <c:pt idx="5">
                  <c:v>11 AM</c:v>
                </c:pt>
                <c:pt idx="6">
                  <c:v>12 PM</c:v>
                </c:pt>
                <c:pt idx="7">
                  <c:v>1 PM</c:v>
                </c:pt>
                <c:pt idx="8">
                  <c:v>2 PM</c:v>
                </c:pt>
                <c:pt idx="9">
                  <c:v>3 PM</c:v>
                </c:pt>
                <c:pt idx="10">
                  <c:v>4 PM</c:v>
                </c:pt>
                <c:pt idx="11">
                  <c:v>5 PM</c:v>
                </c:pt>
                <c:pt idx="12">
                  <c:v>6 PM</c:v>
                </c:pt>
                <c:pt idx="13">
                  <c:v>7 PM</c:v>
                </c:pt>
                <c:pt idx="14">
                  <c:v>8 PM</c:v>
                </c:pt>
                <c:pt idx="15">
                  <c:v>9 PM</c:v>
                </c:pt>
                <c:pt idx="16">
                  <c:v>10 PM</c:v>
                </c:pt>
              </c:strCache>
            </c:strRef>
          </c:cat>
          <c:val>
            <c:numRef>
              <c:f>'Pivot Table 1'!$B$5:$B$22</c:f>
              <c:numCache>
                <c:formatCode>General</c:formatCode>
                <c:ptCount val="17"/>
                <c:pt idx="0">
                  <c:v>13.77</c:v>
                </c:pt>
                <c:pt idx="1">
                  <c:v>0</c:v>
                </c:pt>
                <c:pt idx="2">
                  <c:v>3.75</c:v>
                </c:pt>
                <c:pt idx="3">
                  <c:v>14.219999999999999</c:v>
                </c:pt>
                <c:pt idx="4">
                  <c:v>27.29</c:v>
                </c:pt>
                <c:pt idx="5">
                  <c:v>14.425000000000001</c:v>
                </c:pt>
                <c:pt idx="6">
                  <c:v>10.3</c:v>
                </c:pt>
                <c:pt idx="7">
                  <c:v>8.7249999999999996</c:v>
                </c:pt>
                <c:pt idx="8">
                  <c:v>1.625</c:v>
                </c:pt>
                <c:pt idx="9">
                  <c:v>20.71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1.25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2F-ED47-BBF7-BE87BF1C2B70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Tue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 1'!$A$5:$A$22</c:f>
              <c:strCache>
                <c:ptCount val="17"/>
                <c:pt idx="0">
                  <c:v>6 AM</c:v>
                </c:pt>
                <c:pt idx="1">
                  <c:v>7 AM</c:v>
                </c:pt>
                <c:pt idx="2">
                  <c:v>8 AM</c:v>
                </c:pt>
                <c:pt idx="3">
                  <c:v>9 AM</c:v>
                </c:pt>
                <c:pt idx="4">
                  <c:v>10 AM</c:v>
                </c:pt>
                <c:pt idx="5">
                  <c:v>11 AM</c:v>
                </c:pt>
                <c:pt idx="6">
                  <c:v>12 PM</c:v>
                </c:pt>
                <c:pt idx="7">
                  <c:v>1 PM</c:v>
                </c:pt>
                <c:pt idx="8">
                  <c:v>2 PM</c:v>
                </c:pt>
                <c:pt idx="9">
                  <c:v>3 PM</c:v>
                </c:pt>
                <c:pt idx="10">
                  <c:v>4 PM</c:v>
                </c:pt>
                <c:pt idx="11">
                  <c:v>5 PM</c:v>
                </c:pt>
                <c:pt idx="12">
                  <c:v>6 PM</c:v>
                </c:pt>
                <c:pt idx="13">
                  <c:v>7 PM</c:v>
                </c:pt>
                <c:pt idx="14">
                  <c:v>8 PM</c:v>
                </c:pt>
                <c:pt idx="15">
                  <c:v>9 PM</c:v>
                </c:pt>
                <c:pt idx="16">
                  <c:v>10 PM</c:v>
                </c:pt>
              </c:strCache>
            </c:strRef>
          </c:cat>
          <c:val>
            <c:numRef>
              <c:f>'Pivot Table 1'!$C$5:$C$22</c:f>
              <c:numCache>
                <c:formatCode>General</c:formatCode>
                <c:ptCount val="17"/>
                <c:pt idx="0">
                  <c:v>11.475</c:v>
                </c:pt>
                <c:pt idx="1">
                  <c:v>14.05</c:v>
                </c:pt>
                <c:pt idx="2">
                  <c:v>6.1</c:v>
                </c:pt>
                <c:pt idx="3">
                  <c:v>10.225</c:v>
                </c:pt>
                <c:pt idx="4">
                  <c:v>21.175000000000001</c:v>
                </c:pt>
                <c:pt idx="5">
                  <c:v>6.6749999999999998</c:v>
                </c:pt>
                <c:pt idx="6">
                  <c:v>5.4749999999999996</c:v>
                </c:pt>
                <c:pt idx="7">
                  <c:v>20.75</c:v>
                </c:pt>
                <c:pt idx="8">
                  <c:v>14.125</c:v>
                </c:pt>
                <c:pt idx="9">
                  <c:v>5.75</c:v>
                </c:pt>
                <c:pt idx="10">
                  <c:v>13.175000000000001</c:v>
                </c:pt>
                <c:pt idx="11">
                  <c:v>18.22</c:v>
                </c:pt>
                <c:pt idx="12">
                  <c:v>29.6</c:v>
                </c:pt>
                <c:pt idx="13">
                  <c:v>17.425000000000001</c:v>
                </c:pt>
                <c:pt idx="14">
                  <c:v>11.05</c:v>
                </c:pt>
                <c:pt idx="15">
                  <c:v>0</c:v>
                </c:pt>
                <c:pt idx="16">
                  <c:v>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2F-ED47-BBF7-BE87BF1C2B70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Wed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 1'!$A$5:$A$22</c:f>
              <c:strCache>
                <c:ptCount val="17"/>
                <c:pt idx="0">
                  <c:v>6 AM</c:v>
                </c:pt>
                <c:pt idx="1">
                  <c:v>7 AM</c:v>
                </c:pt>
                <c:pt idx="2">
                  <c:v>8 AM</c:v>
                </c:pt>
                <c:pt idx="3">
                  <c:v>9 AM</c:v>
                </c:pt>
                <c:pt idx="4">
                  <c:v>10 AM</c:v>
                </c:pt>
                <c:pt idx="5">
                  <c:v>11 AM</c:v>
                </c:pt>
                <c:pt idx="6">
                  <c:v>12 PM</c:v>
                </c:pt>
                <c:pt idx="7">
                  <c:v>1 PM</c:v>
                </c:pt>
                <c:pt idx="8">
                  <c:v>2 PM</c:v>
                </c:pt>
                <c:pt idx="9">
                  <c:v>3 PM</c:v>
                </c:pt>
                <c:pt idx="10">
                  <c:v>4 PM</c:v>
                </c:pt>
                <c:pt idx="11">
                  <c:v>5 PM</c:v>
                </c:pt>
                <c:pt idx="12">
                  <c:v>6 PM</c:v>
                </c:pt>
                <c:pt idx="13">
                  <c:v>7 PM</c:v>
                </c:pt>
                <c:pt idx="14">
                  <c:v>8 PM</c:v>
                </c:pt>
                <c:pt idx="15">
                  <c:v>9 PM</c:v>
                </c:pt>
                <c:pt idx="16">
                  <c:v>10 PM</c:v>
                </c:pt>
              </c:strCache>
            </c:strRef>
          </c:cat>
          <c:val>
            <c:numRef>
              <c:f>'Pivot Table 1'!$D$5:$D$22</c:f>
              <c:numCache>
                <c:formatCode>General</c:formatCode>
                <c:ptCount val="17"/>
                <c:pt idx="0">
                  <c:v>3.05</c:v>
                </c:pt>
                <c:pt idx="1">
                  <c:v>11.495000000000001</c:v>
                </c:pt>
                <c:pt idx="2">
                  <c:v>11.42</c:v>
                </c:pt>
                <c:pt idx="3">
                  <c:v>5.25</c:v>
                </c:pt>
                <c:pt idx="4">
                  <c:v>0</c:v>
                </c:pt>
                <c:pt idx="5">
                  <c:v>9.125</c:v>
                </c:pt>
                <c:pt idx="6">
                  <c:v>6.25</c:v>
                </c:pt>
                <c:pt idx="7">
                  <c:v>7.5</c:v>
                </c:pt>
                <c:pt idx="8">
                  <c:v>15.6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6.625</c:v>
                </c:pt>
                <c:pt idx="14">
                  <c:v>3.6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2F-ED47-BBF7-BE87BF1C2B70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Thu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 1'!$A$5:$A$22</c:f>
              <c:strCache>
                <c:ptCount val="17"/>
                <c:pt idx="0">
                  <c:v>6 AM</c:v>
                </c:pt>
                <c:pt idx="1">
                  <c:v>7 AM</c:v>
                </c:pt>
                <c:pt idx="2">
                  <c:v>8 AM</c:v>
                </c:pt>
                <c:pt idx="3">
                  <c:v>9 AM</c:v>
                </c:pt>
                <c:pt idx="4">
                  <c:v>10 AM</c:v>
                </c:pt>
                <c:pt idx="5">
                  <c:v>11 AM</c:v>
                </c:pt>
                <c:pt idx="6">
                  <c:v>12 PM</c:v>
                </c:pt>
                <c:pt idx="7">
                  <c:v>1 PM</c:v>
                </c:pt>
                <c:pt idx="8">
                  <c:v>2 PM</c:v>
                </c:pt>
                <c:pt idx="9">
                  <c:v>3 PM</c:v>
                </c:pt>
                <c:pt idx="10">
                  <c:v>4 PM</c:v>
                </c:pt>
                <c:pt idx="11">
                  <c:v>5 PM</c:v>
                </c:pt>
                <c:pt idx="12">
                  <c:v>6 PM</c:v>
                </c:pt>
                <c:pt idx="13">
                  <c:v>7 PM</c:v>
                </c:pt>
                <c:pt idx="14">
                  <c:v>8 PM</c:v>
                </c:pt>
                <c:pt idx="15">
                  <c:v>9 PM</c:v>
                </c:pt>
                <c:pt idx="16">
                  <c:v>10 PM</c:v>
                </c:pt>
              </c:strCache>
            </c:strRef>
          </c:cat>
          <c:val>
            <c:numRef>
              <c:f>'Pivot Table 1'!$E$5:$E$22</c:f>
              <c:numCache>
                <c:formatCode>General</c:formatCode>
                <c:ptCount val="17"/>
                <c:pt idx="0">
                  <c:v>5.75</c:v>
                </c:pt>
                <c:pt idx="1">
                  <c:v>2.75</c:v>
                </c:pt>
                <c:pt idx="2">
                  <c:v>18.75</c:v>
                </c:pt>
                <c:pt idx="3">
                  <c:v>9.2249999999999996</c:v>
                </c:pt>
                <c:pt idx="4">
                  <c:v>14.649999999999999</c:v>
                </c:pt>
                <c:pt idx="5">
                  <c:v>11.25</c:v>
                </c:pt>
                <c:pt idx="6">
                  <c:v>0</c:v>
                </c:pt>
                <c:pt idx="7">
                  <c:v>8.85</c:v>
                </c:pt>
                <c:pt idx="8">
                  <c:v>2.75</c:v>
                </c:pt>
                <c:pt idx="9">
                  <c:v>12.55</c:v>
                </c:pt>
                <c:pt idx="10">
                  <c:v>8.7249999999999996</c:v>
                </c:pt>
                <c:pt idx="11">
                  <c:v>26.175000000000001</c:v>
                </c:pt>
                <c:pt idx="12">
                  <c:v>20.045000000000002</c:v>
                </c:pt>
                <c:pt idx="13">
                  <c:v>22.824999999999999</c:v>
                </c:pt>
                <c:pt idx="14">
                  <c:v>12.375</c:v>
                </c:pt>
                <c:pt idx="15">
                  <c:v>1.125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2F-ED47-BBF7-BE87BF1C2B70}"/>
            </c:ext>
          </c:extLst>
        </c:ser>
        <c:ser>
          <c:idx val="4"/>
          <c:order val="4"/>
          <c:tx>
            <c:strRef>
              <c:f>'Pivot Table 1'!$F$3:$F$4</c:f>
              <c:strCache>
                <c:ptCount val="1"/>
                <c:pt idx="0">
                  <c:v>Fri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'Pivot Table 1'!$A$5:$A$22</c:f>
              <c:strCache>
                <c:ptCount val="17"/>
                <c:pt idx="0">
                  <c:v>6 AM</c:v>
                </c:pt>
                <c:pt idx="1">
                  <c:v>7 AM</c:v>
                </c:pt>
                <c:pt idx="2">
                  <c:v>8 AM</c:v>
                </c:pt>
                <c:pt idx="3">
                  <c:v>9 AM</c:v>
                </c:pt>
                <c:pt idx="4">
                  <c:v>10 AM</c:v>
                </c:pt>
                <c:pt idx="5">
                  <c:v>11 AM</c:v>
                </c:pt>
                <c:pt idx="6">
                  <c:v>12 PM</c:v>
                </c:pt>
                <c:pt idx="7">
                  <c:v>1 PM</c:v>
                </c:pt>
                <c:pt idx="8">
                  <c:v>2 PM</c:v>
                </c:pt>
                <c:pt idx="9">
                  <c:v>3 PM</c:v>
                </c:pt>
                <c:pt idx="10">
                  <c:v>4 PM</c:v>
                </c:pt>
                <c:pt idx="11">
                  <c:v>5 PM</c:v>
                </c:pt>
                <c:pt idx="12">
                  <c:v>6 PM</c:v>
                </c:pt>
                <c:pt idx="13">
                  <c:v>7 PM</c:v>
                </c:pt>
                <c:pt idx="14">
                  <c:v>8 PM</c:v>
                </c:pt>
                <c:pt idx="15">
                  <c:v>9 PM</c:v>
                </c:pt>
                <c:pt idx="16">
                  <c:v>10 PM</c:v>
                </c:pt>
              </c:strCache>
            </c:strRef>
          </c:cat>
          <c:val>
            <c:numRef>
              <c:f>'Pivot Table 1'!$F$5:$F$22</c:f>
              <c:numCache>
                <c:formatCode>General</c:formatCode>
                <c:ptCount val="17"/>
                <c:pt idx="0">
                  <c:v>6</c:v>
                </c:pt>
                <c:pt idx="1">
                  <c:v>4.625</c:v>
                </c:pt>
                <c:pt idx="2">
                  <c:v>1.925</c:v>
                </c:pt>
                <c:pt idx="3">
                  <c:v>7.4249999999999998</c:v>
                </c:pt>
                <c:pt idx="4">
                  <c:v>17.375</c:v>
                </c:pt>
                <c:pt idx="5">
                  <c:v>29.125</c:v>
                </c:pt>
                <c:pt idx="6">
                  <c:v>0</c:v>
                </c:pt>
                <c:pt idx="7">
                  <c:v>12.625</c:v>
                </c:pt>
                <c:pt idx="8">
                  <c:v>7.125</c:v>
                </c:pt>
                <c:pt idx="9">
                  <c:v>2.25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2F-ED47-BBF7-BE87BF1C2B70}"/>
            </c:ext>
          </c:extLst>
        </c:ser>
        <c:ser>
          <c:idx val="5"/>
          <c:order val="5"/>
          <c:tx>
            <c:strRef>
              <c:f>'Pivot Table 1'!$G$3:$G$4</c:f>
              <c:strCache>
                <c:ptCount val="1"/>
                <c:pt idx="0">
                  <c:v>Sat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'Pivot Table 1'!$A$5:$A$22</c:f>
              <c:strCache>
                <c:ptCount val="17"/>
                <c:pt idx="0">
                  <c:v>6 AM</c:v>
                </c:pt>
                <c:pt idx="1">
                  <c:v>7 AM</c:v>
                </c:pt>
                <c:pt idx="2">
                  <c:v>8 AM</c:v>
                </c:pt>
                <c:pt idx="3">
                  <c:v>9 AM</c:v>
                </c:pt>
                <c:pt idx="4">
                  <c:v>10 AM</c:v>
                </c:pt>
                <c:pt idx="5">
                  <c:v>11 AM</c:v>
                </c:pt>
                <c:pt idx="6">
                  <c:v>12 PM</c:v>
                </c:pt>
                <c:pt idx="7">
                  <c:v>1 PM</c:v>
                </c:pt>
                <c:pt idx="8">
                  <c:v>2 PM</c:v>
                </c:pt>
                <c:pt idx="9">
                  <c:v>3 PM</c:v>
                </c:pt>
                <c:pt idx="10">
                  <c:v>4 PM</c:v>
                </c:pt>
                <c:pt idx="11">
                  <c:v>5 PM</c:v>
                </c:pt>
                <c:pt idx="12">
                  <c:v>6 PM</c:v>
                </c:pt>
                <c:pt idx="13">
                  <c:v>7 PM</c:v>
                </c:pt>
                <c:pt idx="14">
                  <c:v>8 PM</c:v>
                </c:pt>
                <c:pt idx="15">
                  <c:v>9 PM</c:v>
                </c:pt>
                <c:pt idx="16">
                  <c:v>10 PM</c:v>
                </c:pt>
              </c:strCache>
            </c:strRef>
          </c:cat>
          <c:val>
            <c:numRef>
              <c:f>'Pivot Table 1'!$G$5:$G$22</c:f>
              <c:numCache>
                <c:formatCode>General</c:formatCode>
                <c:ptCount val="17"/>
                <c:pt idx="0">
                  <c:v>4.125</c:v>
                </c:pt>
                <c:pt idx="1">
                  <c:v>24.875</c:v>
                </c:pt>
                <c:pt idx="2">
                  <c:v>26.375</c:v>
                </c:pt>
                <c:pt idx="3">
                  <c:v>18.8</c:v>
                </c:pt>
                <c:pt idx="4">
                  <c:v>18.02</c:v>
                </c:pt>
                <c:pt idx="5">
                  <c:v>18.475000000000001</c:v>
                </c:pt>
                <c:pt idx="6">
                  <c:v>18.975000000000001</c:v>
                </c:pt>
                <c:pt idx="7">
                  <c:v>19.594999999999999</c:v>
                </c:pt>
                <c:pt idx="8">
                  <c:v>14.074999999999999</c:v>
                </c:pt>
                <c:pt idx="9">
                  <c:v>14.425000000000001</c:v>
                </c:pt>
                <c:pt idx="10">
                  <c:v>11.475</c:v>
                </c:pt>
                <c:pt idx="11">
                  <c:v>2.75</c:v>
                </c:pt>
                <c:pt idx="12">
                  <c:v>30.375</c:v>
                </c:pt>
                <c:pt idx="13">
                  <c:v>9.1750000000000007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2F-ED47-BBF7-BE87BF1C2B70}"/>
            </c:ext>
          </c:extLst>
        </c:ser>
        <c:ser>
          <c:idx val="6"/>
          <c:order val="6"/>
          <c:tx>
            <c:strRef>
              <c:f>'Pivot Table 1'!$H$3:$H$4</c:f>
              <c:strCache>
                <c:ptCount val="1"/>
                <c:pt idx="0">
                  <c:v>Sun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 1'!$A$5:$A$22</c:f>
              <c:strCache>
                <c:ptCount val="17"/>
                <c:pt idx="0">
                  <c:v>6 AM</c:v>
                </c:pt>
                <c:pt idx="1">
                  <c:v>7 AM</c:v>
                </c:pt>
                <c:pt idx="2">
                  <c:v>8 AM</c:v>
                </c:pt>
                <c:pt idx="3">
                  <c:v>9 AM</c:v>
                </c:pt>
                <c:pt idx="4">
                  <c:v>10 AM</c:v>
                </c:pt>
                <c:pt idx="5">
                  <c:v>11 AM</c:v>
                </c:pt>
                <c:pt idx="6">
                  <c:v>12 PM</c:v>
                </c:pt>
                <c:pt idx="7">
                  <c:v>1 PM</c:v>
                </c:pt>
                <c:pt idx="8">
                  <c:v>2 PM</c:v>
                </c:pt>
                <c:pt idx="9">
                  <c:v>3 PM</c:v>
                </c:pt>
                <c:pt idx="10">
                  <c:v>4 PM</c:v>
                </c:pt>
                <c:pt idx="11">
                  <c:v>5 PM</c:v>
                </c:pt>
                <c:pt idx="12">
                  <c:v>6 PM</c:v>
                </c:pt>
                <c:pt idx="13">
                  <c:v>7 PM</c:v>
                </c:pt>
                <c:pt idx="14">
                  <c:v>8 PM</c:v>
                </c:pt>
                <c:pt idx="15">
                  <c:v>9 PM</c:v>
                </c:pt>
                <c:pt idx="16">
                  <c:v>10 PM</c:v>
                </c:pt>
              </c:strCache>
            </c:strRef>
          </c:cat>
          <c:val>
            <c:numRef>
              <c:f>'Pivot Table 1'!$H$5:$H$22</c:f>
              <c:numCache>
                <c:formatCode>General</c:formatCode>
                <c:ptCount val="17"/>
                <c:pt idx="0">
                  <c:v>0</c:v>
                </c:pt>
                <c:pt idx="1">
                  <c:v>8.375</c:v>
                </c:pt>
                <c:pt idx="2">
                  <c:v>25.125</c:v>
                </c:pt>
                <c:pt idx="3">
                  <c:v>19.975000000000001</c:v>
                </c:pt>
                <c:pt idx="4">
                  <c:v>41.67</c:v>
                </c:pt>
                <c:pt idx="5">
                  <c:v>24.375</c:v>
                </c:pt>
                <c:pt idx="6">
                  <c:v>23.274999999999999</c:v>
                </c:pt>
                <c:pt idx="7">
                  <c:v>20.25</c:v>
                </c:pt>
                <c:pt idx="8">
                  <c:v>20.200000000000003</c:v>
                </c:pt>
                <c:pt idx="9">
                  <c:v>24.99</c:v>
                </c:pt>
                <c:pt idx="10">
                  <c:v>4.125</c:v>
                </c:pt>
                <c:pt idx="11">
                  <c:v>10.475000000000001</c:v>
                </c:pt>
                <c:pt idx="12">
                  <c:v>31.984999999999999</c:v>
                </c:pt>
                <c:pt idx="13">
                  <c:v>3</c:v>
                </c:pt>
                <c:pt idx="14">
                  <c:v>18.454999999999998</c:v>
                </c:pt>
                <c:pt idx="15">
                  <c:v>2.375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F2F-ED47-BBF7-BE87BF1C2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1600208"/>
        <c:axId val="627223872"/>
      </c:lineChart>
      <c:catAx>
        <c:axId val="146160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223872"/>
        <c:crosses val="autoZero"/>
        <c:auto val="1"/>
        <c:lblAlgn val="ctr"/>
        <c:lblOffset val="100"/>
        <c:noMultiLvlLbl val="0"/>
      </c:catAx>
      <c:valAx>
        <c:axId val="62722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60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[MBC_638_Matthew_Belizaire_Final_Project_Excel.xlsx]Pivot Table 1!PivotTable3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1'!$B$43:$B$44</c:f>
              <c:strCache>
                <c:ptCount val="1"/>
                <c:pt idx="0">
                  <c:v>4/18/23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1'!$A$45:$A$62</c:f>
              <c:strCache>
                <c:ptCount val="17"/>
                <c:pt idx="0">
                  <c:v>6 AM</c:v>
                </c:pt>
                <c:pt idx="1">
                  <c:v>7 AM</c:v>
                </c:pt>
                <c:pt idx="2">
                  <c:v>8 AM</c:v>
                </c:pt>
                <c:pt idx="3">
                  <c:v>9 AM</c:v>
                </c:pt>
                <c:pt idx="4">
                  <c:v>10 AM</c:v>
                </c:pt>
                <c:pt idx="5">
                  <c:v>11 AM</c:v>
                </c:pt>
                <c:pt idx="6">
                  <c:v>12 PM</c:v>
                </c:pt>
                <c:pt idx="7">
                  <c:v>1 PM</c:v>
                </c:pt>
                <c:pt idx="8">
                  <c:v>2 PM</c:v>
                </c:pt>
                <c:pt idx="9">
                  <c:v>3 PM</c:v>
                </c:pt>
                <c:pt idx="10">
                  <c:v>4 PM</c:v>
                </c:pt>
                <c:pt idx="11">
                  <c:v>5 PM</c:v>
                </c:pt>
                <c:pt idx="12">
                  <c:v>6 PM</c:v>
                </c:pt>
                <c:pt idx="13">
                  <c:v>7 PM</c:v>
                </c:pt>
                <c:pt idx="14">
                  <c:v>8 PM</c:v>
                </c:pt>
                <c:pt idx="15">
                  <c:v>9 PM</c:v>
                </c:pt>
                <c:pt idx="16">
                  <c:v>10 PM</c:v>
                </c:pt>
              </c:strCache>
            </c:strRef>
          </c:cat>
          <c:val>
            <c:numRef>
              <c:f>'Pivot Table 1'!$B$45:$B$62</c:f>
              <c:numCache>
                <c:formatCode>General</c:formatCode>
                <c:ptCount val="17"/>
                <c:pt idx="0">
                  <c:v>11.6</c:v>
                </c:pt>
                <c:pt idx="1">
                  <c:v>15.25</c:v>
                </c:pt>
                <c:pt idx="2">
                  <c:v>4.5</c:v>
                </c:pt>
                <c:pt idx="3">
                  <c:v>0</c:v>
                </c:pt>
                <c:pt idx="4">
                  <c:v>6.1</c:v>
                </c:pt>
                <c:pt idx="5">
                  <c:v>2.75</c:v>
                </c:pt>
                <c:pt idx="6">
                  <c:v>8.4499999999999993</c:v>
                </c:pt>
                <c:pt idx="7">
                  <c:v>17.25</c:v>
                </c:pt>
                <c:pt idx="8">
                  <c:v>6.75</c:v>
                </c:pt>
                <c:pt idx="9">
                  <c:v>9.25</c:v>
                </c:pt>
                <c:pt idx="10">
                  <c:v>18.600000000000001</c:v>
                </c:pt>
                <c:pt idx="11">
                  <c:v>18.09</c:v>
                </c:pt>
                <c:pt idx="12">
                  <c:v>15.2</c:v>
                </c:pt>
                <c:pt idx="13">
                  <c:v>31</c:v>
                </c:pt>
                <c:pt idx="14">
                  <c:v>8.25</c:v>
                </c:pt>
                <c:pt idx="15">
                  <c:v>0</c:v>
                </c:pt>
                <c:pt idx="16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37-2F4C-8648-53A98283AB8B}"/>
            </c:ext>
          </c:extLst>
        </c:ser>
        <c:ser>
          <c:idx val="1"/>
          <c:order val="1"/>
          <c:tx>
            <c:strRef>
              <c:f>'Pivot Table 1'!$C$43:$C$44</c:f>
              <c:strCache>
                <c:ptCount val="1"/>
                <c:pt idx="0">
                  <c:v>4/25/23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 1'!$A$45:$A$62</c:f>
              <c:strCache>
                <c:ptCount val="17"/>
                <c:pt idx="0">
                  <c:v>6 AM</c:v>
                </c:pt>
                <c:pt idx="1">
                  <c:v>7 AM</c:v>
                </c:pt>
                <c:pt idx="2">
                  <c:v>8 AM</c:v>
                </c:pt>
                <c:pt idx="3">
                  <c:v>9 AM</c:v>
                </c:pt>
                <c:pt idx="4">
                  <c:v>10 AM</c:v>
                </c:pt>
                <c:pt idx="5">
                  <c:v>11 AM</c:v>
                </c:pt>
                <c:pt idx="6">
                  <c:v>12 PM</c:v>
                </c:pt>
                <c:pt idx="7">
                  <c:v>1 PM</c:v>
                </c:pt>
                <c:pt idx="8">
                  <c:v>2 PM</c:v>
                </c:pt>
                <c:pt idx="9">
                  <c:v>3 PM</c:v>
                </c:pt>
                <c:pt idx="10">
                  <c:v>4 PM</c:v>
                </c:pt>
                <c:pt idx="11">
                  <c:v>5 PM</c:v>
                </c:pt>
                <c:pt idx="12">
                  <c:v>6 PM</c:v>
                </c:pt>
                <c:pt idx="13">
                  <c:v>7 PM</c:v>
                </c:pt>
                <c:pt idx="14">
                  <c:v>8 PM</c:v>
                </c:pt>
                <c:pt idx="15">
                  <c:v>9 PM</c:v>
                </c:pt>
                <c:pt idx="16">
                  <c:v>10 PM</c:v>
                </c:pt>
              </c:strCache>
            </c:strRef>
          </c:cat>
          <c:val>
            <c:numRef>
              <c:f>'Pivot Table 1'!$C$45:$C$62</c:f>
              <c:numCache>
                <c:formatCode>General</c:formatCode>
                <c:ptCount val="17"/>
                <c:pt idx="0">
                  <c:v>11.35</c:v>
                </c:pt>
                <c:pt idx="1">
                  <c:v>12.85</c:v>
                </c:pt>
                <c:pt idx="2">
                  <c:v>7.7</c:v>
                </c:pt>
                <c:pt idx="3">
                  <c:v>20.45</c:v>
                </c:pt>
                <c:pt idx="4">
                  <c:v>36.25</c:v>
                </c:pt>
                <c:pt idx="5">
                  <c:v>10.6</c:v>
                </c:pt>
                <c:pt idx="6">
                  <c:v>2.5</c:v>
                </c:pt>
                <c:pt idx="7">
                  <c:v>24.25</c:v>
                </c:pt>
                <c:pt idx="8">
                  <c:v>21.5</c:v>
                </c:pt>
                <c:pt idx="9">
                  <c:v>2.25</c:v>
                </c:pt>
                <c:pt idx="10">
                  <c:v>7.75</c:v>
                </c:pt>
                <c:pt idx="11">
                  <c:v>18.350000000000001</c:v>
                </c:pt>
                <c:pt idx="12">
                  <c:v>44</c:v>
                </c:pt>
                <c:pt idx="13">
                  <c:v>3.85</c:v>
                </c:pt>
                <c:pt idx="14">
                  <c:v>13.85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37-2F4C-8648-53A98283A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1559472"/>
        <c:axId val="1461616288"/>
      </c:lineChart>
      <c:catAx>
        <c:axId val="146155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616288"/>
        <c:crosses val="autoZero"/>
        <c:auto val="1"/>
        <c:lblAlgn val="ctr"/>
        <c:lblOffset val="100"/>
        <c:noMultiLvlLbl val="0"/>
      </c:catAx>
      <c:valAx>
        <c:axId val="146161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55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Daily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'Improved Data'!$R$11:$X$11</c:f>
              <c:strCache>
                <c:ptCount val="7"/>
                <c:pt idx="0">
                  <c:v>Mon Avg</c:v>
                </c:pt>
                <c:pt idx="1">
                  <c:v>Tues Avg</c:v>
                </c:pt>
                <c:pt idx="2">
                  <c:v>Wednesday Avg</c:v>
                </c:pt>
                <c:pt idx="3">
                  <c:v>Thurs Avg</c:v>
                </c:pt>
                <c:pt idx="4">
                  <c:v>Fri Avg</c:v>
                </c:pt>
                <c:pt idx="5">
                  <c:v>Sat Avg</c:v>
                </c:pt>
                <c:pt idx="6">
                  <c:v>Sun Avg</c:v>
                </c:pt>
              </c:strCache>
            </c:strRef>
          </c:cat>
          <c:val>
            <c:numRef>
              <c:f>'Improved Data'!$R$12:$X$12</c:f>
              <c:numCache>
                <c:formatCode>General</c:formatCode>
                <c:ptCount val="7"/>
                <c:pt idx="0">
                  <c:v>321.69625000000013</c:v>
                </c:pt>
                <c:pt idx="1">
                  <c:v>671.0575</c:v>
                </c:pt>
                <c:pt idx="2">
                  <c:v>280.10875000000021</c:v>
                </c:pt>
                <c:pt idx="3">
                  <c:v>295.55000000000024</c:v>
                </c:pt>
                <c:pt idx="4">
                  <c:v>371.4500000000001</c:v>
                </c:pt>
                <c:pt idx="5">
                  <c:v>1277.855</c:v>
                </c:pt>
                <c:pt idx="6">
                  <c:v>1631.99125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AA-5D47-A640-87F6B4030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1097824"/>
        <c:axId val="1736799472"/>
      </c:barChart>
      <c:catAx>
        <c:axId val="189109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799472"/>
        <c:crosses val="autoZero"/>
        <c:auto val="1"/>
        <c:lblAlgn val="ctr"/>
        <c:lblOffset val="100"/>
        <c:noMultiLvlLbl val="0"/>
      </c:catAx>
      <c:valAx>
        <c:axId val="173679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09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Monday Hourly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'Improved Data'!$AK$1:$AK$16</c:f>
              <c:strCache>
                <c:ptCount val="16"/>
                <c:pt idx="0">
                  <c:v>Mon 6:00 - 7:00</c:v>
                </c:pt>
                <c:pt idx="1">
                  <c:v>Mon 7:00 - 8:00</c:v>
                </c:pt>
                <c:pt idx="2">
                  <c:v>Mon 8:00 - 9:00</c:v>
                </c:pt>
                <c:pt idx="3">
                  <c:v>Mon 9:00 - 10:00</c:v>
                </c:pt>
                <c:pt idx="4">
                  <c:v>Mon 10:00 - 11:00</c:v>
                </c:pt>
                <c:pt idx="5">
                  <c:v>Mon 11:00 - 12:00</c:v>
                </c:pt>
                <c:pt idx="6">
                  <c:v>Mon 12:00 - 13:00</c:v>
                </c:pt>
                <c:pt idx="7">
                  <c:v>Mon 13:00 - 14:00</c:v>
                </c:pt>
                <c:pt idx="8">
                  <c:v>Mon 14:00 - 15:00</c:v>
                </c:pt>
                <c:pt idx="9">
                  <c:v>Mon 15:00 - 16:00</c:v>
                </c:pt>
                <c:pt idx="10">
                  <c:v>Mon - 16:00 - 17:00</c:v>
                </c:pt>
                <c:pt idx="11">
                  <c:v>Mon 17:00 - 18:00</c:v>
                </c:pt>
                <c:pt idx="12">
                  <c:v>Mon 18:00 - 19:00</c:v>
                </c:pt>
                <c:pt idx="13">
                  <c:v>Mon 19:00 - 20:00</c:v>
                </c:pt>
                <c:pt idx="14">
                  <c:v>Mon 20:00 - 21:00</c:v>
                </c:pt>
                <c:pt idx="15">
                  <c:v>Mon 21:00 - 22:00</c:v>
                </c:pt>
              </c:strCache>
            </c:strRef>
          </c:cat>
          <c:val>
            <c:numRef>
              <c:f>'Improved Data'!$AL$1:$AL$16</c:f>
              <c:numCache>
                <c:formatCode>General</c:formatCode>
                <c:ptCount val="16"/>
                <c:pt idx="0">
                  <c:v>27.54</c:v>
                </c:pt>
                <c:pt idx="1">
                  <c:v>14.25</c:v>
                </c:pt>
                <c:pt idx="2">
                  <c:v>7.5</c:v>
                </c:pt>
                <c:pt idx="3">
                  <c:v>37.68</c:v>
                </c:pt>
                <c:pt idx="4">
                  <c:v>87.52</c:v>
                </c:pt>
                <c:pt idx="5">
                  <c:v>49.34</c:v>
                </c:pt>
                <c:pt idx="6">
                  <c:v>22.85</c:v>
                </c:pt>
                <c:pt idx="7">
                  <c:v>26.95</c:v>
                </c:pt>
                <c:pt idx="8">
                  <c:v>3.25</c:v>
                </c:pt>
                <c:pt idx="9">
                  <c:v>64.72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2.5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98-E641-B5E5-71690DB61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230607"/>
        <c:axId val="1467805295"/>
      </c:lineChart>
      <c:catAx>
        <c:axId val="18723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805295"/>
        <c:crosses val="autoZero"/>
        <c:auto val="1"/>
        <c:lblAlgn val="ctr"/>
        <c:lblOffset val="100"/>
        <c:noMultiLvlLbl val="1"/>
      </c:catAx>
      <c:valAx>
        <c:axId val="146780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Tuesday Hourly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'Improved Data'!$AK$17:$AK$32</c:f>
              <c:strCache>
                <c:ptCount val="16"/>
                <c:pt idx="0">
                  <c:v>Tues 6:00 - 7:00</c:v>
                </c:pt>
                <c:pt idx="1">
                  <c:v>Tues 7:00 - 8:00</c:v>
                </c:pt>
                <c:pt idx="2">
                  <c:v>Tues 8:00 - 9:00</c:v>
                </c:pt>
                <c:pt idx="3">
                  <c:v>Tues 9:00 - 10:00</c:v>
                </c:pt>
                <c:pt idx="4">
                  <c:v>Tues 10:00 - 11:00</c:v>
                </c:pt>
                <c:pt idx="5">
                  <c:v>Tues 11:00 - 12:00</c:v>
                </c:pt>
                <c:pt idx="6">
                  <c:v>Tues 12:00 - 13:00 </c:v>
                </c:pt>
                <c:pt idx="7">
                  <c:v>Tues 13:00 - 14:00</c:v>
                </c:pt>
                <c:pt idx="8">
                  <c:v>Tues 14:00 - 15:00</c:v>
                </c:pt>
                <c:pt idx="9">
                  <c:v>Tues 15:00 - 16:00</c:v>
                </c:pt>
                <c:pt idx="10">
                  <c:v>Tues 16:00 - 17:00</c:v>
                </c:pt>
                <c:pt idx="11">
                  <c:v>Tues 17:00 - 18:00</c:v>
                </c:pt>
                <c:pt idx="12">
                  <c:v>Tues 18:00 - 19:00</c:v>
                </c:pt>
                <c:pt idx="13">
                  <c:v>Tues 19:00 - 20:00</c:v>
                </c:pt>
                <c:pt idx="14">
                  <c:v>Tues 20:00 - 21:00</c:v>
                </c:pt>
                <c:pt idx="15">
                  <c:v>Tues 21:00 - 22:00</c:v>
                </c:pt>
              </c:strCache>
            </c:strRef>
          </c:cat>
          <c:val>
            <c:numRef>
              <c:f>'Improved Data'!$AL$17:$AL$32</c:f>
              <c:numCache>
                <c:formatCode>General</c:formatCode>
                <c:ptCount val="16"/>
                <c:pt idx="0">
                  <c:v>25.7</c:v>
                </c:pt>
                <c:pt idx="1">
                  <c:v>34.200000000000003</c:v>
                </c:pt>
                <c:pt idx="2">
                  <c:v>20.95</c:v>
                </c:pt>
                <c:pt idx="3">
                  <c:v>27.2</c:v>
                </c:pt>
                <c:pt idx="4">
                  <c:v>42.35</c:v>
                </c:pt>
                <c:pt idx="5">
                  <c:v>30.85</c:v>
                </c:pt>
                <c:pt idx="6">
                  <c:v>19.049999999999997</c:v>
                </c:pt>
                <c:pt idx="7">
                  <c:v>57</c:v>
                </c:pt>
                <c:pt idx="8">
                  <c:v>32.75</c:v>
                </c:pt>
                <c:pt idx="9">
                  <c:v>17</c:v>
                </c:pt>
                <c:pt idx="10">
                  <c:v>41.3</c:v>
                </c:pt>
                <c:pt idx="11">
                  <c:v>76.289999999999992</c:v>
                </c:pt>
                <c:pt idx="12">
                  <c:v>69.7</c:v>
                </c:pt>
                <c:pt idx="13">
                  <c:v>48.6</c:v>
                </c:pt>
                <c:pt idx="14">
                  <c:v>24.35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6F-5C45-94D5-295DEACA5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867263"/>
        <c:axId val="1596663264"/>
      </c:lineChart>
      <c:catAx>
        <c:axId val="66586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663264"/>
        <c:crosses val="autoZero"/>
        <c:auto val="1"/>
        <c:lblAlgn val="ctr"/>
        <c:lblOffset val="100"/>
        <c:noMultiLvlLbl val="0"/>
      </c:catAx>
      <c:valAx>
        <c:axId val="159666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867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Wednesday</a:t>
            </a:r>
            <a:r>
              <a:rPr lang="en-US" baseline="0"/>
              <a:t> Hourly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'Improved Data'!$AK$33:$AK$48</c:f>
              <c:strCache>
                <c:ptCount val="16"/>
                <c:pt idx="0">
                  <c:v>Wed 6:00 - 7:00</c:v>
                </c:pt>
                <c:pt idx="1">
                  <c:v>Wed 7:00 - 8:00</c:v>
                </c:pt>
                <c:pt idx="2">
                  <c:v>Wed 8:00 - 9:00</c:v>
                </c:pt>
                <c:pt idx="3">
                  <c:v>Wed 9:00 - 10:00</c:v>
                </c:pt>
                <c:pt idx="4">
                  <c:v>Wed 10:00 - 11:00</c:v>
                </c:pt>
                <c:pt idx="5">
                  <c:v>Wed 11:00 - 12:00</c:v>
                </c:pt>
                <c:pt idx="6">
                  <c:v>Wed 12:00 - 13:00 </c:v>
                </c:pt>
                <c:pt idx="7">
                  <c:v>Wed 13:00 - 14:00</c:v>
                </c:pt>
                <c:pt idx="8">
                  <c:v>Wed 14:00 - 15:00</c:v>
                </c:pt>
                <c:pt idx="9">
                  <c:v>Wed 15:00 - 16:00</c:v>
                </c:pt>
                <c:pt idx="10">
                  <c:v>Wed 16:00 - 17:00</c:v>
                </c:pt>
                <c:pt idx="11">
                  <c:v>Wed 17:00 - 18:00</c:v>
                </c:pt>
                <c:pt idx="12">
                  <c:v>Wed 18:00 - 19:00</c:v>
                </c:pt>
                <c:pt idx="13">
                  <c:v>Wed 19:00 - 20:00</c:v>
                </c:pt>
                <c:pt idx="14">
                  <c:v>Wed 20:00 - 21:00</c:v>
                </c:pt>
                <c:pt idx="15">
                  <c:v>Wed 21:00 - 22:00</c:v>
                </c:pt>
              </c:strCache>
            </c:strRef>
          </c:cat>
          <c:val>
            <c:numRef>
              <c:f>'Improved Data'!$AL$33:$AL$48</c:f>
              <c:numCache>
                <c:formatCode>General</c:formatCode>
                <c:ptCount val="16"/>
                <c:pt idx="0">
                  <c:v>8.35</c:v>
                </c:pt>
                <c:pt idx="1">
                  <c:v>36.08</c:v>
                </c:pt>
                <c:pt idx="2">
                  <c:v>51.39</c:v>
                </c:pt>
                <c:pt idx="3">
                  <c:v>10.5</c:v>
                </c:pt>
                <c:pt idx="4">
                  <c:v>8.35</c:v>
                </c:pt>
                <c:pt idx="5">
                  <c:v>22.75</c:v>
                </c:pt>
                <c:pt idx="6">
                  <c:v>14.75</c:v>
                </c:pt>
                <c:pt idx="7">
                  <c:v>52.6</c:v>
                </c:pt>
                <c:pt idx="8">
                  <c:v>33.700000000000003</c:v>
                </c:pt>
                <c:pt idx="9">
                  <c:v>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13.25</c:v>
                </c:pt>
                <c:pt idx="14">
                  <c:v>7.2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84-544A-AF74-AC9EDFB94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522431"/>
        <c:axId val="2006313168"/>
      </c:lineChart>
      <c:catAx>
        <c:axId val="466522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13168"/>
        <c:crosses val="autoZero"/>
        <c:auto val="1"/>
        <c:lblAlgn val="ctr"/>
        <c:lblOffset val="100"/>
        <c:noMultiLvlLbl val="0"/>
      </c:catAx>
      <c:valAx>
        <c:axId val="200631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22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Thursday Hourly Sales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'Improved Data'!$AK$49:$AK$64</c:f>
              <c:strCache>
                <c:ptCount val="16"/>
                <c:pt idx="0">
                  <c:v>Thurs 6:00 - 7:00</c:v>
                </c:pt>
                <c:pt idx="1">
                  <c:v>Thurs 7:00 - 8:00</c:v>
                </c:pt>
                <c:pt idx="2">
                  <c:v>Thurs 8:00 - 9:00</c:v>
                </c:pt>
                <c:pt idx="3">
                  <c:v>Thurs 9:00 - 10:00</c:v>
                </c:pt>
                <c:pt idx="4">
                  <c:v>Thurs 10:00 - 11:00</c:v>
                </c:pt>
                <c:pt idx="5">
                  <c:v>Thurs 11:00 - 12:00</c:v>
                </c:pt>
                <c:pt idx="6">
                  <c:v>Thurs 12:00 - 13:00 </c:v>
                </c:pt>
                <c:pt idx="7">
                  <c:v>Thurs 13:00 - 14:00</c:v>
                </c:pt>
                <c:pt idx="8">
                  <c:v>Thurs 14:00 - 15:00</c:v>
                </c:pt>
                <c:pt idx="9">
                  <c:v>Thurs 15:00 - 16:00</c:v>
                </c:pt>
                <c:pt idx="10">
                  <c:v>Thurs 16:00 - 17:00</c:v>
                </c:pt>
                <c:pt idx="11">
                  <c:v>Thurs 17:00 - 18:00</c:v>
                </c:pt>
                <c:pt idx="12">
                  <c:v>Thurs 18:00 - 19:00</c:v>
                </c:pt>
                <c:pt idx="13">
                  <c:v>Thurs 19:00 - 20:00</c:v>
                </c:pt>
                <c:pt idx="14">
                  <c:v>Thurs 20:00 - 21:00</c:v>
                </c:pt>
                <c:pt idx="15">
                  <c:v>Thurs 21:00 - 22:00</c:v>
                </c:pt>
              </c:strCache>
            </c:strRef>
          </c:cat>
          <c:val>
            <c:numRef>
              <c:f>'Improved Data'!$AL$49:$AL$64</c:f>
              <c:numCache>
                <c:formatCode>General</c:formatCode>
                <c:ptCount val="16"/>
                <c:pt idx="0">
                  <c:v>11.5</c:v>
                </c:pt>
                <c:pt idx="1">
                  <c:v>11</c:v>
                </c:pt>
                <c:pt idx="2">
                  <c:v>47.5</c:v>
                </c:pt>
                <c:pt idx="3">
                  <c:v>44.2</c:v>
                </c:pt>
                <c:pt idx="4">
                  <c:v>33.799999999999997</c:v>
                </c:pt>
                <c:pt idx="5">
                  <c:v>29.5</c:v>
                </c:pt>
                <c:pt idx="6">
                  <c:v>0</c:v>
                </c:pt>
                <c:pt idx="7">
                  <c:v>32.450000000000003</c:v>
                </c:pt>
                <c:pt idx="8">
                  <c:v>25.75</c:v>
                </c:pt>
                <c:pt idx="9">
                  <c:v>41.85</c:v>
                </c:pt>
                <c:pt idx="10">
                  <c:v>25.799999999999997</c:v>
                </c:pt>
                <c:pt idx="11">
                  <c:v>60.55</c:v>
                </c:pt>
                <c:pt idx="12">
                  <c:v>59.440000000000005</c:v>
                </c:pt>
                <c:pt idx="13">
                  <c:v>66.75</c:v>
                </c:pt>
                <c:pt idx="14">
                  <c:v>33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51-3B46-92B3-E0D5FFC9C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0635568"/>
        <c:axId val="1155145647"/>
      </c:lineChart>
      <c:catAx>
        <c:axId val="192063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145647"/>
        <c:crosses val="autoZero"/>
        <c:auto val="1"/>
        <c:lblAlgn val="ctr"/>
        <c:lblOffset val="100"/>
        <c:noMultiLvlLbl val="0"/>
      </c:catAx>
      <c:valAx>
        <c:axId val="115514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63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Friday Hourly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'Improved Data'!$AK$65:$AK$80</c:f>
              <c:strCache>
                <c:ptCount val="16"/>
                <c:pt idx="0">
                  <c:v>Fri 6:00 - 7:00</c:v>
                </c:pt>
                <c:pt idx="1">
                  <c:v>Fri 7:00 - 8:00</c:v>
                </c:pt>
                <c:pt idx="2">
                  <c:v>Fri 8:00 - 9:00</c:v>
                </c:pt>
                <c:pt idx="3">
                  <c:v>Fri 9:00 - 10:00</c:v>
                </c:pt>
                <c:pt idx="4">
                  <c:v>Fri 10:00 - 11:00</c:v>
                </c:pt>
                <c:pt idx="5">
                  <c:v>Fri 11:00 - 12:00</c:v>
                </c:pt>
                <c:pt idx="6">
                  <c:v>Fri 12:00 - 13:00 </c:v>
                </c:pt>
                <c:pt idx="7">
                  <c:v>Fri 13:00 - 14:00</c:v>
                </c:pt>
                <c:pt idx="8">
                  <c:v>Fri 14:00 - 15:00</c:v>
                </c:pt>
                <c:pt idx="9">
                  <c:v>Fri 15:00 - 16:00</c:v>
                </c:pt>
                <c:pt idx="10">
                  <c:v>Fri 16:00 - 17:00</c:v>
                </c:pt>
                <c:pt idx="11">
                  <c:v>Fri 17:00 - 18:00</c:v>
                </c:pt>
                <c:pt idx="12">
                  <c:v>Fri 18:00 - 19:00</c:v>
                </c:pt>
                <c:pt idx="13">
                  <c:v>Fri 19:00 - 20:00</c:v>
                </c:pt>
                <c:pt idx="14">
                  <c:v>Fri 20:00 - 21:00</c:v>
                </c:pt>
                <c:pt idx="15">
                  <c:v>Fri 21:00 - 22:00</c:v>
                </c:pt>
              </c:strCache>
            </c:strRef>
          </c:cat>
          <c:val>
            <c:numRef>
              <c:f>'Improved Data'!$AL$65:$AL$80</c:f>
              <c:numCache>
                <c:formatCode>General</c:formatCode>
                <c:ptCount val="16"/>
                <c:pt idx="0">
                  <c:v>24.5</c:v>
                </c:pt>
                <c:pt idx="1">
                  <c:v>12.85</c:v>
                </c:pt>
                <c:pt idx="2">
                  <c:v>6.6</c:v>
                </c:pt>
                <c:pt idx="3">
                  <c:v>18.7</c:v>
                </c:pt>
                <c:pt idx="4">
                  <c:v>55.8</c:v>
                </c:pt>
                <c:pt idx="5">
                  <c:v>105.5</c:v>
                </c:pt>
                <c:pt idx="6">
                  <c:v>8.85</c:v>
                </c:pt>
                <c:pt idx="7">
                  <c:v>29.75</c:v>
                </c:pt>
                <c:pt idx="8">
                  <c:v>24.2</c:v>
                </c:pt>
                <c:pt idx="9">
                  <c:v>4.5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16-3349-B2F9-7EC20275D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95103"/>
        <c:axId val="136525343"/>
      </c:lineChart>
      <c:catAx>
        <c:axId val="13519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25343"/>
        <c:crosses val="autoZero"/>
        <c:auto val="1"/>
        <c:lblAlgn val="ctr"/>
        <c:lblOffset val="100"/>
        <c:noMultiLvlLbl val="0"/>
      </c:catAx>
      <c:valAx>
        <c:axId val="13652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95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Saturday Hourly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'Improved Data'!$AK$81:$AK$96</c:f>
              <c:strCache>
                <c:ptCount val="16"/>
                <c:pt idx="0">
                  <c:v>Sat 6:00 - 7:00</c:v>
                </c:pt>
                <c:pt idx="1">
                  <c:v>Sat 7:00 - 8:00</c:v>
                </c:pt>
                <c:pt idx="2">
                  <c:v>Sat 8:00 - 9:00</c:v>
                </c:pt>
                <c:pt idx="3">
                  <c:v>Sat 9:00 - 10:00</c:v>
                </c:pt>
                <c:pt idx="4">
                  <c:v>Sat 10:00 - 11:00</c:v>
                </c:pt>
                <c:pt idx="5">
                  <c:v>Sat 11:00 - 12:00</c:v>
                </c:pt>
                <c:pt idx="6">
                  <c:v>Sat 12:00 - 13:00 </c:v>
                </c:pt>
                <c:pt idx="7">
                  <c:v>Sat 13:00 - 14:00</c:v>
                </c:pt>
                <c:pt idx="8">
                  <c:v>Sat 14:00 - 15:00</c:v>
                </c:pt>
                <c:pt idx="9">
                  <c:v>Sat 15:00 - 16:00</c:v>
                </c:pt>
                <c:pt idx="10">
                  <c:v>Sat 16:00 - 17:00</c:v>
                </c:pt>
                <c:pt idx="11">
                  <c:v>Sun 11:00 - 12:00</c:v>
                </c:pt>
                <c:pt idx="12">
                  <c:v>Sat 17:00 - 18:00</c:v>
                </c:pt>
                <c:pt idx="13">
                  <c:v>Sat 18:00 - 19:00</c:v>
                </c:pt>
                <c:pt idx="14">
                  <c:v>Sat 19:00 - 20:00</c:v>
                </c:pt>
                <c:pt idx="15">
                  <c:v>Sat 20:00 - 21:00</c:v>
                </c:pt>
              </c:strCache>
            </c:strRef>
          </c:cat>
          <c:val>
            <c:numRef>
              <c:f>'Improved Data'!$AL$81:$AL$96</c:f>
              <c:numCache>
                <c:formatCode>General</c:formatCode>
                <c:ptCount val="16"/>
                <c:pt idx="0">
                  <c:v>52.25</c:v>
                </c:pt>
                <c:pt idx="1">
                  <c:v>49.75</c:v>
                </c:pt>
                <c:pt idx="2">
                  <c:v>88.34</c:v>
                </c:pt>
                <c:pt idx="3">
                  <c:v>45.85</c:v>
                </c:pt>
                <c:pt idx="4">
                  <c:v>85.240000000000009</c:v>
                </c:pt>
                <c:pt idx="5">
                  <c:v>77.69</c:v>
                </c:pt>
                <c:pt idx="6">
                  <c:v>52.300000000000004</c:v>
                </c:pt>
                <c:pt idx="7">
                  <c:v>48.44</c:v>
                </c:pt>
                <c:pt idx="8">
                  <c:v>32.92</c:v>
                </c:pt>
                <c:pt idx="9">
                  <c:v>44.6</c:v>
                </c:pt>
                <c:pt idx="10">
                  <c:v>48.2</c:v>
                </c:pt>
                <c:pt idx="11">
                  <c:v>27.490000000000002</c:v>
                </c:pt>
                <c:pt idx="12">
                  <c:v>5.5</c:v>
                </c:pt>
                <c:pt idx="13">
                  <c:v>83</c:v>
                </c:pt>
                <c:pt idx="14">
                  <c:v>18.350000000000001</c:v>
                </c:pt>
                <c:pt idx="15">
                  <c:v>33.299999999999997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F-D24C-9BFB-69F22DA9E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1149663"/>
        <c:axId val="649924207"/>
      </c:lineChart>
      <c:catAx>
        <c:axId val="371149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924207"/>
        <c:crosses val="autoZero"/>
        <c:auto val="1"/>
        <c:lblAlgn val="ctr"/>
        <c:lblOffset val="100"/>
        <c:noMultiLvlLbl val="0"/>
      </c:catAx>
      <c:valAx>
        <c:axId val="64992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49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Sunday Hourly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'Improved Data'!$AK$98:$AK$113</c:f>
              <c:strCache>
                <c:ptCount val="16"/>
                <c:pt idx="0">
                  <c:v>Sun 6:00 - 7:00</c:v>
                </c:pt>
                <c:pt idx="1">
                  <c:v>Sun 7:00 - 8:00</c:v>
                </c:pt>
                <c:pt idx="2">
                  <c:v>Sun 8:00 - 9:00</c:v>
                </c:pt>
                <c:pt idx="3">
                  <c:v>Sun 9:00 - 10:00</c:v>
                </c:pt>
                <c:pt idx="4">
                  <c:v>Sun 10:00 - 11:00</c:v>
                </c:pt>
                <c:pt idx="5">
                  <c:v>Sun 11:00 - 12:00</c:v>
                </c:pt>
                <c:pt idx="6">
                  <c:v>Sun 12:00 - 13:00 </c:v>
                </c:pt>
                <c:pt idx="7">
                  <c:v>Sun 13:00 - 14:00</c:v>
                </c:pt>
                <c:pt idx="8">
                  <c:v>Sun 14:00 - 15:00</c:v>
                </c:pt>
                <c:pt idx="9">
                  <c:v>Sun 15:00 - 16:00</c:v>
                </c:pt>
                <c:pt idx="10">
                  <c:v>Sun 16:00 - 17:00</c:v>
                </c:pt>
                <c:pt idx="11">
                  <c:v>Sun 17:00 - 18:00</c:v>
                </c:pt>
                <c:pt idx="12">
                  <c:v>Sun 18:00 - 19:00</c:v>
                </c:pt>
                <c:pt idx="13">
                  <c:v>Sun 19:00 - 20:00</c:v>
                </c:pt>
                <c:pt idx="14">
                  <c:v>Sun 20:00 - 21:00</c:v>
                </c:pt>
                <c:pt idx="15">
                  <c:v>Sun 21:00 - 22:00</c:v>
                </c:pt>
              </c:strCache>
            </c:strRef>
          </c:cat>
          <c:val>
            <c:numRef>
              <c:f>'Improved Data'!$AL$98:$AL$113</c:f>
              <c:numCache>
                <c:formatCode>General</c:formatCode>
                <c:ptCount val="16"/>
                <c:pt idx="0">
                  <c:v>46.09</c:v>
                </c:pt>
                <c:pt idx="1">
                  <c:v>45.75</c:v>
                </c:pt>
                <c:pt idx="2">
                  <c:v>95.75</c:v>
                </c:pt>
                <c:pt idx="3">
                  <c:v>45.95</c:v>
                </c:pt>
                <c:pt idx="4">
                  <c:v>90.59</c:v>
                </c:pt>
                <c:pt idx="5">
                  <c:v>65</c:v>
                </c:pt>
                <c:pt idx="6">
                  <c:v>77</c:v>
                </c:pt>
                <c:pt idx="7">
                  <c:v>58.3</c:v>
                </c:pt>
                <c:pt idx="8">
                  <c:v>48.650000000000006</c:v>
                </c:pt>
                <c:pt idx="9">
                  <c:v>84.72999999999999</c:v>
                </c:pt>
                <c:pt idx="10">
                  <c:v>25.25</c:v>
                </c:pt>
                <c:pt idx="11">
                  <c:v>34.450000000000003</c:v>
                </c:pt>
                <c:pt idx="12">
                  <c:v>87.62</c:v>
                </c:pt>
                <c:pt idx="13">
                  <c:v>6</c:v>
                </c:pt>
                <c:pt idx="14">
                  <c:v>36.909999999999997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17-5448-89D3-0B93F1116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5876079"/>
        <c:axId val="1459968191"/>
      </c:lineChart>
      <c:catAx>
        <c:axId val="114587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968191"/>
        <c:crosses val="autoZero"/>
        <c:auto val="1"/>
        <c:lblAlgn val="ctr"/>
        <c:lblOffset val="100"/>
        <c:noMultiLvlLbl val="0"/>
      </c:catAx>
      <c:valAx>
        <c:axId val="145996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876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'Improved Data'!$E$1</c:f>
              <c:strCache>
                <c:ptCount val="1"/>
                <c:pt idx="0">
                  <c:v>Cash Register Revenue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1318842331841396"/>
                  <c:y val="-0.473329611312450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'Improved Data'!$D$2:$D$352</c:f>
              <c:numCache>
                <c:formatCode>h:mm</c:formatCode>
                <c:ptCount val="351"/>
                <c:pt idx="0">
                  <c:v>0.25</c:v>
                </c:pt>
                <c:pt idx="1">
                  <c:v>0.29166666666666702</c:v>
                </c:pt>
                <c:pt idx="2">
                  <c:v>0.33333333333333298</c:v>
                </c:pt>
                <c:pt idx="3">
                  <c:v>0.375</c:v>
                </c:pt>
                <c:pt idx="4">
                  <c:v>0.41666666666666702</c:v>
                </c:pt>
                <c:pt idx="5">
                  <c:v>0.45833333333333298</c:v>
                </c:pt>
                <c:pt idx="6">
                  <c:v>0.5</c:v>
                </c:pt>
                <c:pt idx="7">
                  <c:v>0.54166666666666696</c:v>
                </c:pt>
                <c:pt idx="8">
                  <c:v>0.58333333333333304</c:v>
                </c:pt>
                <c:pt idx="9">
                  <c:v>0.625</c:v>
                </c:pt>
                <c:pt idx="10">
                  <c:v>0.66666666666666696</c:v>
                </c:pt>
                <c:pt idx="11">
                  <c:v>0.70833333333333304</c:v>
                </c:pt>
                <c:pt idx="12">
                  <c:v>0.75</c:v>
                </c:pt>
                <c:pt idx="13">
                  <c:v>0.79166666666666696</c:v>
                </c:pt>
                <c:pt idx="14">
                  <c:v>0.83333333333333304</c:v>
                </c:pt>
                <c:pt idx="15">
                  <c:v>0.25</c:v>
                </c:pt>
                <c:pt idx="16">
                  <c:v>0.29166666666666702</c:v>
                </c:pt>
                <c:pt idx="17">
                  <c:v>0.33333333333333298</c:v>
                </c:pt>
                <c:pt idx="18">
                  <c:v>0.375</c:v>
                </c:pt>
                <c:pt idx="19">
                  <c:v>0.41666666666666702</c:v>
                </c:pt>
                <c:pt idx="20">
                  <c:v>0.45833333333333298</c:v>
                </c:pt>
                <c:pt idx="21">
                  <c:v>0.5</c:v>
                </c:pt>
                <c:pt idx="22">
                  <c:v>0.54166666666666696</c:v>
                </c:pt>
                <c:pt idx="23">
                  <c:v>0.58333333333333304</c:v>
                </c:pt>
                <c:pt idx="24">
                  <c:v>0.625</c:v>
                </c:pt>
                <c:pt idx="25">
                  <c:v>0.66666666666666696</c:v>
                </c:pt>
                <c:pt idx="26">
                  <c:v>0.70833333333333304</c:v>
                </c:pt>
                <c:pt idx="27">
                  <c:v>0.75</c:v>
                </c:pt>
                <c:pt idx="28">
                  <c:v>0.79166666666666696</c:v>
                </c:pt>
                <c:pt idx="29">
                  <c:v>0.83333333333333304</c:v>
                </c:pt>
                <c:pt idx="30">
                  <c:v>0.25</c:v>
                </c:pt>
                <c:pt idx="31">
                  <c:v>0.29166666666666702</c:v>
                </c:pt>
                <c:pt idx="32">
                  <c:v>0.33333333333333298</c:v>
                </c:pt>
                <c:pt idx="33">
                  <c:v>0.375</c:v>
                </c:pt>
                <c:pt idx="34">
                  <c:v>0.41666666666666702</c:v>
                </c:pt>
                <c:pt idx="35">
                  <c:v>0.45833333333333298</c:v>
                </c:pt>
                <c:pt idx="36">
                  <c:v>0.5</c:v>
                </c:pt>
                <c:pt idx="37">
                  <c:v>0.54166666666666696</c:v>
                </c:pt>
                <c:pt idx="38">
                  <c:v>0.58333333333333304</c:v>
                </c:pt>
                <c:pt idx="39">
                  <c:v>0.625</c:v>
                </c:pt>
                <c:pt idx="40">
                  <c:v>0.66666666666666696</c:v>
                </c:pt>
                <c:pt idx="41">
                  <c:v>0.70833333333333304</c:v>
                </c:pt>
                <c:pt idx="42">
                  <c:v>0.75</c:v>
                </c:pt>
                <c:pt idx="43">
                  <c:v>0.79166666666666696</c:v>
                </c:pt>
                <c:pt idx="44">
                  <c:v>0.83333333333333304</c:v>
                </c:pt>
                <c:pt idx="45">
                  <c:v>0.25</c:v>
                </c:pt>
                <c:pt idx="46">
                  <c:v>0.29166666666666702</c:v>
                </c:pt>
                <c:pt idx="47">
                  <c:v>0.33333333333333298</c:v>
                </c:pt>
                <c:pt idx="48">
                  <c:v>0.375</c:v>
                </c:pt>
                <c:pt idx="49">
                  <c:v>0.41666666666666702</c:v>
                </c:pt>
                <c:pt idx="50">
                  <c:v>0.45833333333333298</c:v>
                </c:pt>
                <c:pt idx="51">
                  <c:v>0.5</c:v>
                </c:pt>
                <c:pt idx="52">
                  <c:v>0.54166666666666696</c:v>
                </c:pt>
                <c:pt idx="53">
                  <c:v>0.58333333333333304</c:v>
                </c:pt>
                <c:pt idx="54">
                  <c:v>0.625</c:v>
                </c:pt>
                <c:pt idx="55">
                  <c:v>0.66666666666666696</c:v>
                </c:pt>
                <c:pt idx="56">
                  <c:v>0.70833333333333304</c:v>
                </c:pt>
                <c:pt idx="57">
                  <c:v>0.75</c:v>
                </c:pt>
                <c:pt idx="58">
                  <c:v>0.79166666666666696</c:v>
                </c:pt>
                <c:pt idx="59">
                  <c:v>0.83333333333333304</c:v>
                </c:pt>
                <c:pt idx="60">
                  <c:v>0.25</c:v>
                </c:pt>
                <c:pt idx="61">
                  <c:v>0.29166666666666702</c:v>
                </c:pt>
                <c:pt idx="62">
                  <c:v>0.33333333333333298</c:v>
                </c:pt>
                <c:pt idx="63">
                  <c:v>0.375</c:v>
                </c:pt>
                <c:pt idx="64">
                  <c:v>0.41666666666666702</c:v>
                </c:pt>
                <c:pt idx="65">
                  <c:v>0.45833333333333298</c:v>
                </c:pt>
                <c:pt idx="66">
                  <c:v>0.5</c:v>
                </c:pt>
                <c:pt idx="67">
                  <c:v>0.54166666666666696</c:v>
                </c:pt>
                <c:pt idx="68">
                  <c:v>0.58333333333333304</c:v>
                </c:pt>
                <c:pt idx="69">
                  <c:v>0.625</c:v>
                </c:pt>
                <c:pt idx="70">
                  <c:v>0.66666666666666696</c:v>
                </c:pt>
                <c:pt idx="71">
                  <c:v>0.70833333333333304</c:v>
                </c:pt>
                <c:pt idx="72">
                  <c:v>0.75</c:v>
                </c:pt>
                <c:pt idx="73">
                  <c:v>0.79166666666666696</c:v>
                </c:pt>
                <c:pt idx="74">
                  <c:v>0.83333333333333304</c:v>
                </c:pt>
                <c:pt idx="75">
                  <c:v>0.25</c:v>
                </c:pt>
                <c:pt idx="76">
                  <c:v>0.29166666666666702</c:v>
                </c:pt>
                <c:pt idx="77">
                  <c:v>0.33333333333333298</c:v>
                </c:pt>
                <c:pt idx="78">
                  <c:v>0.375</c:v>
                </c:pt>
                <c:pt idx="79">
                  <c:v>0.41666666666666702</c:v>
                </c:pt>
                <c:pt idx="80">
                  <c:v>0.45833333333333298</c:v>
                </c:pt>
                <c:pt idx="81">
                  <c:v>0.5</c:v>
                </c:pt>
                <c:pt idx="82">
                  <c:v>0.54166666666666696</c:v>
                </c:pt>
                <c:pt idx="83">
                  <c:v>0.58333333333333304</c:v>
                </c:pt>
                <c:pt idx="84">
                  <c:v>0.625</c:v>
                </c:pt>
                <c:pt idx="85">
                  <c:v>0.66666666666666696</c:v>
                </c:pt>
                <c:pt idx="86">
                  <c:v>0.70833333333333304</c:v>
                </c:pt>
                <c:pt idx="87">
                  <c:v>0.75</c:v>
                </c:pt>
                <c:pt idx="88">
                  <c:v>0.79166666666666696</c:v>
                </c:pt>
                <c:pt idx="89">
                  <c:v>0.83333333333333304</c:v>
                </c:pt>
                <c:pt idx="90">
                  <c:v>0.875</c:v>
                </c:pt>
                <c:pt idx="91">
                  <c:v>0.25</c:v>
                </c:pt>
                <c:pt idx="92">
                  <c:v>0.29166666666666702</c:v>
                </c:pt>
                <c:pt idx="93">
                  <c:v>0.33333333333333298</c:v>
                </c:pt>
                <c:pt idx="94">
                  <c:v>0.375</c:v>
                </c:pt>
                <c:pt idx="95">
                  <c:v>0.41666666666666702</c:v>
                </c:pt>
                <c:pt idx="96">
                  <c:v>0.45833333333333298</c:v>
                </c:pt>
                <c:pt idx="97">
                  <c:v>0.5</c:v>
                </c:pt>
                <c:pt idx="98">
                  <c:v>0.54166666666666696</c:v>
                </c:pt>
                <c:pt idx="99">
                  <c:v>0.58333333333333304</c:v>
                </c:pt>
                <c:pt idx="100">
                  <c:v>0.625</c:v>
                </c:pt>
                <c:pt idx="101">
                  <c:v>0.66666666666666696</c:v>
                </c:pt>
                <c:pt idx="102">
                  <c:v>0.70833333333333304</c:v>
                </c:pt>
                <c:pt idx="103">
                  <c:v>0.75</c:v>
                </c:pt>
                <c:pt idx="104">
                  <c:v>0.79166666666666696</c:v>
                </c:pt>
                <c:pt idx="105">
                  <c:v>0.83333333333333304</c:v>
                </c:pt>
                <c:pt idx="106">
                  <c:v>0.875</c:v>
                </c:pt>
                <c:pt idx="107">
                  <c:v>0.25</c:v>
                </c:pt>
                <c:pt idx="108">
                  <c:v>0.29166666666666702</c:v>
                </c:pt>
                <c:pt idx="109">
                  <c:v>0.33333333333333298</c:v>
                </c:pt>
                <c:pt idx="110">
                  <c:v>0.375</c:v>
                </c:pt>
                <c:pt idx="111">
                  <c:v>0.41666666666666702</c:v>
                </c:pt>
                <c:pt idx="112">
                  <c:v>0.45833333333333298</c:v>
                </c:pt>
                <c:pt idx="113">
                  <c:v>0.5</c:v>
                </c:pt>
                <c:pt idx="114">
                  <c:v>0.54166666666666696</c:v>
                </c:pt>
                <c:pt idx="115">
                  <c:v>0.58333333333333304</c:v>
                </c:pt>
                <c:pt idx="116">
                  <c:v>0.625</c:v>
                </c:pt>
                <c:pt idx="117">
                  <c:v>0.66666666666666696</c:v>
                </c:pt>
                <c:pt idx="118">
                  <c:v>0.70833333333333304</c:v>
                </c:pt>
                <c:pt idx="119">
                  <c:v>0.75</c:v>
                </c:pt>
                <c:pt idx="120">
                  <c:v>0.79166666666666696</c:v>
                </c:pt>
                <c:pt idx="121">
                  <c:v>0.83333333333333304</c:v>
                </c:pt>
                <c:pt idx="122">
                  <c:v>0.25</c:v>
                </c:pt>
                <c:pt idx="123">
                  <c:v>0.29166666666666702</c:v>
                </c:pt>
                <c:pt idx="124">
                  <c:v>0.33333333333333298</c:v>
                </c:pt>
                <c:pt idx="125">
                  <c:v>0.375</c:v>
                </c:pt>
                <c:pt idx="126">
                  <c:v>0.41666666666666702</c:v>
                </c:pt>
                <c:pt idx="127">
                  <c:v>0.45833333333333298</c:v>
                </c:pt>
                <c:pt idx="128">
                  <c:v>0.5</c:v>
                </c:pt>
                <c:pt idx="129">
                  <c:v>0.54166666666666696</c:v>
                </c:pt>
                <c:pt idx="130">
                  <c:v>0.58333333333333304</c:v>
                </c:pt>
                <c:pt idx="131">
                  <c:v>0.625</c:v>
                </c:pt>
                <c:pt idx="132">
                  <c:v>0.66666666666666696</c:v>
                </c:pt>
                <c:pt idx="133">
                  <c:v>0.70833333333333304</c:v>
                </c:pt>
                <c:pt idx="134">
                  <c:v>0.75</c:v>
                </c:pt>
                <c:pt idx="135">
                  <c:v>0.79166666666666696</c:v>
                </c:pt>
                <c:pt idx="136">
                  <c:v>0.83333333333333304</c:v>
                </c:pt>
                <c:pt idx="137">
                  <c:v>0.25</c:v>
                </c:pt>
                <c:pt idx="138">
                  <c:v>0.29166666666666702</c:v>
                </c:pt>
                <c:pt idx="139">
                  <c:v>0.33333333333333298</c:v>
                </c:pt>
                <c:pt idx="140">
                  <c:v>0.375</c:v>
                </c:pt>
                <c:pt idx="141">
                  <c:v>0.41666666666666702</c:v>
                </c:pt>
                <c:pt idx="142">
                  <c:v>0.45833333333333298</c:v>
                </c:pt>
                <c:pt idx="143">
                  <c:v>0.5</c:v>
                </c:pt>
                <c:pt idx="144">
                  <c:v>0.54166666666666696</c:v>
                </c:pt>
                <c:pt idx="145">
                  <c:v>0.58333333333333304</c:v>
                </c:pt>
                <c:pt idx="146">
                  <c:v>0.625</c:v>
                </c:pt>
                <c:pt idx="147">
                  <c:v>0.66666666666666696</c:v>
                </c:pt>
                <c:pt idx="148">
                  <c:v>0.70833333333333304</c:v>
                </c:pt>
                <c:pt idx="149">
                  <c:v>0.75</c:v>
                </c:pt>
                <c:pt idx="150">
                  <c:v>0.79166666666666696</c:v>
                </c:pt>
                <c:pt idx="151">
                  <c:v>0.83333333333333304</c:v>
                </c:pt>
                <c:pt idx="152">
                  <c:v>0.25</c:v>
                </c:pt>
                <c:pt idx="153">
                  <c:v>0.29166666666666702</c:v>
                </c:pt>
                <c:pt idx="154">
                  <c:v>0.33333333333333298</c:v>
                </c:pt>
                <c:pt idx="155">
                  <c:v>0.375</c:v>
                </c:pt>
                <c:pt idx="156">
                  <c:v>0.41666666666666702</c:v>
                </c:pt>
                <c:pt idx="157">
                  <c:v>0.45833333333333298</c:v>
                </c:pt>
                <c:pt idx="158">
                  <c:v>0.5</c:v>
                </c:pt>
                <c:pt idx="159">
                  <c:v>0.54166666666666696</c:v>
                </c:pt>
                <c:pt idx="160">
                  <c:v>0.58333333333333304</c:v>
                </c:pt>
                <c:pt idx="161">
                  <c:v>0.625</c:v>
                </c:pt>
                <c:pt idx="162">
                  <c:v>0.66666666666666696</c:v>
                </c:pt>
                <c:pt idx="163">
                  <c:v>0.70833333333333304</c:v>
                </c:pt>
                <c:pt idx="164">
                  <c:v>0.75</c:v>
                </c:pt>
                <c:pt idx="165">
                  <c:v>0.79166666666666696</c:v>
                </c:pt>
                <c:pt idx="166">
                  <c:v>0.83333333333333304</c:v>
                </c:pt>
                <c:pt idx="167">
                  <c:v>0.25</c:v>
                </c:pt>
                <c:pt idx="168">
                  <c:v>0.29166666666666702</c:v>
                </c:pt>
                <c:pt idx="169">
                  <c:v>0.33333333333333298</c:v>
                </c:pt>
                <c:pt idx="170">
                  <c:v>0.375</c:v>
                </c:pt>
                <c:pt idx="171">
                  <c:v>0.41666666666666702</c:v>
                </c:pt>
                <c:pt idx="172">
                  <c:v>0.45833333333333298</c:v>
                </c:pt>
                <c:pt idx="173">
                  <c:v>0.5</c:v>
                </c:pt>
                <c:pt idx="174">
                  <c:v>0.54166666666666696</c:v>
                </c:pt>
                <c:pt idx="175">
                  <c:v>0.58333333333333304</c:v>
                </c:pt>
                <c:pt idx="176">
                  <c:v>0.625</c:v>
                </c:pt>
                <c:pt idx="177">
                  <c:v>0.66666666666666696</c:v>
                </c:pt>
                <c:pt idx="178">
                  <c:v>0.70833333333333304</c:v>
                </c:pt>
                <c:pt idx="179">
                  <c:v>0.75</c:v>
                </c:pt>
                <c:pt idx="180">
                  <c:v>0.79166666666666696</c:v>
                </c:pt>
                <c:pt idx="181">
                  <c:v>0.83333333333333304</c:v>
                </c:pt>
                <c:pt idx="182">
                  <c:v>0.25</c:v>
                </c:pt>
                <c:pt idx="183">
                  <c:v>0.29166666666666702</c:v>
                </c:pt>
                <c:pt idx="184">
                  <c:v>0.33333333333333298</c:v>
                </c:pt>
                <c:pt idx="185">
                  <c:v>0.375</c:v>
                </c:pt>
                <c:pt idx="186">
                  <c:v>0.41666666666666702</c:v>
                </c:pt>
                <c:pt idx="187">
                  <c:v>0.45833333333333298</c:v>
                </c:pt>
                <c:pt idx="188">
                  <c:v>0.5</c:v>
                </c:pt>
                <c:pt idx="189">
                  <c:v>0.54166666666666696</c:v>
                </c:pt>
                <c:pt idx="190">
                  <c:v>0.58333333333333304</c:v>
                </c:pt>
                <c:pt idx="191">
                  <c:v>0.625</c:v>
                </c:pt>
                <c:pt idx="192">
                  <c:v>0.66666666666666696</c:v>
                </c:pt>
                <c:pt idx="193">
                  <c:v>0.70833333333333304</c:v>
                </c:pt>
                <c:pt idx="194">
                  <c:v>0.75</c:v>
                </c:pt>
                <c:pt idx="195">
                  <c:v>0.79166666666666696</c:v>
                </c:pt>
                <c:pt idx="196">
                  <c:v>0.83333333333333304</c:v>
                </c:pt>
                <c:pt idx="197">
                  <c:v>0.875</c:v>
                </c:pt>
                <c:pt idx="198">
                  <c:v>0.25</c:v>
                </c:pt>
                <c:pt idx="199">
                  <c:v>0.29166666666666702</c:v>
                </c:pt>
                <c:pt idx="200">
                  <c:v>0.33333333333333298</c:v>
                </c:pt>
                <c:pt idx="201">
                  <c:v>0.375</c:v>
                </c:pt>
                <c:pt idx="202">
                  <c:v>0.41666666666666702</c:v>
                </c:pt>
                <c:pt idx="203">
                  <c:v>0.45833333333333298</c:v>
                </c:pt>
                <c:pt idx="204">
                  <c:v>0.5</c:v>
                </c:pt>
                <c:pt idx="205">
                  <c:v>0.54166666666666696</c:v>
                </c:pt>
                <c:pt idx="206">
                  <c:v>0.58333333333333304</c:v>
                </c:pt>
                <c:pt idx="207">
                  <c:v>0.625</c:v>
                </c:pt>
                <c:pt idx="208">
                  <c:v>0.66666666666666696</c:v>
                </c:pt>
                <c:pt idx="209">
                  <c:v>0.70833333333333304</c:v>
                </c:pt>
                <c:pt idx="210">
                  <c:v>0.75</c:v>
                </c:pt>
                <c:pt idx="211">
                  <c:v>0.79166666666666696</c:v>
                </c:pt>
                <c:pt idx="212">
                  <c:v>0.83333333333333304</c:v>
                </c:pt>
                <c:pt idx="213">
                  <c:v>0.875</c:v>
                </c:pt>
                <c:pt idx="214">
                  <c:v>0.25</c:v>
                </c:pt>
                <c:pt idx="215">
                  <c:v>0.29166666666666702</c:v>
                </c:pt>
                <c:pt idx="216">
                  <c:v>0.33333333333333298</c:v>
                </c:pt>
                <c:pt idx="217">
                  <c:v>0.375</c:v>
                </c:pt>
                <c:pt idx="218">
                  <c:v>0.41666666666666702</c:v>
                </c:pt>
                <c:pt idx="219">
                  <c:v>0.45833333333333298</c:v>
                </c:pt>
                <c:pt idx="220">
                  <c:v>0.5</c:v>
                </c:pt>
                <c:pt idx="221">
                  <c:v>0.54166666666666696</c:v>
                </c:pt>
                <c:pt idx="222">
                  <c:v>0.58333333333333304</c:v>
                </c:pt>
                <c:pt idx="223">
                  <c:v>0.625</c:v>
                </c:pt>
                <c:pt idx="224">
                  <c:v>0.66666666666666696</c:v>
                </c:pt>
                <c:pt idx="225">
                  <c:v>0.70833333333333304</c:v>
                </c:pt>
                <c:pt idx="226">
                  <c:v>0.75</c:v>
                </c:pt>
                <c:pt idx="227">
                  <c:v>0.79166666666666696</c:v>
                </c:pt>
                <c:pt idx="228">
                  <c:v>0.83333333333333304</c:v>
                </c:pt>
                <c:pt idx="229">
                  <c:v>0.25</c:v>
                </c:pt>
                <c:pt idx="230">
                  <c:v>0.29166666666666702</c:v>
                </c:pt>
                <c:pt idx="231">
                  <c:v>0.33333333333333298</c:v>
                </c:pt>
                <c:pt idx="232">
                  <c:v>0.375</c:v>
                </c:pt>
                <c:pt idx="233">
                  <c:v>0.41666666666666702</c:v>
                </c:pt>
                <c:pt idx="234">
                  <c:v>0.45833333333333298</c:v>
                </c:pt>
                <c:pt idx="235">
                  <c:v>0.5</c:v>
                </c:pt>
                <c:pt idx="236">
                  <c:v>0.54166666666666696</c:v>
                </c:pt>
                <c:pt idx="237">
                  <c:v>0.58333333333333304</c:v>
                </c:pt>
                <c:pt idx="238">
                  <c:v>0.625</c:v>
                </c:pt>
                <c:pt idx="239">
                  <c:v>0.66666666666666696</c:v>
                </c:pt>
                <c:pt idx="240">
                  <c:v>0.70833333333333304</c:v>
                </c:pt>
                <c:pt idx="241">
                  <c:v>0.75</c:v>
                </c:pt>
                <c:pt idx="242">
                  <c:v>0.79166666666666696</c:v>
                </c:pt>
                <c:pt idx="243">
                  <c:v>0.83333333333333304</c:v>
                </c:pt>
                <c:pt idx="244">
                  <c:v>0.25</c:v>
                </c:pt>
                <c:pt idx="245">
                  <c:v>0.29166666666666669</c:v>
                </c:pt>
                <c:pt idx="246">
                  <c:v>0.33333333333333331</c:v>
                </c:pt>
                <c:pt idx="247">
                  <c:v>0.375</c:v>
                </c:pt>
                <c:pt idx="248">
                  <c:v>0.41666666666666669</c:v>
                </c:pt>
                <c:pt idx="249">
                  <c:v>0.45833333333333331</c:v>
                </c:pt>
                <c:pt idx="250">
                  <c:v>0.5</c:v>
                </c:pt>
                <c:pt idx="251">
                  <c:v>0.54166666666666663</c:v>
                </c:pt>
                <c:pt idx="252">
                  <c:v>0.58333333333333337</c:v>
                </c:pt>
                <c:pt idx="253">
                  <c:v>0.625</c:v>
                </c:pt>
                <c:pt idx="254">
                  <c:v>0.66666666666666663</c:v>
                </c:pt>
                <c:pt idx="255">
                  <c:v>0.70833333333333337</c:v>
                </c:pt>
                <c:pt idx="256">
                  <c:v>0.75</c:v>
                </c:pt>
                <c:pt idx="257">
                  <c:v>0.79166666666666663</c:v>
                </c:pt>
                <c:pt idx="258">
                  <c:v>0.83333333333333337</c:v>
                </c:pt>
                <c:pt idx="259">
                  <c:v>0.25</c:v>
                </c:pt>
                <c:pt idx="260">
                  <c:v>0.29166666666666669</c:v>
                </c:pt>
                <c:pt idx="261">
                  <c:v>0.33333333333333331</c:v>
                </c:pt>
                <c:pt idx="262">
                  <c:v>0.375</c:v>
                </c:pt>
                <c:pt idx="263">
                  <c:v>0.41666666666666669</c:v>
                </c:pt>
                <c:pt idx="264">
                  <c:v>0.45833333333333331</c:v>
                </c:pt>
                <c:pt idx="265">
                  <c:v>0.5</c:v>
                </c:pt>
                <c:pt idx="266">
                  <c:v>0.54166666666666663</c:v>
                </c:pt>
                <c:pt idx="267">
                  <c:v>0.58333333333333337</c:v>
                </c:pt>
                <c:pt idx="268">
                  <c:v>0.625</c:v>
                </c:pt>
                <c:pt idx="269">
                  <c:v>0.66666666666666663</c:v>
                </c:pt>
                <c:pt idx="270">
                  <c:v>0.70833333333333337</c:v>
                </c:pt>
                <c:pt idx="271">
                  <c:v>0.75</c:v>
                </c:pt>
                <c:pt idx="272">
                  <c:v>0.79166666666666663</c:v>
                </c:pt>
                <c:pt idx="273">
                  <c:v>0.83333333333333337</c:v>
                </c:pt>
                <c:pt idx="274">
                  <c:v>0.25</c:v>
                </c:pt>
                <c:pt idx="275">
                  <c:v>0.29166666666666669</c:v>
                </c:pt>
                <c:pt idx="276">
                  <c:v>0.33333333333333331</c:v>
                </c:pt>
                <c:pt idx="277">
                  <c:v>0.375</c:v>
                </c:pt>
                <c:pt idx="278">
                  <c:v>0.41666666666666669</c:v>
                </c:pt>
                <c:pt idx="279">
                  <c:v>0.45833333333333331</c:v>
                </c:pt>
                <c:pt idx="280">
                  <c:v>0.5</c:v>
                </c:pt>
                <c:pt idx="281">
                  <c:v>0.54166666666666663</c:v>
                </c:pt>
                <c:pt idx="282">
                  <c:v>0.58333333333333337</c:v>
                </c:pt>
                <c:pt idx="283">
                  <c:v>0.625</c:v>
                </c:pt>
                <c:pt idx="284">
                  <c:v>0.66666666666666663</c:v>
                </c:pt>
                <c:pt idx="285">
                  <c:v>0.70833333333333337</c:v>
                </c:pt>
                <c:pt idx="286">
                  <c:v>0.75</c:v>
                </c:pt>
                <c:pt idx="287">
                  <c:v>0.79166666666666663</c:v>
                </c:pt>
                <c:pt idx="288">
                  <c:v>0.83333333333333337</c:v>
                </c:pt>
                <c:pt idx="289">
                  <c:v>0.25</c:v>
                </c:pt>
                <c:pt idx="290">
                  <c:v>0.29166666666666669</c:v>
                </c:pt>
                <c:pt idx="291">
                  <c:v>0.33333333333333331</c:v>
                </c:pt>
                <c:pt idx="292">
                  <c:v>0.375</c:v>
                </c:pt>
                <c:pt idx="293">
                  <c:v>0.41666666666666669</c:v>
                </c:pt>
                <c:pt idx="294">
                  <c:v>0.45833333333333331</c:v>
                </c:pt>
                <c:pt idx="295">
                  <c:v>0.5</c:v>
                </c:pt>
                <c:pt idx="296">
                  <c:v>0.54166666666666663</c:v>
                </c:pt>
                <c:pt idx="297">
                  <c:v>0.58333333333333337</c:v>
                </c:pt>
                <c:pt idx="298">
                  <c:v>0.625</c:v>
                </c:pt>
                <c:pt idx="299">
                  <c:v>0.66666666666666663</c:v>
                </c:pt>
                <c:pt idx="300">
                  <c:v>0.70833333333333337</c:v>
                </c:pt>
                <c:pt idx="301">
                  <c:v>0.75</c:v>
                </c:pt>
                <c:pt idx="302">
                  <c:v>0.79166666666666663</c:v>
                </c:pt>
                <c:pt idx="303">
                  <c:v>0.83333333333333337</c:v>
                </c:pt>
                <c:pt idx="304">
                  <c:v>0.875</c:v>
                </c:pt>
                <c:pt idx="305">
                  <c:v>0.25</c:v>
                </c:pt>
                <c:pt idx="306">
                  <c:v>0.29166666666666669</c:v>
                </c:pt>
                <c:pt idx="307">
                  <c:v>0.33333333333333331</c:v>
                </c:pt>
                <c:pt idx="308">
                  <c:v>0.375</c:v>
                </c:pt>
                <c:pt idx="309">
                  <c:v>0.41666666666666669</c:v>
                </c:pt>
                <c:pt idx="310">
                  <c:v>0.45833333333333331</c:v>
                </c:pt>
                <c:pt idx="311">
                  <c:v>0.5</c:v>
                </c:pt>
                <c:pt idx="312">
                  <c:v>0.54166666666666663</c:v>
                </c:pt>
                <c:pt idx="313">
                  <c:v>0.58333333333333337</c:v>
                </c:pt>
                <c:pt idx="314">
                  <c:v>0.625</c:v>
                </c:pt>
                <c:pt idx="315">
                  <c:v>0.66666666666666663</c:v>
                </c:pt>
                <c:pt idx="316">
                  <c:v>0.70833333333333337</c:v>
                </c:pt>
                <c:pt idx="317">
                  <c:v>0.75</c:v>
                </c:pt>
                <c:pt idx="318">
                  <c:v>0.79166666666666663</c:v>
                </c:pt>
                <c:pt idx="319">
                  <c:v>0.83333333333333337</c:v>
                </c:pt>
                <c:pt idx="320">
                  <c:v>0.875</c:v>
                </c:pt>
              </c:numCache>
            </c:numRef>
          </c:xVal>
          <c:yVal>
            <c:numRef>
              <c:f>'Improved Data'!$E$2:$E$352</c:f>
              <c:numCache>
                <c:formatCode>General</c:formatCode>
                <c:ptCount val="351"/>
                <c:pt idx="0">
                  <c:v>17.59</c:v>
                </c:pt>
                <c:pt idx="1">
                  <c:v>0</c:v>
                </c:pt>
                <c:pt idx="2">
                  <c:v>0</c:v>
                </c:pt>
                <c:pt idx="3">
                  <c:v>14.09</c:v>
                </c:pt>
                <c:pt idx="4">
                  <c:v>35.1</c:v>
                </c:pt>
                <c:pt idx="5">
                  <c:v>27.25</c:v>
                </c:pt>
                <c:pt idx="6">
                  <c:v>8.85</c:v>
                </c:pt>
                <c:pt idx="7">
                  <c:v>17.45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2.5</c:v>
                </c:pt>
                <c:pt idx="15">
                  <c:v>11.6</c:v>
                </c:pt>
                <c:pt idx="16">
                  <c:v>15.25</c:v>
                </c:pt>
                <c:pt idx="17">
                  <c:v>4.5</c:v>
                </c:pt>
                <c:pt idx="18">
                  <c:v>0</c:v>
                </c:pt>
                <c:pt idx="19">
                  <c:v>6.1</c:v>
                </c:pt>
                <c:pt idx="20">
                  <c:v>2.75</c:v>
                </c:pt>
                <c:pt idx="21">
                  <c:v>8.4499999999999993</c:v>
                </c:pt>
                <c:pt idx="22">
                  <c:v>17.25</c:v>
                </c:pt>
                <c:pt idx="23">
                  <c:v>6.75</c:v>
                </c:pt>
                <c:pt idx="24">
                  <c:v>9.25</c:v>
                </c:pt>
                <c:pt idx="25">
                  <c:v>18.600000000000001</c:v>
                </c:pt>
                <c:pt idx="26">
                  <c:v>18.09</c:v>
                </c:pt>
                <c:pt idx="27">
                  <c:v>15.2</c:v>
                </c:pt>
                <c:pt idx="28">
                  <c:v>31</c:v>
                </c:pt>
                <c:pt idx="29">
                  <c:v>8.25</c:v>
                </c:pt>
                <c:pt idx="30">
                  <c:v>1.6</c:v>
                </c:pt>
                <c:pt idx="31">
                  <c:v>16</c:v>
                </c:pt>
                <c:pt idx="32">
                  <c:v>7.1</c:v>
                </c:pt>
                <c:pt idx="33">
                  <c:v>7.75</c:v>
                </c:pt>
                <c:pt idx="34">
                  <c:v>0</c:v>
                </c:pt>
                <c:pt idx="35">
                  <c:v>8.25</c:v>
                </c:pt>
                <c:pt idx="36">
                  <c:v>12.5</c:v>
                </c:pt>
                <c:pt idx="37">
                  <c:v>9</c:v>
                </c:pt>
                <c:pt idx="38">
                  <c:v>15.5</c:v>
                </c:pt>
                <c:pt idx="39">
                  <c:v>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13.25</c:v>
                </c:pt>
                <c:pt idx="44">
                  <c:v>7.2</c:v>
                </c:pt>
                <c:pt idx="45">
                  <c:v>3.25</c:v>
                </c:pt>
                <c:pt idx="46">
                  <c:v>0</c:v>
                </c:pt>
                <c:pt idx="47">
                  <c:v>22.5</c:v>
                </c:pt>
                <c:pt idx="48">
                  <c:v>14.6</c:v>
                </c:pt>
                <c:pt idx="49">
                  <c:v>17.2</c:v>
                </c:pt>
                <c:pt idx="50">
                  <c:v>9.25</c:v>
                </c:pt>
                <c:pt idx="51">
                  <c:v>0</c:v>
                </c:pt>
                <c:pt idx="52">
                  <c:v>17.7</c:v>
                </c:pt>
                <c:pt idx="53">
                  <c:v>5.5</c:v>
                </c:pt>
                <c:pt idx="54">
                  <c:v>12.1</c:v>
                </c:pt>
                <c:pt idx="55">
                  <c:v>12.6</c:v>
                </c:pt>
                <c:pt idx="56">
                  <c:v>17.100000000000001</c:v>
                </c:pt>
                <c:pt idx="57">
                  <c:v>10.84</c:v>
                </c:pt>
                <c:pt idx="58">
                  <c:v>19.95</c:v>
                </c:pt>
                <c:pt idx="59">
                  <c:v>11</c:v>
                </c:pt>
                <c:pt idx="60">
                  <c:v>5.5</c:v>
                </c:pt>
                <c:pt idx="61">
                  <c:v>0</c:v>
                </c:pt>
                <c:pt idx="62">
                  <c:v>0</c:v>
                </c:pt>
                <c:pt idx="63">
                  <c:v>14.85</c:v>
                </c:pt>
                <c:pt idx="64">
                  <c:v>23.5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14.25</c:v>
                </c:pt>
                <c:pt idx="69">
                  <c:v>4.5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8.25</c:v>
                </c:pt>
                <c:pt idx="76">
                  <c:v>34</c:v>
                </c:pt>
                <c:pt idx="77">
                  <c:v>52.75</c:v>
                </c:pt>
                <c:pt idx="78">
                  <c:v>21.25</c:v>
                </c:pt>
                <c:pt idx="79">
                  <c:v>28.29</c:v>
                </c:pt>
                <c:pt idx="80">
                  <c:v>16.45</c:v>
                </c:pt>
                <c:pt idx="81">
                  <c:v>21.95</c:v>
                </c:pt>
                <c:pt idx="82">
                  <c:v>5.5</c:v>
                </c:pt>
                <c:pt idx="83">
                  <c:v>12.75</c:v>
                </c:pt>
                <c:pt idx="84">
                  <c:v>22.1</c:v>
                </c:pt>
                <c:pt idx="85">
                  <c:v>7.45</c:v>
                </c:pt>
                <c:pt idx="86">
                  <c:v>0</c:v>
                </c:pt>
                <c:pt idx="87">
                  <c:v>46.55</c:v>
                </c:pt>
                <c:pt idx="88">
                  <c:v>2.25</c:v>
                </c:pt>
                <c:pt idx="89">
                  <c:v>0</c:v>
                </c:pt>
                <c:pt idx="90">
                  <c:v>6</c:v>
                </c:pt>
                <c:pt idx="91">
                  <c:v>0</c:v>
                </c:pt>
                <c:pt idx="92">
                  <c:v>0</c:v>
                </c:pt>
                <c:pt idx="93">
                  <c:v>15</c:v>
                </c:pt>
                <c:pt idx="94">
                  <c:v>24.2</c:v>
                </c:pt>
                <c:pt idx="95">
                  <c:v>26.25</c:v>
                </c:pt>
                <c:pt idx="96">
                  <c:v>48.75</c:v>
                </c:pt>
                <c:pt idx="97">
                  <c:v>18.25</c:v>
                </c:pt>
                <c:pt idx="98">
                  <c:v>24</c:v>
                </c:pt>
                <c:pt idx="99">
                  <c:v>21.3</c:v>
                </c:pt>
                <c:pt idx="100">
                  <c:v>21.74</c:v>
                </c:pt>
                <c:pt idx="101">
                  <c:v>0</c:v>
                </c:pt>
                <c:pt idx="102">
                  <c:v>17.100000000000001</c:v>
                </c:pt>
                <c:pt idx="103">
                  <c:v>48.87</c:v>
                </c:pt>
                <c:pt idx="104">
                  <c:v>0</c:v>
                </c:pt>
                <c:pt idx="105">
                  <c:v>3.25</c:v>
                </c:pt>
                <c:pt idx="106">
                  <c:v>4.75</c:v>
                </c:pt>
                <c:pt idx="107">
                  <c:v>9.9499999999999993</c:v>
                </c:pt>
                <c:pt idx="108">
                  <c:v>0</c:v>
                </c:pt>
                <c:pt idx="109">
                  <c:v>7.5</c:v>
                </c:pt>
                <c:pt idx="110">
                  <c:v>14.35</c:v>
                </c:pt>
                <c:pt idx="111">
                  <c:v>19.48</c:v>
                </c:pt>
                <c:pt idx="112">
                  <c:v>1.6</c:v>
                </c:pt>
                <c:pt idx="113">
                  <c:v>11.75</c:v>
                </c:pt>
                <c:pt idx="114">
                  <c:v>0</c:v>
                </c:pt>
                <c:pt idx="115">
                  <c:v>3.25</c:v>
                </c:pt>
                <c:pt idx="116">
                  <c:v>41.42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11.35</c:v>
                </c:pt>
                <c:pt idx="123">
                  <c:v>12.85</c:v>
                </c:pt>
                <c:pt idx="124">
                  <c:v>7.7</c:v>
                </c:pt>
                <c:pt idx="125">
                  <c:v>20.45</c:v>
                </c:pt>
                <c:pt idx="126">
                  <c:v>36.25</c:v>
                </c:pt>
                <c:pt idx="127">
                  <c:v>10.6</c:v>
                </c:pt>
                <c:pt idx="128">
                  <c:v>2.5</c:v>
                </c:pt>
                <c:pt idx="129">
                  <c:v>24.25</c:v>
                </c:pt>
                <c:pt idx="130">
                  <c:v>21.5</c:v>
                </c:pt>
                <c:pt idx="131">
                  <c:v>2.25</c:v>
                </c:pt>
                <c:pt idx="132">
                  <c:v>7.75</c:v>
                </c:pt>
                <c:pt idx="133">
                  <c:v>18.350000000000001</c:v>
                </c:pt>
                <c:pt idx="134">
                  <c:v>44</c:v>
                </c:pt>
                <c:pt idx="135">
                  <c:v>3.85</c:v>
                </c:pt>
                <c:pt idx="136">
                  <c:v>13.85</c:v>
                </c:pt>
                <c:pt idx="137">
                  <c:v>4.5</c:v>
                </c:pt>
                <c:pt idx="138">
                  <c:v>6.99</c:v>
                </c:pt>
                <c:pt idx="139">
                  <c:v>15.74</c:v>
                </c:pt>
                <c:pt idx="140">
                  <c:v>2.75</c:v>
                </c:pt>
                <c:pt idx="141">
                  <c:v>0</c:v>
                </c:pt>
                <c:pt idx="142">
                  <c:v>10</c:v>
                </c:pt>
                <c:pt idx="143">
                  <c:v>0</c:v>
                </c:pt>
                <c:pt idx="144">
                  <c:v>6</c:v>
                </c:pt>
                <c:pt idx="145">
                  <c:v>15.7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8.25</c:v>
                </c:pt>
                <c:pt idx="153">
                  <c:v>5.5</c:v>
                </c:pt>
                <c:pt idx="154">
                  <c:v>15</c:v>
                </c:pt>
                <c:pt idx="155">
                  <c:v>3.85</c:v>
                </c:pt>
                <c:pt idx="156">
                  <c:v>12.1</c:v>
                </c:pt>
                <c:pt idx="157">
                  <c:v>13.25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13</c:v>
                </c:pt>
                <c:pt idx="162">
                  <c:v>4.8499999999999996</c:v>
                </c:pt>
                <c:pt idx="163">
                  <c:v>35.25</c:v>
                </c:pt>
                <c:pt idx="164">
                  <c:v>29.25</c:v>
                </c:pt>
                <c:pt idx="165">
                  <c:v>25.7</c:v>
                </c:pt>
                <c:pt idx="166">
                  <c:v>13.75</c:v>
                </c:pt>
                <c:pt idx="167">
                  <c:v>6.5</c:v>
                </c:pt>
                <c:pt idx="168">
                  <c:v>9.25</c:v>
                </c:pt>
                <c:pt idx="169">
                  <c:v>3.85</c:v>
                </c:pt>
                <c:pt idx="170">
                  <c:v>0</c:v>
                </c:pt>
                <c:pt idx="171">
                  <c:v>11.25</c:v>
                </c:pt>
                <c:pt idx="172">
                  <c:v>58.25</c:v>
                </c:pt>
                <c:pt idx="173">
                  <c:v>0</c:v>
                </c:pt>
                <c:pt idx="174">
                  <c:v>25.25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15.75</c:v>
                </c:pt>
                <c:pt idx="184">
                  <c:v>0</c:v>
                </c:pt>
                <c:pt idx="185">
                  <c:v>16.350000000000001</c:v>
                </c:pt>
                <c:pt idx="186">
                  <c:v>7.75</c:v>
                </c:pt>
                <c:pt idx="187">
                  <c:v>20.5</c:v>
                </c:pt>
                <c:pt idx="188">
                  <c:v>16</c:v>
                </c:pt>
                <c:pt idx="189">
                  <c:v>33.69</c:v>
                </c:pt>
                <c:pt idx="190">
                  <c:v>15.4</c:v>
                </c:pt>
                <c:pt idx="191">
                  <c:v>6.75</c:v>
                </c:pt>
                <c:pt idx="192">
                  <c:v>15.5</c:v>
                </c:pt>
                <c:pt idx="193">
                  <c:v>5.5</c:v>
                </c:pt>
                <c:pt idx="194">
                  <c:v>14.2</c:v>
                </c:pt>
                <c:pt idx="195">
                  <c:v>16.100000000000001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16.75</c:v>
                </c:pt>
                <c:pt idx="200">
                  <c:v>35.25</c:v>
                </c:pt>
                <c:pt idx="201">
                  <c:v>15.75</c:v>
                </c:pt>
                <c:pt idx="202">
                  <c:v>57.09</c:v>
                </c:pt>
                <c:pt idx="203">
                  <c:v>0</c:v>
                </c:pt>
                <c:pt idx="204">
                  <c:v>28.3</c:v>
                </c:pt>
                <c:pt idx="205">
                  <c:v>16.5</c:v>
                </c:pt>
                <c:pt idx="206">
                  <c:v>19.100000000000001</c:v>
                </c:pt>
                <c:pt idx="207">
                  <c:v>28.24</c:v>
                </c:pt>
                <c:pt idx="208">
                  <c:v>8.25</c:v>
                </c:pt>
                <c:pt idx="209">
                  <c:v>3.85</c:v>
                </c:pt>
                <c:pt idx="210">
                  <c:v>15.1</c:v>
                </c:pt>
                <c:pt idx="211">
                  <c:v>6</c:v>
                </c:pt>
                <c:pt idx="212">
                  <c:v>33.659999999999997</c:v>
                </c:pt>
                <c:pt idx="213">
                  <c:v>0</c:v>
                </c:pt>
                <c:pt idx="214">
                  <c:v>0</c:v>
                </c:pt>
                <c:pt idx="215">
                  <c:v>14.25</c:v>
                </c:pt>
                <c:pt idx="216">
                  <c:v>0</c:v>
                </c:pt>
                <c:pt idx="217">
                  <c:v>9.24</c:v>
                </c:pt>
                <c:pt idx="218">
                  <c:v>32.94</c:v>
                </c:pt>
                <c:pt idx="219">
                  <c:v>20.49</c:v>
                </c:pt>
                <c:pt idx="220">
                  <c:v>2.25</c:v>
                </c:pt>
                <c:pt idx="221">
                  <c:v>9.5</c:v>
                </c:pt>
                <c:pt idx="222">
                  <c:v>0</c:v>
                </c:pt>
                <c:pt idx="223">
                  <c:v>23.3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2.75</c:v>
                </c:pt>
                <c:pt idx="230">
                  <c:v>6.1</c:v>
                </c:pt>
                <c:pt idx="231">
                  <c:v>8.75</c:v>
                </c:pt>
                <c:pt idx="232">
                  <c:v>6.75</c:v>
                </c:pt>
                <c:pt idx="233">
                  <c:v>0</c:v>
                </c:pt>
                <c:pt idx="234">
                  <c:v>17.5</c:v>
                </c:pt>
                <c:pt idx="235">
                  <c:v>8.1</c:v>
                </c:pt>
                <c:pt idx="236">
                  <c:v>15.5</c:v>
                </c:pt>
                <c:pt idx="237">
                  <c:v>4.5</c:v>
                </c:pt>
                <c:pt idx="238">
                  <c:v>5.5</c:v>
                </c:pt>
                <c:pt idx="239">
                  <c:v>14.95</c:v>
                </c:pt>
                <c:pt idx="240">
                  <c:v>39.85</c:v>
                </c:pt>
                <c:pt idx="241">
                  <c:v>10.5</c:v>
                </c:pt>
                <c:pt idx="242">
                  <c:v>13.75</c:v>
                </c:pt>
                <c:pt idx="243">
                  <c:v>2.25</c:v>
                </c:pt>
                <c:pt idx="244">
                  <c:v>2.25</c:v>
                </c:pt>
                <c:pt idx="245">
                  <c:v>13.09</c:v>
                </c:pt>
                <c:pt idx="246">
                  <c:v>28.55</c:v>
                </c:pt>
                <c:pt idx="247">
                  <c:v>0</c:v>
                </c:pt>
                <c:pt idx="248">
                  <c:v>8.35</c:v>
                </c:pt>
                <c:pt idx="249">
                  <c:v>4.5</c:v>
                </c:pt>
                <c:pt idx="250">
                  <c:v>2.25</c:v>
                </c:pt>
                <c:pt idx="251">
                  <c:v>37.6</c:v>
                </c:pt>
                <c:pt idx="252">
                  <c:v>2.5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5.5</c:v>
                </c:pt>
                <c:pt idx="261">
                  <c:v>10</c:v>
                </c:pt>
                <c:pt idx="262">
                  <c:v>25.75</c:v>
                </c:pt>
                <c:pt idx="263">
                  <c:v>4.5</c:v>
                </c:pt>
                <c:pt idx="264">
                  <c:v>7</c:v>
                </c:pt>
                <c:pt idx="265">
                  <c:v>0</c:v>
                </c:pt>
                <c:pt idx="266">
                  <c:v>14.75</c:v>
                </c:pt>
                <c:pt idx="267">
                  <c:v>20.25</c:v>
                </c:pt>
                <c:pt idx="268">
                  <c:v>16.75</c:v>
                </c:pt>
                <c:pt idx="269">
                  <c:v>8.35</c:v>
                </c:pt>
                <c:pt idx="270">
                  <c:v>8.1999999999999993</c:v>
                </c:pt>
                <c:pt idx="271">
                  <c:v>19.350000000000001</c:v>
                </c:pt>
                <c:pt idx="272">
                  <c:v>21.1</c:v>
                </c:pt>
                <c:pt idx="273">
                  <c:v>8.25</c:v>
                </c:pt>
                <c:pt idx="274">
                  <c:v>12.5</c:v>
                </c:pt>
                <c:pt idx="275">
                  <c:v>3.6</c:v>
                </c:pt>
                <c:pt idx="276">
                  <c:v>2.75</c:v>
                </c:pt>
                <c:pt idx="277">
                  <c:v>3.85</c:v>
                </c:pt>
                <c:pt idx="278">
                  <c:v>21.05</c:v>
                </c:pt>
                <c:pt idx="279">
                  <c:v>47.25</c:v>
                </c:pt>
                <c:pt idx="280">
                  <c:v>8.85</c:v>
                </c:pt>
                <c:pt idx="281">
                  <c:v>4.5</c:v>
                </c:pt>
                <c:pt idx="282">
                  <c:v>9.9499999999999993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44</c:v>
                </c:pt>
                <c:pt idx="290">
                  <c:v>0</c:v>
                </c:pt>
                <c:pt idx="291">
                  <c:v>35.590000000000003</c:v>
                </c:pt>
                <c:pt idx="292">
                  <c:v>8.25</c:v>
                </c:pt>
                <c:pt idx="293">
                  <c:v>49.2</c:v>
                </c:pt>
                <c:pt idx="294">
                  <c:v>40.74</c:v>
                </c:pt>
                <c:pt idx="295">
                  <c:v>14.35</c:v>
                </c:pt>
                <c:pt idx="296">
                  <c:v>9.25</c:v>
                </c:pt>
                <c:pt idx="297">
                  <c:v>4.7699999999999996</c:v>
                </c:pt>
                <c:pt idx="298">
                  <c:v>15.75</c:v>
                </c:pt>
                <c:pt idx="299">
                  <c:v>25.25</c:v>
                </c:pt>
                <c:pt idx="300">
                  <c:v>0</c:v>
                </c:pt>
                <c:pt idx="301">
                  <c:v>22.25</c:v>
                </c:pt>
                <c:pt idx="302">
                  <c:v>0</c:v>
                </c:pt>
                <c:pt idx="303">
                  <c:v>33.299999999999997</c:v>
                </c:pt>
                <c:pt idx="304">
                  <c:v>30.97</c:v>
                </c:pt>
                <c:pt idx="305">
                  <c:v>46.09</c:v>
                </c:pt>
                <c:pt idx="306">
                  <c:v>29</c:v>
                </c:pt>
                <c:pt idx="307">
                  <c:v>45.5</c:v>
                </c:pt>
                <c:pt idx="308">
                  <c:v>6</c:v>
                </c:pt>
                <c:pt idx="309">
                  <c:v>7.25</c:v>
                </c:pt>
                <c:pt idx="310">
                  <c:v>16.25</c:v>
                </c:pt>
                <c:pt idx="311">
                  <c:v>30.45</c:v>
                </c:pt>
                <c:pt idx="312">
                  <c:v>17.8</c:v>
                </c:pt>
                <c:pt idx="313">
                  <c:v>8.25</c:v>
                </c:pt>
                <c:pt idx="314">
                  <c:v>34.75</c:v>
                </c:pt>
                <c:pt idx="315">
                  <c:v>17</c:v>
                </c:pt>
                <c:pt idx="316">
                  <c:v>13.5</c:v>
                </c:pt>
                <c:pt idx="317">
                  <c:v>23.65</c:v>
                </c:pt>
                <c:pt idx="318">
                  <c:v>0</c:v>
                </c:pt>
                <c:pt idx="319">
                  <c:v>0</c:v>
                </c:pt>
                <c:pt idx="320">
                  <c:v>5.85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20-584B-A88F-48B6D7971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855807"/>
        <c:axId val="1140338863"/>
      </c:scatterChart>
      <c:valAx>
        <c:axId val="1139855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338863"/>
        <c:crosses val="autoZero"/>
        <c:crossBetween val="midCat"/>
      </c:valAx>
      <c:valAx>
        <c:axId val="114033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Cash Register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855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R-Chart (Cash Register</a:t>
            </a:r>
            <a:r>
              <a:rPr lang="en-US" baseline="0"/>
              <a:t> Revenue)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'Improved Data'!$W$150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'Improved Data'!$W$151:$W$171</c:f>
              <c:numCache>
                <c:formatCode>General</c:formatCode>
                <c:ptCount val="21"/>
                <c:pt idx="0">
                  <c:v>15.09</c:v>
                </c:pt>
                <c:pt idx="1">
                  <c:v>9</c:v>
                </c:pt>
                <c:pt idx="2">
                  <c:v>7.4</c:v>
                </c:pt>
                <c:pt idx="3">
                  <c:v>14.45</c:v>
                </c:pt>
                <c:pt idx="4">
                  <c:v>5.5</c:v>
                </c:pt>
                <c:pt idx="5">
                  <c:v>8.25</c:v>
                </c:pt>
                <c:pt idx="6">
                  <c:v>24</c:v>
                </c:pt>
                <c:pt idx="7">
                  <c:v>9.9499999999999993</c:v>
                </c:pt>
                <c:pt idx="8">
                  <c:v>12.9</c:v>
                </c:pt>
                <c:pt idx="9">
                  <c:v>6</c:v>
                </c:pt>
                <c:pt idx="10">
                  <c:v>13.75</c:v>
                </c:pt>
                <c:pt idx="11">
                  <c:v>25.25</c:v>
                </c:pt>
                <c:pt idx="12">
                  <c:v>33.69</c:v>
                </c:pt>
                <c:pt idx="13">
                  <c:v>33.659999999999997</c:v>
                </c:pt>
                <c:pt idx="14">
                  <c:v>9.5</c:v>
                </c:pt>
                <c:pt idx="15">
                  <c:v>13.25</c:v>
                </c:pt>
                <c:pt idx="16">
                  <c:v>37.6</c:v>
                </c:pt>
                <c:pt idx="17">
                  <c:v>14.75</c:v>
                </c:pt>
                <c:pt idx="18">
                  <c:v>12.5</c:v>
                </c:pt>
                <c:pt idx="19">
                  <c:v>34.75</c:v>
                </c:pt>
                <c:pt idx="20">
                  <c:v>46.09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F8-7248-A592-372DC1E72999}"/>
            </c:ext>
          </c:extLst>
        </c:ser>
        <c:ser>
          <c:idx val="1"/>
          <c:order val="1"/>
          <c:tx>
            <c:strRef>
              <c:f>'Improved Data'!$X$150</c:f>
              <c:strCache>
                <c:ptCount val="1"/>
                <c:pt idx="0">
                  <c:v>Rbar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'Improved Data'!$X$151:$X$171</c:f>
              <c:numCache>
                <c:formatCode>0.00</c:formatCode>
                <c:ptCount val="21"/>
                <c:pt idx="0">
                  <c:v>18.444285714285716</c:v>
                </c:pt>
                <c:pt idx="1">
                  <c:v>18.444285714285716</c:v>
                </c:pt>
                <c:pt idx="2">
                  <c:v>18.444285714285716</c:v>
                </c:pt>
                <c:pt idx="3">
                  <c:v>18.444285714285716</c:v>
                </c:pt>
                <c:pt idx="4">
                  <c:v>18.444285714285716</c:v>
                </c:pt>
                <c:pt idx="5">
                  <c:v>18.444285714285716</c:v>
                </c:pt>
                <c:pt idx="6">
                  <c:v>18.444285714285716</c:v>
                </c:pt>
                <c:pt idx="7">
                  <c:v>18.444285714285716</c:v>
                </c:pt>
                <c:pt idx="8">
                  <c:v>18.444285714285716</c:v>
                </c:pt>
                <c:pt idx="9">
                  <c:v>18.444285714285716</c:v>
                </c:pt>
                <c:pt idx="10">
                  <c:v>18.444285714285716</c:v>
                </c:pt>
                <c:pt idx="11">
                  <c:v>18.444285714285716</c:v>
                </c:pt>
                <c:pt idx="12">
                  <c:v>18.444285714285716</c:v>
                </c:pt>
                <c:pt idx="13">
                  <c:v>18.444285714285716</c:v>
                </c:pt>
                <c:pt idx="14">
                  <c:v>18.444285714285716</c:v>
                </c:pt>
                <c:pt idx="15">
                  <c:v>18.444285714285716</c:v>
                </c:pt>
                <c:pt idx="16">
                  <c:v>18.444285714285716</c:v>
                </c:pt>
                <c:pt idx="17">
                  <c:v>18.444285714285716</c:v>
                </c:pt>
                <c:pt idx="18">
                  <c:v>18.444285714285716</c:v>
                </c:pt>
                <c:pt idx="19">
                  <c:v>18.444285714285716</c:v>
                </c:pt>
                <c:pt idx="20">
                  <c:v>18.444285714285716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F8-7248-A592-372DC1E72999}"/>
            </c:ext>
          </c:extLst>
        </c:ser>
        <c:ser>
          <c:idx val="2"/>
          <c:order val="2"/>
          <c:tx>
            <c:strRef>
              <c:f>'Improved Data'!$Y$150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'Improved Data'!$Y$151:$Y$171</c:f>
              <c:numCache>
                <c:formatCode>0.00</c:formatCode>
                <c:ptCount val="21"/>
                <c:pt idx="0">
                  <c:v>47.401814285714288</c:v>
                </c:pt>
                <c:pt idx="1">
                  <c:v>47.401814285714288</c:v>
                </c:pt>
                <c:pt idx="2">
                  <c:v>47.401814285714288</c:v>
                </c:pt>
                <c:pt idx="3">
                  <c:v>47.401814285714288</c:v>
                </c:pt>
                <c:pt idx="4">
                  <c:v>47.401814285714288</c:v>
                </c:pt>
                <c:pt idx="5">
                  <c:v>47.401814285714288</c:v>
                </c:pt>
                <c:pt idx="6">
                  <c:v>47.401814285714288</c:v>
                </c:pt>
                <c:pt idx="7">
                  <c:v>47.401814285714288</c:v>
                </c:pt>
                <c:pt idx="8">
                  <c:v>47.401814285714288</c:v>
                </c:pt>
                <c:pt idx="9">
                  <c:v>47.401814285714288</c:v>
                </c:pt>
                <c:pt idx="10">
                  <c:v>47.401814285714288</c:v>
                </c:pt>
                <c:pt idx="11">
                  <c:v>47.401814285714288</c:v>
                </c:pt>
                <c:pt idx="12">
                  <c:v>47.401814285714288</c:v>
                </c:pt>
                <c:pt idx="13">
                  <c:v>47.401814285714288</c:v>
                </c:pt>
                <c:pt idx="14">
                  <c:v>47.401814285714288</c:v>
                </c:pt>
                <c:pt idx="15">
                  <c:v>47.401814285714288</c:v>
                </c:pt>
                <c:pt idx="16">
                  <c:v>47.401814285714288</c:v>
                </c:pt>
                <c:pt idx="17">
                  <c:v>47.401814285714288</c:v>
                </c:pt>
                <c:pt idx="18">
                  <c:v>47.401814285714288</c:v>
                </c:pt>
                <c:pt idx="19">
                  <c:v>47.401814285714288</c:v>
                </c:pt>
                <c:pt idx="20">
                  <c:v>47.401814285714288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F8-7248-A592-372DC1E72999}"/>
            </c:ext>
          </c:extLst>
        </c:ser>
        <c:ser>
          <c:idx val="3"/>
          <c:order val="3"/>
          <c:tx>
            <c:strRef>
              <c:f>'Improved Data'!$Z$150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'Improved Data'!$Z$151:$Z$171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F8-7248-A592-372DC1E72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6836335"/>
        <c:axId val="646539791"/>
      </c:lineChart>
      <c:catAx>
        <c:axId val="1156836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539791"/>
        <c:crosses val="autoZero"/>
        <c:auto val="1"/>
        <c:lblAlgn val="ctr"/>
        <c:lblOffset val="100"/>
        <c:noMultiLvlLbl val="0"/>
      </c:catAx>
      <c:valAx>
        <c:axId val="64653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83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x-bar</a:t>
            </a:r>
            <a:r>
              <a:rPr lang="en-US" baseline="0"/>
              <a:t> Chart (Cash Register Revenue)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'Improved Data'!$W$175</c:f>
              <c:strCache>
                <c:ptCount val="1"/>
                <c:pt idx="0">
                  <c:v>x-bar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'Improved Data'!$W$176:$W$196</c:f>
              <c:numCache>
                <c:formatCode>0.00</c:formatCode>
                <c:ptCount val="21"/>
                <c:pt idx="0">
                  <c:v>12.513333333333334</c:v>
                </c:pt>
                <c:pt idx="1">
                  <c:v>12.366666666666667</c:v>
                </c:pt>
                <c:pt idx="2">
                  <c:v>5.9333333333333336</c:v>
                </c:pt>
                <c:pt idx="3">
                  <c:v>10.65</c:v>
                </c:pt>
                <c:pt idx="4">
                  <c:v>1.8333333333333333</c:v>
                </c:pt>
                <c:pt idx="5">
                  <c:v>4.583333333333333</c:v>
                </c:pt>
                <c:pt idx="6">
                  <c:v>9.0833333333333339</c:v>
                </c:pt>
                <c:pt idx="7">
                  <c:v>3.3166666666666664</c:v>
                </c:pt>
                <c:pt idx="8">
                  <c:v>16.483333333333334</c:v>
                </c:pt>
                <c:pt idx="9">
                  <c:v>3.5</c:v>
                </c:pt>
                <c:pt idx="10">
                  <c:v>7.333333333333333</c:v>
                </c:pt>
                <c:pt idx="11">
                  <c:v>10.583333333333334</c:v>
                </c:pt>
                <c:pt idx="12">
                  <c:v>11.229999999999999</c:v>
                </c:pt>
                <c:pt idx="13">
                  <c:v>16.72</c:v>
                </c:pt>
                <c:pt idx="14">
                  <c:v>3.1666666666666665</c:v>
                </c:pt>
                <c:pt idx="15">
                  <c:v>6.833333333333333</c:v>
                </c:pt>
                <c:pt idx="16">
                  <c:v>13.283333333333333</c:v>
                </c:pt>
                <c:pt idx="17">
                  <c:v>7.666666666666667</c:v>
                </c:pt>
                <c:pt idx="18">
                  <c:v>8.3333333333333339</c:v>
                </c:pt>
                <c:pt idx="19">
                  <c:v>28.849999999999998</c:v>
                </c:pt>
                <c:pt idx="20">
                  <c:v>21.296666666666667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22-7E47-AE74-5FBF8EF1F227}"/>
            </c:ext>
          </c:extLst>
        </c:ser>
        <c:ser>
          <c:idx val="1"/>
          <c:order val="1"/>
          <c:tx>
            <c:strRef>
              <c:f>'Improved Data'!$X$175</c:f>
              <c:strCache>
                <c:ptCount val="1"/>
                <c:pt idx="0">
                  <c:v>x bar 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'Improved Data'!$X$176:$X$196</c:f>
              <c:numCache>
                <c:formatCode>0.00</c:formatCode>
                <c:ptCount val="21"/>
                <c:pt idx="0">
                  <c:v>10.264761904761905</c:v>
                </c:pt>
                <c:pt idx="1">
                  <c:v>10.264761904761905</c:v>
                </c:pt>
                <c:pt idx="2">
                  <c:v>10.264761904761905</c:v>
                </c:pt>
                <c:pt idx="3">
                  <c:v>10.264761904761905</c:v>
                </c:pt>
                <c:pt idx="4">
                  <c:v>10.264761904761905</c:v>
                </c:pt>
                <c:pt idx="5">
                  <c:v>10.264761904761905</c:v>
                </c:pt>
                <c:pt idx="6">
                  <c:v>10.264761904761905</c:v>
                </c:pt>
                <c:pt idx="7">
                  <c:v>10.264761904761905</c:v>
                </c:pt>
                <c:pt idx="8">
                  <c:v>10.264761904761905</c:v>
                </c:pt>
                <c:pt idx="9">
                  <c:v>10.264761904761905</c:v>
                </c:pt>
                <c:pt idx="10">
                  <c:v>10.264761904761905</c:v>
                </c:pt>
                <c:pt idx="11">
                  <c:v>10.264761904761905</c:v>
                </c:pt>
                <c:pt idx="12">
                  <c:v>10.264761904761905</c:v>
                </c:pt>
                <c:pt idx="13">
                  <c:v>10.264761904761905</c:v>
                </c:pt>
                <c:pt idx="14">
                  <c:v>10.264761904761905</c:v>
                </c:pt>
                <c:pt idx="15">
                  <c:v>10.264761904761905</c:v>
                </c:pt>
                <c:pt idx="16">
                  <c:v>10.264761904761905</c:v>
                </c:pt>
                <c:pt idx="17">
                  <c:v>10.264761904761905</c:v>
                </c:pt>
                <c:pt idx="18">
                  <c:v>10.264761904761905</c:v>
                </c:pt>
                <c:pt idx="19">
                  <c:v>10.264761904761905</c:v>
                </c:pt>
                <c:pt idx="20">
                  <c:v>10.264761904761905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22-7E47-AE74-5FBF8EF1F227}"/>
            </c:ext>
          </c:extLst>
        </c:ser>
        <c:ser>
          <c:idx val="2"/>
          <c:order val="2"/>
          <c:tx>
            <c:strRef>
              <c:f>'Improved Data'!$Y$175</c:f>
              <c:strCache>
                <c:ptCount val="1"/>
                <c:pt idx="0">
                  <c:v>UCL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'Improved Data'!$Y$176:$Y$196</c:f>
              <c:numCache>
                <c:formatCode>0.00</c:formatCode>
                <c:ptCount val="21"/>
                <c:pt idx="0">
                  <c:v>29.133266190476188</c:v>
                </c:pt>
                <c:pt idx="1">
                  <c:v>29.133266190476188</c:v>
                </c:pt>
                <c:pt idx="2">
                  <c:v>29.133266190476188</c:v>
                </c:pt>
                <c:pt idx="3">
                  <c:v>29.133266190476188</c:v>
                </c:pt>
                <c:pt idx="4">
                  <c:v>29.133266190476188</c:v>
                </c:pt>
                <c:pt idx="5">
                  <c:v>29.133266190476188</c:v>
                </c:pt>
                <c:pt idx="6">
                  <c:v>29.133266190476188</c:v>
                </c:pt>
                <c:pt idx="7">
                  <c:v>29.133266190476188</c:v>
                </c:pt>
                <c:pt idx="8">
                  <c:v>29.133266190476188</c:v>
                </c:pt>
                <c:pt idx="9">
                  <c:v>29.133266190476188</c:v>
                </c:pt>
                <c:pt idx="10">
                  <c:v>29.133266190476188</c:v>
                </c:pt>
                <c:pt idx="11">
                  <c:v>29.133266190476188</c:v>
                </c:pt>
                <c:pt idx="12">
                  <c:v>29.133266190476188</c:v>
                </c:pt>
                <c:pt idx="13">
                  <c:v>29.133266190476188</c:v>
                </c:pt>
                <c:pt idx="14">
                  <c:v>29.133266190476188</c:v>
                </c:pt>
                <c:pt idx="15">
                  <c:v>29.133266190476188</c:v>
                </c:pt>
                <c:pt idx="16">
                  <c:v>29.133266190476188</c:v>
                </c:pt>
                <c:pt idx="17">
                  <c:v>29.133266190476188</c:v>
                </c:pt>
                <c:pt idx="18">
                  <c:v>29.133266190476188</c:v>
                </c:pt>
                <c:pt idx="19">
                  <c:v>29.133266190476188</c:v>
                </c:pt>
                <c:pt idx="20">
                  <c:v>29.133266190476188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22-7E47-AE74-5FBF8EF1F227}"/>
            </c:ext>
          </c:extLst>
        </c:ser>
        <c:ser>
          <c:idx val="3"/>
          <c:order val="3"/>
          <c:tx>
            <c:strRef>
              <c:f>'Improved Data'!$Z$175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'Improved Data'!$Z$176:$Z$196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22-7E47-AE74-5FBF8EF1F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0140287"/>
        <c:axId val="487164815"/>
      </c:lineChart>
      <c:catAx>
        <c:axId val="11401402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164815"/>
        <c:crosses val="autoZero"/>
        <c:auto val="1"/>
        <c:lblAlgn val="ctr"/>
        <c:lblOffset val="100"/>
        <c:noMultiLvlLbl val="0"/>
      </c:catAx>
      <c:valAx>
        <c:axId val="48716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140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Avg Hourly Pareto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Avg Hourly Pareto</a:t>
          </a:r>
        </a:p>
      </cx:txPr>
    </cx:title>
    <cx:plotArea>
      <cx:plotAreaRegion>
        <cx:series layoutId="clusteredColumn" uniqueId="{D68ABD1F-8695-A94E-A9AF-E991B74F9C26}">
          <cx:dataId val="0"/>
          <cx:layoutPr>
            <cx:aggregation/>
          </cx:layoutPr>
          <cx:axisId val="1"/>
        </cx:series>
        <cx:series layoutId="paretoLine" ownerIdx="0" uniqueId="{DC79F58C-AF61-3A41-B98C-748C53889848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Avg Hourly Pareto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Avg Hourly Pareto</a:t>
          </a:r>
        </a:p>
      </cx:txPr>
    </cx:title>
    <cx:plotArea>
      <cx:plotAreaRegion>
        <cx:series layoutId="clusteredColumn" uniqueId="{D68ABD1F-8695-A94E-A9AF-E991B74F9C26}">
          <cx:dataId val="0"/>
          <cx:layoutPr>
            <cx:aggregation/>
          </cx:layoutPr>
          <cx:axisId val="1"/>
        </cx:series>
        <cx:series layoutId="paretoLine" ownerIdx="0" uniqueId="{DC79F58C-AF61-3A41-B98C-748C53889848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9.xml"/><Relationship Id="rId4" Type="http://schemas.openxmlformats.org/officeDocument/2006/relationships/chart" Target="../charts/chart4.xml"/><Relationship Id="rId9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9.xml"/><Relationship Id="rId3" Type="http://schemas.openxmlformats.org/officeDocument/2006/relationships/chart" Target="../charts/chart24.xml"/><Relationship Id="rId7" Type="http://schemas.openxmlformats.org/officeDocument/2006/relationships/chart" Target="../charts/chart28.xml"/><Relationship Id="rId12" Type="http://schemas.openxmlformats.org/officeDocument/2006/relationships/chart" Target="../charts/chart32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11" Type="http://schemas.openxmlformats.org/officeDocument/2006/relationships/chart" Target="../charts/chart31.xml"/><Relationship Id="rId5" Type="http://schemas.openxmlformats.org/officeDocument/2006/relationships/chart" Target="../charts/chart26.xml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microsoft.com/office/2014/relationships/chartEx" Target="../charts/chartEx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1040533</xdr:colOff>
      <xdr:row>1</xdr:row>
      <xdr:rowOff>173184</xdr:rowOff>
    </xdr:from>
    <xdr:to>
      <xdr:col>29</xdr:col>
      <xdr:colOff>606136</xdr:colOff>
      <xdr:row>15</xdr:row>
      <xdr:rowOff>187615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C533F9A-4355-3647-B3D5-DA31383DF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16928</xdr:colOff>
      <xdr:row>19</xdr:row>
      <xdr:rowOff>19633</xdr:rowOff>
    </xdr:from>
    <xdr:to>
      <xdr:col>23</xdr:col>
      <xdr:colOff>711195</xdr:colOff>
      <xdr:row>42</xdr:row>
      <xdr:rowOff>9473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03F6E3C-5048-4FC6-6FC0-15A6040C6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275549</xdr:colOff>
      <xdr:row>19</xdr:row>
      <xdr:rowOff>5784</xdr:rowOff>
    </xdr:from>
    <xdr:to>
      <xdr:col>31</xdr:col>
      <xdr:colOff>546024</xdr:colOff>
      <xdr:row>41</xdr:row>
      <xdr:rowOff>196149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425FB35-F46F-01EE-16A5-FBD6117F64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17955</xdr:colOff>
      <xdr:row>44</xdr:row>
      <xdr:rowOff>94080</xdr:rowOff>
    </xdr:from>
    <xdr:to>
      <xdr:col>23</xdr:col>
      <xdr:colOff>769429</xdr:colOff>
      <xdr:row>67</xdr:row>
      <xdr:rowOff>83919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A649910-1AFD-AC7E-8DAA-31FA167ACA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257477</xdr:colOff>
      <xdr:row>44</xdr:row>
      <xdr:rowOff>149301</xdr:rowOff>
    </xdr:from>
    <xdr:to>
      <xdr:col>31</xdr:col>
      <xdr:colOff>494544</xdr:colOff>
      <xdr:row>67</xdr:row>
      <xdr:rowOff>139140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C750511-F776-A4CC-4887-21124BC1B2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33624</xdr:colOff>
      <xdr:row>71</xdr:row>
      <xdr:rowOff>22396</xdr:rowOff>
    </xdr:from>
    <xdr:to>
      <xdr:col>23</xdr:col>
      <xdr:colOff>672057</xdr:colOff>
      <xdr:row>94</xdr:row>
      <xdr:rowOff>12236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82C4B73-19D8-55AA-5347-E1C4256D6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204950</xdr:colOff>
      <xdr:row>71</xdr:row>
      <xdr:rowOff>128408</xdr:rowOff>
    </xdr:from>
    <xdr:to>
      <xdr:col>31</xdr:col>
      <xdr:colOff>418676</xdr:colOff>
      <xdr:row>94</xdr:row>
      <xdr:rowOff>118247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48BF0A5-BF24-B79E-B3DA-8CF803DBAB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28653</xdr:colOff>
      <xdr:row>127</xdr:row>
      <xdr:rowOff>84945</xdr:rowOff>
    </xdr:from>
    <xdr:to>
      <xdr:col>26</xdr:col>
      <xdr:colOff>69146</xdr:colOff>
      <xdr:row>146</xdr:row>
      <xdr:rowOff>2487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A629804-DF3B-060E-4FB4-585CDF77A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33846</xdr:colOff>
      <xdr:row>147</xdr:row>
      <xdr:rowOff>57294</xdr:rowOff>
    </xdr:from>
    <xdr:to>
      <xdr:col>26</xdr:col>
      <xdr:colOff>1195731</xdr:colOff>
      <xdr:row>170</xdr:row>
      <xdr:rowOff>115392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F54A25D9-3367-9A16-D1CC-A3038FD5B9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30346" y="29927694"/>
              <a:ext cx="8667585" cy="47316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452331</xdr:colOff>
      <xdr:row>21</xdr:row>
      <xdr:rowOff>86354</xdr:rowOff>
    </xdr:from>
    <xdr:to>
      <xdr:col>24</xdr:col>
      <xdr:colOff>1248066</xdr:colOff>
      <xdr:row>34</xdr:row>
      <xdr:rowOff>187954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C543158A-D12A-786F-14DB-2058137F77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63500</xdr:rowOff>
    </xdr:from>
    <xdr:to>
      <xdr:col>15</xdr:col>
      <xdr:colOff>279400</xdr:colOff>
      <xdr:row>11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8E3A9F-F256-CFE1-A63C-31229CCA09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787400</xdr:colOff>
      <xdr:row>13</xdr:row>
      <xdr:rowOff>190500</xdr:rowOff>
    </xdr:from>
    <xdr:to>
      <xdr:col>16</xdr:col>
      <xdr:colOff>787400</xdr:colOff>
      <xdr:row>23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A4BAE1-74B7-FE84-B156-670AF8A80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63500</xdr:rowOff>
    </xdr:from>
    <xdr:to>
      <xdr:col>15</xdr:col>
      <xdr:colOff>279400</xdr:colOff>
      <xdr:row>11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5D0643-9DCB-A462-0862-FB4FCAC17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279400</xdr:colOff>
      <xdr:row>3</xdr:row>
      <xdr:rowOff>63500</xdr:rowOff>
    </xdr:from>
    <xdr:to>
      <xdr:col>16</xdr:col>
      <xdr:colOff>279400</xdr:colOff>
      <xdr:row>13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D98A74-0E98-B52B-1C73-435114B87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279400</xdr:colOff>
      <xdr:row>5</xdr:row>
      <xdr:rowOff>63500</xdr:rowOff>
    </xdr:from>
    <xdr:to>
      <xdr:col>17</xdr:col>
      <xdr:colOff>279400</xdr:colOff>
      <xdr:row>15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8D9631-A8B5-0C17-7717-CF85D6F5F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279400</xdr:colOff>
      <xdr:row>7</xdr:row>
      <xdr:rowOff>63500</xdr:rowOff>
    </xdr:from>
    <xdr:to>
      <xdr:col>18</xdr:col>
      <xdr:colOff>279400</xdr:colOff>
      <xdr:row>17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CFE3641-0E0A-A193-830D-C7C656D7CD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279400</xdr:colOff>
      <xdr:row>9</xdr:row>
      <xdr:rowOff>63500</xdr:rowOff>
    </xdr:from>
    <xdr:to>
      <xdr:col>19</xdr:col>
      <xdr:colOff>279400</xdr:colOff>
      <xdr:row>19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C941CCD-E811-14F7-E292-4070D57C86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279400</xdr:colOff>
      <xdr:row>11</xdr:row>
      <xdr:rowOff>63500</xdr:rowOff>
    </xdr:from>
    <xdr:to>
      <xdr:col>20</xdr:col>
      <xdr:colOff>279400</xdr:colOff>
      <xdr:row>21</xdr:row>
      <xdr:rowOff>63500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F94B19C-8A47-65ED-8BCF-87A4266F86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63500</xdr:rowOff>
    </xdr:from>
    <xdr:to>
      <xdr:col>15</xdr:col>
      <xdr:colOff>279400</xdr:colOff>
      <xdr:row>11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63E7C0-5A94-D175-F58D-14A67B8961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254000</xdr:colOff>
      <xdr:row>15</xdr:row>
      <xdr:rowOff>63499</xdr:rowOff>
    </xdr:from>
    <xdr:to>
      <xdr:col>18</xdr:col>
      <xdr:colOff>50800</xdr:colOff>
      <xdr:row>35</xdr:row>
      <xdr:rowOff>84666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6A43C1-480D-B531-B15E-C041DC273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350643</xdr:colOff>
      <xdr:row>9</xdr:row>
      <xdr:rowOff>40889</xdr:rowOff>
    </xdr:from>
    <xdr:to>
      <xdr:col>13</xdr:col>
      <xdr:colOff>671320</xdr:colOff>
      <xdr:row>34</xdr:row>
      <xdr:rowOff>127419</xdr:rowOff>
    </xdr:to>
    <xdr:pic>
      <xdr:nvPicPr>
        <xdr:cNvPr id="2" name="Shape 286">
          <a:extLst>
            <a:ext uri="{FF2B5EF4-FFF2-40B4-BE49-F238E27FC236}">
              <a16:creationId xmlns:a16="http://schemas.microsoft.com/office/drawing/2014/main" id="{3A38AD8E-6ED2-2440-B848-7471E2B6BE28}"/>
            </a:ext>
          </a:extLst>
        </xdr:cNvPr>
        <xdr:cNvPicPr preferRelativeResize="0"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60" t="4582" r="3457" b="3795"/>
        <a:stretch/>
      </xdr:blipFill>
      <xdr:spPr bwMode="auto">
        <a:xfrm>
          <a:off x="10092472" y="2875157"/>
          <a:ext cx="6887507" cy="51200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635000</xdr:colOff>
      <xdr:row>22</xdr:row>
      <xdr:rowOff>177800</xdr:rowOff>
    </xdr:from>
    <xdr:to>
      <xdr:col>5</xdr:col>
      <xdr:colOff>203200</xdr:colOff>
      <xdr:row>35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1D0080-71C0-0179-5112-D0BD4519B4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241300</xdr:colOff>
      <xdr:row>44</xdr:row>
      <xdr:rowOff>95250</xdr:rowOff>
    </xdr:from>
    <xdr:to>
      <xdr:col>8</xdr:col>
      <xdr:colOff>571500</xdr:colOff>
      <xdr:row>57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4251ED-CDA4-2826-921C-3AC085007F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1040533</xdr:colOff>
      <xdr:row>1</xdr:row>
      <xdr:rowOff>173184</xdr:rowOff>
    </xdr:from>
    <xdr:to>
      <xdr:col>29</xdr:col>
      <xdr:colOff>606136</xdr:colOff>
      <xdr:row>15</xdr:row>
      <xdr:rowOff>187615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FD77A2-21C6-B048-A22D-C19CDDF140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16928</xdr:colOff>
      <xdr:row>19</xdr:row>
      <xdr:rowOff>19633</xdr:rowOff>
    </xdr:from>
    <xdr:to>
      <xdr:col>23</xdr:col>
      <xdr:colOff>711195</xdr:colOff>
      <xdr:row>42</xdr:row>
      <xdr:rowOff>9473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0C22E3-E2FC-1C44-BEAF-FEA03A5D58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275549</xdr:colOff>
      <xdr:row>19</xdr:row>
      <xdr:rowOff>5784</xdr:rowOff>
    </xdr:from>
    <xdr:to>
      <xdr:col>31</xdr:col>
      <xdr:colOff>546024</xdr:colOff>
      <xdr:row>41</xdr:row>
      <xdr:rowOff>196149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D65358-0425-FF4F-A344-EFA8F2B4B7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17955</xdr:colOff>
      <xdr:row>44</xdr:row>
      <xdr:rowOff>94080</xdr:rowOff>
    </xdr:from>
    <xdr:to>
      <xdr:col>23</xdr:col>
      <xdr:colOff>769429</xdr:colOff>
      <xdr:row>67</xdr:row>
      <xdr:rowOff>83919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4BCE3F-D7DA-2043-8247-E421217F94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257477</xdr:colOff>
      <xdr:row>44</xdr:row>
      <xdr:rowOff>149301</xdr:rowOff>
    </xdr:from>
    <xdr:to>
      <xdr:col>31</xdr:col>
      <xdr:colOff>494544</xdr:colOff>
      <xdr:row>67</xdr:row>
      <xdr:rowOff>139140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71B70A0-7A78-A74E-9207-D826A4FD48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33624</xdr:colOff>
      <xdr:row>71</xdr:row>
      <xdr:rowOff>22396</xdr:rowOff>
    </xdr:from>
    <xdr:to>
      <xdr:col>23</xdr:col>
      <xdr:colOff>672057</xdr:colOff>
      <xdr:row>95</xdr:row>
      <xdr:rowOff>12236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D6D600A-5E23-E54D-901F-25BB9AEC8D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204950</xdr:colOff>
      <xdr:row>71</xdr:row>
      <xdr:rowOff>128408</xdr:rowOff>
    </xdr:from>
    <xdr:to>
      <xdr:col>31</xdr:col>
      <xdr:colOff>418676</xdr:colOff>
      <xdr:row>95</xdr:row>
      <xdr:rowOff>118247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0363BD1-9E05-BF4C-8A0E-B3EA3150FA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948308</xdr:colOff>
      <xdr:row>100</xdr:row>
      <xdr:rowOff>106842</xdr:rowOff>
    </xdr:from>
    <xdr:to>
      <xdr:col>28</xdr:col>
      <xdr:colOff>879318</xdr:colOff>
      <xdr:row>118</xdr:row>
      <xdr:rowOff>24384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80DE4E-C076-F348-93C7-BB73FCD321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55742</xdr:colOff>
      <xdr:row>121</xdr:row>
      <xdr:rowOff>166777</xdr:rowOff>
    </xdr:from>
    <xdr:to>
      <xdr:col>29</xdr:col>
      <xdr:colOff>1086248</xdr:colOff>
      <xdr:row>143</xdr:row>
      <xdr:rowOff>109483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FD751A72-A12B-694C-9CF7-3801A135B2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638156" y="24012122"/>
              <a:ext cx="8628609" cy="427822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1023686</xdr:colOff>
      <xdr:row>97</xdr:row>
      <xdr:rowOff>88444</xdr:rowOff>
    </xdr:from>
    <xdr:to>
      <xdr:col>21</xdr:col>
      <xdr:colOff>495366</xdr:colOff>
      <xdr:row>110</xdr:row>
      <xdr:rowOff>190044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09845A1-4972-A84E-990B-1A6AF4F177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26</xdr:col>
      <xdr:colOff>694267</xdr:colOff>
      <xdr:row>152</xdr:row>
      <xdr:rowOff>50800</xdr:rowOff>
    </xdr:from>
    <xdr:to>
      <xdr:col>30</xdr:col>
      <xdr:colOff>152400</xdr:colOff>
      <xdr:row>165</xdr:row>
      <xdr:rowOff>152400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FD1D2F3-985F-0CC7-5FD4-B9704176F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482600</xdr:colOff>
      <xdr:row>174</xdr:row>
      <xdr:rowOff>186266</xdr:rowOff>
    </xdr:from>
    <xdr:to>
      <xdr:col>29</xdr:col>
      <xdr:colOff>1193800</xdr:colOff>
      <xdr:row>188</xdr:row>
      <xdr:rowOff>84666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92DCC71-C5A9-7FA0-9D94-33374A0F93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288690</xdr:colOff>
      <xdr:row>2</xdr:row>
      <xdr:rowOff>1109543</xdr:rowOff>
    </xdr:from>
    <xdr:to>
      <xdr:col>11</xdr:col>
      <xdr:colOff>609368</xdr:colOff>
      <xdr:row>27</xdr:row>
      <xdr:rowOff>173878</xdr:rowOff>
    </xdr:to>
    <xdr:pic>
      <xdr:nvPicPr>
        <xdr:cNvPr id="2" name="Shape 286">
          <a:extLst>
            <a:ext uri="{FF2B5EF4-FFF2-40B4-BE49-F238E27FC236}">
              <a16:creationId xmlns:a16="http://schemas.microsoft.com/office/drawing/2014/main" id="{502A1775-F3C3-B54F-91AD-558323677C18}"/>
            </a:ext>
          </a:extLst>
        </xdr:cNvPr>
        <xdr:cNvPicPr preferRelativeResize="0"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60" t="4582" r="3457" b="3795"/>
        <a:stretch/>
      </xdr:blipFill>
      <xdr:spPr bwMode="auto">
        <a:xfrm>
          <a:off x="8388812" y="1512226"/>
          <a:ext cx="6887507" cy="51200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hew Belizaire" refreshedDate="45048.890948958331" createdVersion="8" refreshedVersion="8" minRefreshableVersion="3" recordCount="238" xr:uid="{CDA5CBAF-3D29-3F42-8EE4-F23D67C36AC9}">
  <cacheSource type="worksheet">
    <worksheetSource ref="A1:O239" sheet="Original Data"/>
  </cacheSource>
  <cacheFields count="10">
    <cacheField name="Date" numFmtId="14">
      <sharedItems containsSemiMixedTypes="0" containsNonDate="0" containsDate="1" containsString="0" minDate="2023-04-17T00:00:00" maxDate="2023-05-01T00:00:00" count="14"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</sharedItems>
    </cacheField>
    <cacheField name="Day of Week" numFmtId="166">
      <sharedItems containsSemiMixedTypes="0" containsDate="1" containsString="0" containsMixedTypes="1" minDate="1899-12-31T04:01:03" maxDate="2023-05-01T00:00:00" count="21">
        <n v="2"/>
        <n v="3"/>
        <n v="4"/>
        <n v="5"/>
        <n v="6"/>
        <n v="7"/>
        <n v="1"/>
        <d v="2023-04-26T00:00:00" u="1"/>
        <d v="2023-04-19T00:00:00" u="1"/>
        <d v="2023-04-24T00:00:00" u="1"/>
        <d v="2023-04-17T00:00:00" u="1"/>
        <d v="2023-04-29T00:00:00" u="1"/>
        <d v="2023-04-22T00:00:00" u="1"/>
        <d v="2023-04-27T00:00:00" u="1"/>
        <d v="2023-04-20T00:00:00" u="1"/>
        <d v="2023-04-25T00:00:00" u="1"/>
        <d v="2023-04-18T00:00:00" u="1"/>
        <d v="2023-04-30T00:00:00" u="1"/>
        <d v="2023-04-23T00:00:00" u="1"/>
        <d v="2023-04-28T00:00:00" u="1"/>
        <d v="2023-04-21T00:00:00" u="1"/>
      </sharedItems>
    </cacheField>
    <cacheField name="Day of Week2" numFmtId="166">
      <sharedItems/>
    </cacheField>
    <cacheField name="Hour" numFmtId="20">
      <sharedItems containsSemiMixedTypes="0" containsNonDate="0" containsDate="1" containsString="0" minDate="1899-12-30T06:00:00" maxDate="1899-12-30T22:00:00" count="17">
        <d v="1899-12-30T06:00:00"/>
        <d v="1899-12-30T07:00:00"/>
        <d v="1899-12-30T08:00:00"/>
        <d v="1899-12-30T09:00:00"/>
        <d v="1899-12-30T10:00:00"/>
        <d v="1899-12-30T11:00:00"/>
        <d v="1899-12-30T12:00:00"/>
        <d v="1899-12-30T13:00:00"/>
        <d v="1899-12-30T14:00:00"/>
        <d v="1899-12-30T15:00:00"/>
        <d v="1899-12-30T16:00:00"/>
        <d v="1899-12-30T17:00:00"/>
        <d v="1899-12-30T18:00:00"/>
        <d v="1899-12-30T19:00:00"/>
        <d v="1899-12-30T20:00:00"/>
        <d v="1899-12-30T21:00:00"/>
        <d v="1899-12-30T22:00:00"/>
      </sharedItems>
      <fieldGroup base="3">
        <rangePr groupBy="hours" startDate="1899-12-30T06:00:00" endDate="1899-12-30T22:00:00"/>
        <groupItems count="26">
          <s v="&lt;1/0/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00"/>
        </groupItems>
      </fieldGroup>
    </cacheField>
    <cacheField name="Cash Register Revenue" numFmtId="0">
      <sharedItems containsSemiMixedTypes="0" containsString="0" containsNumber="1" minValue="0" maxValue="58.25"/>
    </cacheField>
    <cacheField name="Cost of Goods Sold" numFmtId="0">
      <sharedItems containsSemiMixedTypes="0" containsString="0" containsNumber="1" minValue="0" maxValue="48.18"/>
    </cacheField>
    <cacheField name="Labor Cost" numFmtId="0">
      <sharedItems containsSemiMixedTypes="0" containsString="0" containsNumber="1" containsInteger="1" minValue="20" maxValue="20"/>
    </cacheField>
    <cacheField name="Washer/Dryer Cycle" numFmtId="0">
      <sharedItems containsNonDate="0" containsString="0" containsBlank="1"/>
    </cacheField>
    <cacheField name="Profit" numFmtId="0">
      <sharedItems containsNonDate="0" containsString="0" containsBlank="1"/>
    </cacheField>
    <cacheField name="Electricity Cost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hew Belizaire" refreshedDate="45088.913186111109" createdVersion="8" refreshedVersion="8" minRefreshableVersion="3" recordCount="357" xr:uid="{AEE076ED-CA3C-264E-9FDA-199A65435CA2}">
  <cacheSource type="worksheet">
    <worksheetSource ref="A1:O358" sheet="Original Data"/>
  </cacheSource>
  <cacheFields count="15">
    <cacheField name="Date" numFmtId="14">
      <sharedItems containsSemiMixedTypes="0" containsNonDate="0" containsDate="1" containsString="0" minDate="2023-04-17T00:00:00" maxDate="2023-05-08T00:00:00"/>
    </cacheField>
    <cacheField name="Day of Week" numFmtId="166">
      <sharedItems containsSemiMixedTypes="0" containsString="0" containsNumber="1" containsInteger="1" minValue="1" maxValue="7" count="7">
        <n v="2"/>
        <n v="3"/>
        <n v="4"/>
        <n v="5"/>
        <n v="6"/>
        <n v="7"/>
        <n v="1"/>
      </sharedItems>
    </cacheField>
    <cacheField name="Day of Week2" numFmtId="166">
      <sharedItems count="7">
        <s v="Monday"/>
        <s v="Tuesday"/>
        <s v="Wednesday"/>
        <s v="Thursday"/>
        <s v="Friday"/>
        <s v="Saturday"/>
        <s v="Sunday"/>
      </sharedItems>
    </cacheField>
    <cacheField name="Hour" numFmtId="20">
      <sharedItems containsSemiMixedTypes="0" containsNonDate="0" containsDate="1" containsString="0" minDate="1899-12-30T06:00:00" maxDate="1899-12-30T22:00:00" count="17">
        <d v="1899-12-30T06:00:00"/>
        <d v="1899-12-30T07:00:00"/>
        <d v="1899-12-30T08:00:00"/>
        <d v="1899-12-30T09:00:00"/>
        <d v="1899-12-30T10:00:00"/>
        <d v="1899-12-30T11:00:00"/>
        <d v="1899-12-30T12:00:00"/>
        <d v="1899-12-30T13:00:00"/>
        <d v="1899-12-30T14:00:00"/>
        <d v="1899-12-30T15:00:00"/>
        <d v="1899-12-30T16:00:00"/>
        <d v="1899-12-30T17:00:00"/>
        <d v="1899-12-30T18:00:00"/>
        <d v="1899-12-30T19:00:00"/>
        <d v="1899-12-30T20:00:00"/>
        <d v="1899-12-30T21:00:00"/>
        <d v="1899-12-30T22:00:00"/>
      </sharedItems>
    </cacheField>
    <cacheField name="Cash Register Revenue" numFmtId="0">
      <sharedItems containsSemiMixedTypes="0" containsString="0" containsNumber="1" minValue="0" maxValue="58.25"/>
    </cacheField>
    <cacheField name="Cost of Goods Sold" numFmtId="0">
      <sharedItems containsSemiMixedTypes="0" containsString="0" containsNumber="1" minValue="0" maxValue="48.18"/>
    </cacheField>
    <cacheField name="Labor Cost" numFmtId="0">
      <sharedItems containsSemiMixedTypes="0" containsString="0" containsNumber="1" containsInteger="1" minValue="20" maxValue="20"/>
    </cacheField>
    <cacheField name="Water" numFmtId="0">
      <sharedItems containsSemiMixedTypes="0" containsString="0" containsNumber="1" minValue="5.21" maxValue="5.21"/>
    </cacheField>
    <cacheField name="Rent" numFmtId="0">
      <sharedItems containsSemiMixedTypes="0" containsString="0" containsNumber="1" minValue="9.3800000000000008" maxValue="9.3800000000000008"/>
    </cacheField>
    <cacheField name="Electricity" numFmtId="0">
      <sharedItems containsSemiMixedTypes="0" containsString="0" containsNumber="1" minValue="10.42" maxValue="10.42"/>
    </cacheField>
    <cacheField name="Hourly Machine Cycle Revenue" numFmtId="2">
      <sharedItems containsSemiMixedTypes="0" containsString="0" containsNumber="1" minValue="49.375" maxValue="141.75"/>
    </cacheField>
    <cacheField name="Machine Cycle Revenue " numFmtId="0">
      <sharedItems containsSemiMixedTypes="0" containsString="0" containsNumber="1" containsInteger="1" minValue="790" maxValue="2268"/>
    </cacheField>
    <cacheField name="Hourly Profit" numFmtId="2">
      <sharedItems containsSemiMixedTypes="0" containsString="0" containsNumber="1" minValue="14.668593750000014" maxValue="139.33375000000001" count="21">
        <n v="19.420156250000005"/>
        <n v="26.499687500000022"/>
        <n v="23.631562500000015"/>
        <n v="23.921406250000004"/>
        <n v="94.402031250000007"/>
        <n v="115.56109375000001"/>
        <n v="24.219062500000007"/>
        <n v="65.301874999999981"/>
        <n v="14.668593750000014"/>
        <n v="16.012812500000017"/>
        <n v="26.991718750000004"/>
        <n v="73.48093750000001"/>
        <n v="99.01062499999999"/>
        <n v="47.030468749999997"/>
        <n v="43.12218750000001"/>
        <n v="31.748906250000019"/>
        <n v="15.313593750000017"/>
        <n v="57.336250000000021"/>
        <n v="105.51171874999999"/>
        <n v="121.61999999999999"/>
        <n v="139.33375000000001"/>
      </sharedItems>
    </cacheField>
    <cacheField name="Daily Profit" numFmtId="2">
      <sharedItems containsSemiMixedTypes="0" containsString="0" containsNumber="1" minValue="234.69750000000022" maxValue="2229.34"/>
    </cacheField>
    <cacheField name="Free Soap Day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8">
  <r>
    <x v="0"/>
    <x v="0"/>
    <s v="Monday"/>
    <x v="0"/>
    <n v="17.59"/>
    <n v="15"/>
    <n v="20"/>
    <m/>
    <m/>
    <m/>
  </r>
  <r>
    <x v="0"/>
    <x v="0"/>
    <s v="Monday"/>
    <x v="1"/>
    <n v="0"/>
    <n v="0"/>
    <n v="20"/>
    <m/>
    <m/>
    <m/>
  </r>
  <r>
    <x v="0"/>
    <x v="0"/>
    <s v="Monday"/>
    <x v="2"/>
    <n v="0"/>
    <n v="0"/>
    <n v="20"/>
    <m/>
    <m/>
    <m/>
  </r>
  <r>
    <x v="0"/>
    <x v="0"/>
    <s v="Monday"/>
    <x v="3"/>
    <n v="14.09"/>
    <n v="10.99"/>
    <n v="20"/>
    <m/>
    <m/>
    <m/>
  </r>
  <r>
    <x v="0"/>
    <x v="0"/>
    <s v="Monday"/>
    <x v="4"/>
    <n v="35.1"/>
    <n v="23.49"/>
    <n v="20"/>
    <m/>
    <m/>
    <m/>
  </r>
  <r>
    <x v="0"/>
    <x v="0"/>
    <s v="Monday"/>
    <x v="5"/>
    <n v="27.25"/>
    <n v="21.99"/>
    <n v="20"/>
    <m/>
    <m/>
    <m/>
  </r>
  <r>
    <x v="0"/>
    <x v="0"/>
    <s v="Monday"/>
    <x v="6"/>
    <n v="8.85"/>
    <n v="6.99"/>
    <n v="20"/>
    <m/>
    <m/>
    <m/>
  </r>
  <r>
    <x v="0"/>
    <x v="0"/>
    <s v="Monday"/>
    <x v="7"/>
    <n v="17.45"/>
    <n v="13.24"/>
    <n v="20"/>
    <m/>
    <m/>
    <m/>
  </r>
  <r>
    <x v="0"/>
    <x v="0"/>
    <s v="Monday"/>
    <x v="8"/>
    <n v="0"/>
    <n v="0"/>
    <n v="20"/>
    <m/>
    <m/>
    <m/>
  </r>
  <r>
    <x v="0"/>
    <x v="0"/>
    <s v="Monday"/>
    <x v="9"/>
    <n v="0"/>
    <n v="0"/>
    <n v="20"/>
    <m/>
    <m/>
    <m/>
  </r>
  <r>
    <x v="0"/>
    <x v="0"/>
    <s v="Monday"/>
    <x v="10"/>
    <n v="0"/>
    <n v="0"/>
    <n v="20"/>
    <m/>
    <m/>
    <m/>
  </r>
  <r>
    <x v="0"/>
    <x v="0"/>
    <s v="Monday"/>
    <x v="11"/>
    <n v="0"/>
    <n v="0"/>
    <n v="20"/>
    <m/>
    <m/>
    <m/>
  </r>
  <r>
    <x v="0"/>
    <x v="0"/>
    <s v="Monday"/>
    <x v="12"/>
    <n v="0"/>
    <n v="0"/>
    <n v="20"/>
    <m/>
    <m/>
    <m/>
  </r>
  <r>
    <x v="0"/>
    <x v="0"/>
    <s v="Monday"/>
    <x v="13"/>
    <n v="0"/>
    <n v="0"/>
    <n v="20"/>
    <m/>
    <m/>
    <m/>
  </r>
  <r>
    <x v="0"/>
    <x v="0"/>
    <s v="Monday"/>
    <x v="14"/>
    <n v="2.5"/>
    <n v="2"/>
    <n v="20"/>
    <m/>
    <m/>
    <m/>
  </r>
  <r>
    <x v="0"/>
    <x v="0"/>
    <s v="Monday"/>
    <x v="15"/>
    <n v="0"/>
    <n v="0"/>
    <n v="20"/>
    <m/>
    <m/>
    <m/>
  </r>
  <r>
    <x v="0"/>
    <x v="0"/>
    <s v="Monday"/>
    <x v="16"/>
    <n v="0"/>
    <n v="0"/>
    <n v="20"/>
    <m/>
    <m/>
    <m/>
  </r>
  <r>
    <x v="1"/>
    <x v="1"/>
    <s v="Tuesday"/>
    <x v="0"/>
    <n v="11.6"/>
    <n v="10.5"/>
    <n v="20"/>
    <m/>
    <m/>
    <m/>
  </r>
  <r>
    <x v="1"/>
    <x v="1"/>
    <s v="Tuesday"/>
    <x v="1"/>
    <n v="15.25"/>
    <n v="11.69"/>
    <n v="20"/>
    <m/>
    <m/>
    <m/>
  </r>
  <r>
    <x v="1"/>
    <x v="1"/>
    <s v="Tuesday"/>
    <x v="2"/>
    <n v="4.5"/>
    <n v="4"/>
    <n v="20"/>
    <m/>
    <m/>
    <m/>
  </r>
  <r>
    <x v="1"/>
    <x v="1"/>
    <s v="Tuesday"/>
    <x v="3"/>
    <n v="0"/>
    <n v="0"/>
    <n v="20"/>
    <m/>
    <m/>
    <m/>
  </r>
  <r>
    <x v="1"/>
    <x v="1"/>
    <s v="Tuesday"/>
    <x v="4"/>
    <n v="6.1"/>
    <n v="5.5"/>
    <n v="20"/>
    <m/>
    <m/>
    <m/>
  </r>
  <r>
    <x v="1"/>
    <x v="1"/>
    <s v="Tuesday"/>
    <x v="5"/>
    <n v="2.75"/>
    <n v="2"/>
    <n v="20"/>
    <m/>
    <m/>
    <m/>
  </r>
  <r>
    <x v="1"/>
    <x v="1"/>
    <s v="Tuesday"/>
    <x v="6"/>
    <n v="8.4499999999999993"/>
    <n v="3.74"/>
    <n v="20"/>
    <m/>
    <m/>
    <m/>
  </r>
  <r>
    <x v="1"/>
    <x v="1"/>
    <s v="Tuesday"/>
    <x v="7"/>
    <n v="17.25"/>
    <n v="14.49"/>
    <n v="20"/>
    <m/>
    <m/>
    <m/>
  </r>
  <r>
    <x v="1"/>
    <x v="1"/>
    <s v="Tuesday"/>
    <x v="8"/>
    <n v="6.75"/>
    <n v="6"/>
    <n v="20"/>
    <m/>
    <m/>
    <m/>
  </r>
  <r>
    <x v="1"/>
    <x v="1"/>
    <s v="Tuesday"/>
    <x v="9"/>
    <n v="9.25"/>
    <n v="7"/>
    <n v="20"/>
    <m/>
    <m/>
    <m/>
  </r>
  <r>
    <x v="1"/>
    <x v="1"/>
    <s v="Tuesday"/>
    <x v="10"/>
    <n v="18.600000000000001"/>
    <n v="14.74"/>
    <n v="20"/>
    <m/>
    <m/>
    <m/>
  </r>
  <r>
    <x v="1"/>
    <x v="1"/>
    <s v="Tuesday"/>
    <x v="11"/>
    <n v="18.09"/>
    <n v="15.2"/>
    <n v="20"/>
    <m/>
    <m/>
    <m/>
  </r>
  <r>
    <x v="1"/>
    <x v="1"/>
    <s v="Tuesday"/>
    <x v="12"/>
    <n v="15.2"/>
    <n v="8.75"/>
    <n v="20"/>
    <m/>
    <m/>
    <m/>
  </r>
  <r>
    <x v="1"/>
    <x v="1"/>
    <s v="Tuesday"/>
    <x v="13"/>
    <n v="31"/>
    <n v="19.75"/>
    <n v="20"/>
    <m/>
    <m/>
    <m/>
  </r>
  <r>
    <x v="1"/>
    <x v="1"/>
    <s v="Tuesday"/>
    <x v="14"/>
    <n v="8.25"/>
    <n v="6.5"/>
    <n v="20"/>
    <m/>
    <m/>
    <m/>
  </r>
  <r>
    <x v="1"/>
    <x v="1"/>
    <s v="Tuesday"/>
    <x v="15"/>
    <n v="0"/>
    <n v="0"/>
    <n v="20"/>
    <m/>
    <m/>
    <m/>
  </r>
  <r>
    <x v="1"/>
    <x v="1"/>
    <s v="Tuesday"/>
    <x v="16"/>
    <n v="2.5"/>
    <n v="1.5"/>
    <n v="20"/>
    <m/>
    <m/>
    <m/>
  </r>
  <r>
    <x v="2"/>
    <x v="2"/>
    <s v="Wednesday"/>
    <x v="0"/>
    <n v="1.6"/>
    <n v="1.5"/>
    <n v="20"/>
    <m/>
    <m/>
    <m/>
  </r>
  <r>
    <x v="2"/>
    <x v="2"/>
    <s v="Wednesday"/>
    <x v="1"/>
    <n v="16"/>
    <n v="12.24"/>
    <n v="20"/>
    <m/>
    <m/>
    <m/>
  </r>
  <r>
    <x v="2"/>
    <x v="2"/>
    <s v="Wednesday"/>
    <x v="2"/>
    <n v="7.1"/>
    <n v="6.5"/>
    <n v="20"/>
    <m/>
    <m/>
    <m/>
  </r>
  <r>
    <x v="2"/>
    <x v="2"/>
    <s v="Wednesday"/>
    <x v="3"/>
    <n v="7.75"/>
    <n v="6.25"/>
    <n v="20"/>
    <m/>
    <m/>
    <m/>
  </r>
  <r>
    <x v="2"/>
    <x v="2"/>
    <s v="Wednesday"/>
    <x v="4"/>
    <n v="0"/>
    <n v="0"/>
    <n v="20"/>
    <m/>
    <m/>
    <m/>
  </r>
  <r>
    <x v="2"/>
    <x v="2"/>
    <s v="Wednesday"/>
    <x v="5"/>
    <n v="8.25"/>
    <n v="6.75"/>
    <n v="20"/>
    <m/>
    <m/>
    <m/>
  </r>
  <r>
    <x v="2"/>
    <x v="2"/>
    <s v="Wednesday"/>
    <x v="6"/>
    <n v="12.5"/>
    <n v="10.99"/>
    <n v="20"/>
    <m/>
    <m/>
    <m/>
  </r>
  <r>
    <x v="2"/>
    <x v="2"/>
    <s v="Wednesday"/>
    <x v="7"/>
    <n v="9"/>
    <n v="8"/>
    <n v="20"/>
    <m/>
    <m/>
    <m/>
  </r>
  <r>
    <x v="2"/>
    <x v="2"/>
    <s v="Wednesday"/>
    <x v="8"/>
    <n v="15.5"/>
    <n v="12.19"/>
    <n v="20"/>
    <m/>
    <m/>
    <m/>
  </r>
  <r>
    <x v="2"/>
    <x v="2"/>
    <s v="Wednesday"/>
    <x v="9"/>
    <n v="6"/>
    <n v="4.99"/>
    <n v="20"/>
    <m/>
    <m/>
    <m/>
  </r>
  <r>
    <x v="2"/>
    <x v="2"/>
    <s v="Wednesday"/>
    <x v="10"/>
    <n v="0"/>
    <n v="0"/>
    <n v="20"/>
    <m/>
    <m/>
    <m/>
  </r>
  <r>
    <x v="2"/>
    <x v="2"/>
    <s v="Wednesday"/>
    <x v="11"/>
    <n v="0"/>
    <n v="0"/>
    <n v="20"/>
    <m/>
    <m/>
    <m/>
  </r>
  <r>
    <x v="2"/>
    <x v="2"/>
    <s v="Wednesday"/>
    <x v="12"/>
    <n v="0"/>
    <n v="0"/>
    <n v="20"/>
    <m/>
    <m/>
    <m/>
  </r>
  <r>
    <x v="2"/>
    <x v="2"/>
    <s v="Wednesday"/>
    <x v="13"/>
    <n v="13.25"/>
    <n v="12.5"/>
    <n v="20"/>
    <m/>
    <m/>
    <m/>
  </r>
  <r>
    <x v="2"/>
    <x v="2"/>
    <s v="Wednesday"/>
    <x v="14"/>
    <n v="7.2"/>
    <n v="7"/>
    <n v="20"/>
    <m/>
    <m/>
    <m/>
  </r>
  <r>
    <x v="2"/>
    <x v="2"/>
    <s v="Wednesday"/>
    <x v="15"/>
    <n v="0"/>
    <n v="0"/>
    <n v="20"/>
    <m/>
    <m/>
    <m/>
  </r>
  <r>
    <x v="2"/>
    <x v="2"/>
    <s v="Wednesday"/>
    <x v="16"/>
    <n v="0"/>
    <n v="0"/>
    <n v="20"/>
    <m/>
    <m/>
    <m/>
  </r>
  <r>
    <x v="3"/>
    <x v="3"/>
    <s v="Thursday"/>
    <x v="0"/>
    <n v="3.25"/>
    <n v="2.25"/>
    <n v="20"/>
    <m/>
    <m/>
    <m/>
  </r>
  <r>
    <x v="3"/>
    <x v="3"/>
    <s v="Thursday"/>
    <x v="1"/>
    <n v="0"/>
    <n v="0"/>
    <n v="20"/>
    <m/>
    <m/>
    <m/>
  </r>
  <r>
    <x v="3"/>
    <x v="3"/>
    <s v="Thursday"/>
    <x v="2"/>
    <n v="22.5"/>
    <n v="18.21"/>
    <n v="20"/>
    <m/>
    <m/>
    <m/>
  </r>
  <r>
    <x v="3"/>
    <x v="3"/>
    <s v="Thursday"/>
    <x v="3"/>
    <n v="14.6"/>
    <n v="12"/>
    <n v="20"/>
    <m/>
    <m/>
    <m/>
  </r>
  <r>
    <x v="3"/>
    <x v="3"/>
    <s v="Thursday"/>
    <x v="4"/>
    <n v="17.2"/>
    <n v="15"/>
    <n v="20"/>
    <m/>
    <m/>
    <m/>
  </r>
  <r>
    <x v="3"/>
    <x v="3"/>
    <s v="Thursday"/>
    <x v="5"/>
    <n v="9.25"/>
    <n v="6.75"/>
    <n v="20"/>
    <m/>
    <m/>
    <m/>
  </r>
  <r>
    <x v="3"/>
    <x v="3"/>
    <s v="Thursday"/>
    <x v="6"/>
    <n v="0"/>
    <n v="0"/>
    <n v="20"/>
    <m/>
    <m/>
    <m/>
  </r>
  <r>
    <x v="3"/>
    <x v="3"/>
    <s v="Thursday"/>
    <x v="7"/>
    <n v="17.7"/>
    <n v="15.25"/>
    <n v="20"/>
    <m/>
    <m/>
    <m/>
  </r>
  <r>
    <x v="3"/>
    <x v="3"/>
    <s v="Thursday"/>
    <x v="8"/>
    <n v="5.5"/>
    <n v="5"/>
    <n v="20"/>
    <m/>
    <m/>
    <m/>
  </r>
  <r>
    <x v="3"/>
    <x v="3"/>
    <s v="Thursday"/>
    <x v="9"/>
    <n v="12.1"/>
    <n v="9.24"/>
    <n v="20"/>
    <m/>
    <m/>
    <m/>
  </r>
  <r>
    <x v="3"/>
    <x v="3"/>
    <s v="Thursday"/>
    <x v="10"/>
    <n v="12.6"/>
    <n v="10.25"/>
    <n v="20"/>
    <m/>
    <m/>
    <m/>
  </r>
  <r>
    <x v="3"/>
    <x v="3"/>
    <s v="Thursday"/>
    <x v="11"/>
    <n v="17.100000000000001"/>
    <n v="14.75"/>
    <n v="20"/>
    <m/>
    <m/>
    <m/>
  </r>
  <r>
    <x v="3"/>
    <x v="3"/>
    <s v="Thursday"/>
    <x v="12"/>
    <n v="10.84"/>
    <n v="9.5"/>
    <n v="20"/>
    <m/>
    <m/>
    <m/>
  </r>
  <r>
    <x v="3"/>
    <x v="3"/>
    <s v="Thursday"/>
    <x v="13"/>
    <n v="19.95"/>
    <n v="13.25"/>
    <n v="20"/>
    <m/>
    <m/>
    <m/>
  </r>
  <r>
    <x v="3"/>
    <x v="3"/>
    <s v="Thursday"/>
    <x v="14"/>
    <n v="11"/>
    <n v="7.99"/>
    <n v="20"/>
    <m/>
    <m/>
    <m/>
  </r>
  <r>
    <x v="3"/>
    <x v="3"/>
    <s v="Thursday"/>
    <x v="15"/>
    <n v="0"/>
    <n v="0"/>
    <n v="20"/>
    <m/>
    <m/>
    <m/>
  </r>
  <r>
    <x v="3"/>
    <x v="3"/>
    <s v="Thursday"/>
    <x v="16"/>
    <n v="0"/>
    <n v="0"/>
    <n v="20"/>
    <m/>
    <m/>
    <m/>
  </r>
  <r>
    <x v="4"/>
    <x v="4"/>
    <s v="Friday"/>
    <x v="0"/>
    <n v="5.5"/>
    <n v="5"/>
    <n v="20"/>
    <m/>
    <m/>
    <m/>
  </r>
  <r>
    <x v="4"/>
    <x v="4"/>
    <s v="Friday"/>
    <x v="1"/>
    <n v="0"/>
    <n v="0"/>
    <n v="20"/>
    <m/>
    <m/>
    <m/>
  </r>
  <r>
    <x v="4"/>
    <x v="4"/>
    <s v="Friday"/>
    <x v="2"/>
    <n v="0"/>
    <n v="0"/>
    <n v="20"/>
    <m/>
    <m/>
    <m/>
  </r>
  <r>
    <x v="4"/>
    <x v="4"/>
    <s v="Friday"/>
    <x v="3"/>
    <n v="14.85"/>
    <n v="11.35"/>
    <n v="20"/>
    <m/>
    <m/>
    <m/>
  </r>
  <r>
    <x v="4"/>
    <x v="4"/>
    <s v="Friday"/>
    <x v="4"/>
    <n v="23.5"/>
    <n v="4.25"/>
    <n v="20"/>
    <m/>
    <m/>
    <m/>
  </r>
  <r>
    <x v="4"/>
    <x v="4"/>
    <s v="Friday"/>
    <x v="5"/>
    <n v="0"/>
    <n v="0"/>
    <n v="20"/>
    <m/>
    <m/>
    <m/>
  </r>
  <r>
    <x v="4"/>
    <x v="4"/>
    <s v="Friday"/>
    <x v="6"/>
    <n v="0"/>
    <n v="0"/>
    <n v="20"/>
    <m/>
    <m/>
    <m/>
  </r>
  <r>
    <x v="4"/>
    <x v="4"/>
    <s v="Friday"/>
    <x v="7"/>
    <n v="0"/>
    <n v="0"/>
    <n v="20"/>
    <m/>
    <m/>
    <m/>
  </r>
  <r>
    <x v="4"/>
    <x v="4"/>
    <s v="Friday"/>
    <x v="8"/>
    <n v="14.25"/>
    <n v="11.75"/>
    <n v="20"/>
    <m/>
    <m/>
    <m/>
  </r>
  <r>
    <x v="4"/>
    <x v="4"/>
    <s v="Friday"/>
    <x v="9"/>
    <n v="4.5"/>
    <n v="4"/>
    <n v="20"/>
    <m/>
    <m/>
    <m/>
  </r>
  <r>
    <x v="4"/>
    <x v="4"/>
    <s v="Friday"/>
    <x v="10"/>
    <n v="0"/>
    <n v="0"/>
    <n v="20"/>
    <m/>
    <m/>
    <m/>
  </r>
  <r>
    <x v="4"/>
    <x v="4"/>
    <s v="Friday"/>
    <x v="11"/>
    <n v="0"/>
    <n v="0"/>
    <n v="20"/>
    <m/>
    <m/>
    <m/>
  </r>
  <r>
    <x v="4"/>
    <x v="4"/>
    <s v="Friday"/>
    <x v="12"/>
    <n v="0"/>
    <n v="0"/>
    <n v="20"/>
    <m/>
    <m/>
    <m/>
  </r>
  <r>
    <x v="4"/>
    <x v="4"/>
    <s v="Friday"/>
    <x v="13"/>
    <n v="0"/>
    <n v="0"/>
    <n v="20"/>
    <m/>
    <m/>
    <m/>
  </r>
  <r>
    <x v="4"/>
    <x v="4"/>
    <s v="Friday"/>
    <x v="14"/>
    <n v="0"/>
    <n v="0"/>
    <n v="20"/>
    <m/>
    <m/>
    <m/>
  </r>
  <r>
    <x v="4"/>
    <x v="4"/>
    <s v="Friday"/>
    <x v="15"/>
    <n v="0"/>
    <n v="0"/>
    <n v="20"/>
    <m/>
    <m/>
    <m/>
  </r>
  <r>
    <x v="4"/>
    <x v="4"/>
    <s v="Friday"/>
    <x v="16"/>
    <n v="0"/>
    <n v="0"/>
    <n v="20"/>
    <m/>
    <m/>
    <m/>
  </r>
  <r>
    <x v="5"/>
    <x v="5"/>
    <s v="Saturday"/>
    <x v="0"/>
    <n v="8.25"/>
    <n v="7.25"/>
    <n v="20"/>
    <m/>
    <m/>
    <m/>
  </r>
  <r>
    <x v="5"/>
    <x v="5"/>
    <s v="Saturday"/>
    <x v="1"/>
    <n v="34"/>
    <n v="30"/>
    <n v="20"/>
    <m/>
    <m/>
    <m/>
  </r>
  <r>
    <x v="5"/>
    <x v="5"/>
    <s v="Saturday"/>
    <x v="2"/>
    <n v="52.75"/>
    <n v="30"/>
    <n v="20"/>
    <m/>
    <m/>
    <m/>
  </r>
  <r>
    <x v="5"/>
    <x v="5"/>
    <s v="Saturday"/>
    <x v="3"/>
    <n v="21.25"/>
    <n v="17.98"/>
    <n v="20"/>
    <m/>
    <m/>
    <m/>
  </r>
  <r>
    <x v="5"/>
    <x v="5"/>
    <s v="Saturday"/>
    <x v="4"/>
    <n v="28.29"/>
    <n v="23"/>
    <n v="20"/>
    <m/>
    <m/>
    <m/>
  </r>
  <r>
    <x v="5"/>
    <x v="5"/>
    <s v="Saturday"/>
    <x v="5"/>
    <n v="16.45"/>
    <n v="13.5"/>
    <n v="20"/>
    <m/>
    <m/>
    <m/>
  </r>
  <r>
    <x v="5"/>
    <x v="5"/>
    <s v="Saturday"/>
    <x v="6"/>
    <n v="21.95"/>
    <n v="14.25"/>
    <n v="20"/>
    <m/>
    <m/>
    <m/>
  </r>
  <r>
    <x v="5"/>
    <x v="5"/>
    <s v="Saturday"/>
    <x v="7"/>
    <n v="5.5"/>
    <n v="4.25"/>
    <n v="20"/>
    <m/>
    <m/>
    <m/>
  </r>
  <r>
    <x v="5"/>
    <x v="5"/>
    <s v="Saturday"/>
    <x v="8"/>
    <n v="12.75"/>
    <n v="10.5"/>
    <n v="20"/>
    <m/>
    <m/>
    <m/>
  </r>
  <r>
    <x v="5"/>
    <x v="5"/>
    <s v="Saturday"/>
    <x v="9"/>
    <n v="22.1"/>
    <n v="13.49"/>
    <n v="20"/>
    <m/>
    <m/>
    <m/>
  </r>
  <r>
    <x v="5"/>
    <x v="5"/>
    <s v="Saturday"/>
    <x v="10"/>
    <n v="7.45"/>
    <n v="3"/>
    <n v="20"/>
    <m/>
    <m/>
    <m/>
  </r>
  <r>
    <x v="5"/>
    <x v="5"/>
    <s v="Saturday"/>
    <x v="11"/>
    <n v="0"/>
    <n v="0"/>
    <n v="20"/>
    <m/>
    <m/>
    <m/>
  </r>
  <r>
    <x v="5"/>
    <x v="5"/>
    <s v="Saturday"/>
    <x v="12"/>
    <n v="46.55"/>
    <n v="38.99"/>
    <n v="20"/>
    <m/>
    <m/>
    <m/>
  </r>
  <r>
    <x v="5"/>
    <x v="5"/>
    <s v="Saturday"/>
    <x v="13"/>
    <n v="2.25"/>
    <n v="1.5"/>
    <n v="20"/>
    <m/>
    <m/>
    <m/>
  </r>
  <r>
    <x v="5"/>
    <x v="5"/>
    <s v="Saturday"/>
    <x v="14"/>
    <n v="0"/>
    <n v="0"/>
    <n v="20"/>
    <m/>
    <m/>
    <m/>
  </r>
  <r>
    <x v="5"/>
    <x v="5"/>
    <s v="Saturday"/>
    <x v="15"/>
    <n v="6"/>
    <n v="4.24"/>
    <n v="20"/>
    <m/>
    <m/>
    <m/>
  </r>
  <r>
    <x v="5"/>
    <x v="5"/>
    <s v="Saturday"/>
    <x v="16"/>
    <n v="0"/>
    <n v="0"/>
    <n v="20"/>
    <m/>
    <m/>
    <m/>
  </r>
  <r>
    <x v="6"/>
    <x v="6"/>
    <s v="Sunday"/>
    <x v="0"/>
    <n v="0"/>
    <n v="0"/>
    <n v="20"/>
    <m/>
    <m/>
    <m/>
  </r>
  <r>
    <x v="6"/>
    <x v="6"/>
    <s v="Sunday"/>
    <x v="1"/>
    <n v="0"/>
    <n v="0"/>
    <n v="20"/>
    <m/>
    <m/>
    <m/>
  </r>
  <r>
    <x v="6"/>
    <x v="6"/>
    <s v="Sunday"/>
    <x v="2"/>
    <n v="15"/>
    <n v="11.49"/>
    <n v="20"/>
    <m/>
    <m/>
    <m/>
  </r>
  <r>
    <x v="6"/>
    <x v="6"/>
    <s v="Sunday"/>
    <x v="3"/>
    <n v="24.2"/>
    <n v="18.989999999999998"/>
    <n v="20"/>
    <m/>
    <m/>
    <m/>
  </r>
  <r>
    <x v="6"/>
    <x v="6"/>
    <s v="Sunday"/>
    <x v="4"/>
    <n v="26.25"/>
    <n v="21.73"/>
    <n v="20"/>
    <m/>
    <m/>
    <m/>
  </r>
  <r>
    <x v="6"/>
    <x v="6"/>
    <s v="Sunday"/>
    <x v="5"/>
    <n v="48.75"/>
    <n v="29.72"/>
    <n v="20"/>
    <m/>
    <m/>
    <m/>
  </r>
  <r>
    <x v="6"/>
    <x v="6"/>
    <s v="Sunday"/>
    <x v="6"/>
    <n v="18.25"/>
    <n v="14"/>
    <n v="20"/>
    <m/>
    <m/>
    <m/>
  </r>
  <r>
    <x v="6"/>
    <x v="6"/>
    <s v="Sunday"/>
    <x v="7"/>
    <n v="24"/>
    <n v="9"/>
    <n v="20"/>
    <m/>
    <m/>
    <m/>
  </r>
  <r>
    <x v="6"/>
    <x v="6"/>
    <s v="Sunday"/>
    <x v="8"/>
    <n v="21.3"/>
    <n v="15.75"/>
    <n v="20"/>
    <m/>
    <m/>
    <m/>
  </r>
  <r>
    <x v="6"/>
    <x v="6"/>
    <s v="Sunday"/>
    <x v="9"/>
    <n v="21.74"/>
    <n v="18.489999999999998"/>
    <n v="20"/>
    <m/>
    <m/>
    <m/>
  </r>
  <r>
    <x v="6"/>
    <x v="6"/>
    <s v="Sunday"/>
    <x v="10"/>
    <n v="0"/>
    <n v="0"/>
    <n v="20"/>
    <m/>
    <m/>
    <m/>
  </r>
  <r>
    <x v="6"/>
    <x v="6"/>
    <s v="Sunday"/>
    <x v="11"/>
    <n v="17.100000000000001"/>
    <n v="13.24"/>
    <n v="20"/>
    <m/>
    <m/>
    <m/>
  </r>
  <r>
    <x v="6"/>
    <x v="6"/>
    <s v="Sunday"/>
    <x v="12"/>
    <n v="48.87"/>
    <n v="7.74"/>
    <n v="20"/>
    <m/>
    <m/>
    <m/>
  </r>
  <r>
    <x v="6"/>
    <x v="6"/>
    <s v="Sunday"/>
    <x v="13"/>
    <n v="0"/>
    <n v="0"/>
    <n v="20"/>
    <m/>
    <m/>
    <m/>
  </r>
  <r>
    <x v="6"/>
    <x v="6"/>
    <s v="Sunday"/>
    <x v="14"/>
    <n v="3.25"/>
    <n v="1.99"/>
    <n v="20"/>
    <m/>
    <m/>
    <m/>
  </r>
  <r>
    <x v="6"/>
    <x v="6"/>
    <s v="Sunday"/>
    <x v="15"/>
    <n v="4.75"/>
    <n v="4"/>
    <n v="20"/>
    <m/>
    <m/>
    <m/>
  </r>
  <r>
    <x v="6"/>
    <x v="6"/>
    <s v="Sunday"/>
    <x v="16"/>
    <n v="0"/>
    <n v="0"/>
    <n v="20"/>
    <m/>
    <m/>
    <m/>
  </r>
  <r>
    <x v="7"/>
    <x v="0"/>
    <s v="Monday"/>
    <x v="0"/>
    <n v="9.9499999999999993"/>
    <n v="6.99"/>
    <n v="20"/>
    <m/>
    <m/>
    <m/>
  </r>
  <r>
    <x v="7"/>
    <x v="0"/>
    <s v="Monday"/>
    <x v="1"/>
    <n v="0"/>
    <n v="0"/>
    <n v="20"/>
    <m/>
    <m/>
    <m/>
  </r>
  <r>
    <x v="7"/>
    <x v="0"/>
    <s v="Monday"/>
    <x v="2"/>
    <n v="7.5"/>
    <n v="1.5"/>
    <n v="20"/>
    <m/>
    <m/>
    <m/>
  </r>
  <r>
    <x v="7"/>
    <x v="0"/>
    <s v="Monday"/>
    <x v="3"/>
    <n v="14.35"/>
    <n v="8.98"/>
    <n v="20"/>
    <m/>
    <m/>
    <m/>
  </r>
  <r>
    <x v="7"/>
    <x v="0"/>
    <s v="Monday"/>
    <x v="4"/>
    <n v="19.48"/>
    <n v="15.98"/>
    <n v="20"/>
    <m/>
    <m/>
    <m/>
  </r>
  <r>
    <x v="7"/>
    <x v="0"/>
    <s v="Monday"/>
    <x v="5"/>
    <n v="1.6"/>
    <n v="1.5"/>
    <n v="20"/>
    <m/>
    <m/>
    <m/>
  </r>
  <r>
    <x v="7"/>
    <x v="0"/>
    <s v="Monday"/>
    <x v="6"/>
    <n v="11.75"/>
    <n v="9.5"/>
    <n v="20"/>
    <m/>
    <m/>
    <m/>
  </r>
  <r>
    <x v="7"/>
    <x v="0"/>
    <s v="Monday"/>
    <x v="7"/>
    <n v="0"/>
    <n v="0"/>
    <n v="20"/>
    <m/>
    <m/>
    <m/>
  </r>
  <r>
    <x v="7"/>
    <x v="0"/>
    <s v="Monday"/>
    <x v="8"/>
    <n v="3.25"/>
    <n v="1.99"/>
    <n v="20"/>
    <m/>
    <m/>
    <m/>
  </r>
  <r>
    <x v="7"/>
    <x v="0"/>
    <s v="Monday"/>
    <x v="9"/>
    <n v="41.42"/>
    <n v="13"/>
    <n v="20"/>
    <m/>
    <m/>
    <m/>
  </r>
  <r>
    <x v="7"/>
    <x v="0"/>
    <s v="Monday"/>
    <x v="10"/>
    <n v="0"/>
    <n v="0"/>
    <n v="20"/>
    <m/>
    <m/>
    <m/>
  </r>
  <r>
    <x v="7"/>
    <x v="0"/>
    <s v="Monday"/>
    <x v="11"/>
    <n v="0"/>
    <n v="0"/>
    <n v="20"/>
    <m/>
    <m/>
    <m/>
  </r>
  <r>
    <x v="7"/>
    <x v="0"/>
    <s v="Monday"/>
    <x v="12"/>
    <n v="0"/>
    <n v="0"/>
    <n v="20"/>
    <m/>
    <m/>
    <m/>
  </r>
  <r>
    <x v="7"/>
    <x v="0"/>
    <s v="Monday"/>
    <x v="13"/>
    <n v="0"/>
    <n v="0"/>
    <n v="20"/>
    <m/>
    <m/>
    <m/>
  </r>
  <r>
    <x v="7"/>
    <x v="0"/>
    <s v="Monday"/>
    <x v="14"/>
    <n v="0"/>
    <n v="0"/>
    <n v="20"/>
    <m/>
    <m/>
    <m/>
  </r>
  <r>
    <x v="7"/>
    <x v="0"/>
    <s v="Monday"/>
    <x v="15"/>
    <n v="0"/>
    <n v="0"/>
    <n v="20"/>
    <m/>
    <m/>
    <m/>
  </r>
  <r>
    <x v="7"/>
    <x v="0"/>
    <s v="Monday"/>
    <x v="16"/>
    <n v="0"/>
    <n v="0"/>
    <n v="20"/>
    <m/>
    <m/>
    <m/>
  </r>
  <r>
    <x v="8"/>
    <x v="1"/>
    <s v="Tuesday"/>
    <x v="0"/>
    <n v="11.35"/>
    <n v="7"/>
    <n v="20"/>
    <m/>
    <m/>
    <m/>
  </r>
  <r>
    <x v="8"/>
    <x v="1"/>
    <s v="Tuesday"/>
    <x v="1"/>
    <n v="12.85"/>
    <n v="11.49"/>
    <n v="20"/>
    <m/>
    <m/>
    <m/>
  </r>
  <r>
    <x v="8"/>
    <x v="1"/>
    <s v="Tuesday"/>
    <x v="2"/>
    <n v="7.7"/>
    <n v="6.5"/>
    <n v="20"/>
    <m/>
    <m/>
    <m/>
  </r>
  <r>
    <x v="8"/>
    <x v="1"/>
    <s v="Tuesday"/>
    <x v="3"/>
    <n v="20.45"/>
    <n v="16.75"/>
    <n v="20"/>
    <m/>
    <m/>
    <m/>
  </r>
  <r>
    <x v="8"/>
    <x v="1"/>
    <s v="Tuesday"/>
    <x v="4"/>
    <n v="36.25"/>
    <n v="29.97"/>
    <n v="20"/>
    <m/>
    <m/>
    <m/>
  </r>
  <r>
    <x v="8"/>
    <x v="1"/>
    <s v="Tuesday"/>
    <x v="5"/>
    <n v="10.6"/>
    <n v="9"/>
    <n v="20"/>
    <m/>
    <m/>
    <m/>
  </r>
  <r>
    <x v="8"/>
    <x v="1"/>
    <s v="Tuesday"/>
    <x v="6"/>
    <n v="2.5"/>
    <n v="2"/>
    <n v="20"/>
    <m/>
    <m/>
    <m/>
  </r>
  <r>
    <x v="8"/>
    <x v="1"/>
    <s v="Tuesday"/>
    <x v="7"/>
    <n v="24.25"/>
    <n v="19.5"/>
    <n v="20"/>
    <m/>
    <m/>
    <m/>
  </r>
  <r>
    <x v="8"/>
    <x v="1"/>
    <s v="Tuesday"/>
    <x v="8"/>
    <n v="21.5"/>
    <n v="17.739999999999998"/>
    <n v="20"/>
    <m/>
    <m/>
    <m/>
  </r>
  <r>
    <x v="8"/>
    <x v="1"/>
    <s v="Tuesday"/>
    <x v="9"/>
    <n v="2.25"/>
    <n v="1.5"/>
    <n v="20"/>
    <m/>
    <m/>
    <m/>
  </r>
  <r>
    <x v="8"/>
    <x v="1"/>
    <s v="Tuesday"/>
    <x v="10"/>
    <n v="7.75"/>
    <n v="6.5"/>
    <n v="20"/>
    <m/>
    <m/>
    <m/>
  </r>
  <r>
    <x v="8"/>
    <x v="1"/>
    <s v="Tuesday"/>
    <x v="11"/>
    <n v="18.350000000000001"/>
    <n v="13.75"/>
    <n v="20"/>
    <m/>
    <m/>
    <m/>
  </r>
  <r>
    <x v="8"/>
    <x v="1"/>
    <s v="Tuesday"/>
    <x v="12"/>
    <n v="44"/>
    <n v="35.979999999999997"/>
    <n v="20"/>
    <m/>
    <m/>
    <m/>
  </r>
  <r>
    <x v="8"/>
    <x v="1"/>
    <s v="Tuesday"/>
    <x v="13"/>
    <n v="3.85"/>
    <n v="3"/>
    <n v="20"/>
    <m/>
    <m/>
    <m/>
  </r>
  <r>
    <x v="8"/>
    <x v="1"/>
    <s v="Tuesday"/>
    <x v="14"/>
    <n v="13.85"/>
    <n v="11.99"/>
    <n v="20"/>
    <m/>
    <m/>
    <m/>
  </r>
  <r>
    <x v="8"/>
    <x v="1"/>
    <s v="Tuesday"/>
    <x v="15"/>
    <n v="0"/>
    <n v="0"/>
    <n v="20"/>
    <m/>
    <m/>
    <m/>
  </r>
  <r>
    <x v="8"/>
    <x v="1"/>
    <s v="Tuesday"/>
    <x v="16"/>
    <n v="0"/>
    <n v="0"/>
    <n v="20"/>
    <m/>
    <m/>
    <m/>
  </r>
  <r>
    <x v="9"/>
    <x v="2"/>
    <s v="Wednesday"/>
    <x v="0"/>
    <n v="4.5"/>
    <n v="3.5"/>
    <n v="20"/>
    <m/>
    <m/>
    <m/>
  </r>
  <r>
    <x v="9"/>
    <x v="2"/>
    <s v="Wednesday"/>
    <x v="1"/>
    <n v="6.99"/>
    <n v="6.5"/>
    <n v="20"/>
    <m/>
    <m/>
    <m/>
  </r>
  <r>
    <x v="9"/>
    <x v="2"/>
    <s v="Wednesday"/>
    <x v="2"/>
    <n v="15.74"/>
    <n v="13.75"/>
    <n v="20"/>
    <m/>
    <m/>
    <m/>
  </r>
  <r>
    <x v="9"/>
    <x v="2"/>
    <s v="Wednesday"/>
    <x v="3"/>
    <n v="2.75"/>
    <n v="2"/>
    <n v="20"/>
    <m/>
    <m/>
    <m/>
  </r>
  <r>
    <x v="9"/>
    <x v="2"/>
    <s v="Wednesday"/>
    <x v="4"/>
    <n v="0"/>
    <n v="0"/>
    <n v="20"/>
    <m/>
    <m/>
    <m/>
  </r>
  <r>
    <x v="9"/>
    <x v="2"/>
    <s v="Wednesday"/>
    <x v="5"/>
    <n v="10"/>
    <n v="8.25"/>
    <n v="20"/>
    <m/>
    <m/>
    <m/>
  </r>
  <r>
    <x v="9"/>
    <x v="2"/>
    <s v="Wednesday"/>
    <x v="6"/>
    <n v="0"/>
    <n v="0"/>
    <n v="20"/>
    <m/>
    <m/>
    <m/>
  </r>
  <r>
    <x v="9"/>
    <x v="2"/>
    <s v="Wednesday"/>
    <x v="7"/>
    <n v="6"/>
    <n v="5.25"/>
    <n v="20"/>
    <m/>
    <m/>
    <m/>
  </r>
  <r>
    <x v="9"/>
    <x v="2"/>
    <s v="Wednesday"/>
    <x v="8"/>
    <n v="15.7"/>
    <n v="13.5"/>
    <n v="20"/>
    <m/>
    <m/>
    <m/>
  </r>
  <r>
    <x v="9"/>
    <x v="2"/>
    <s v="Wednesday"/>
    <x v="9"/>
    <n v="0"/>
    <n v="0"/>
    <n v="20"/>
    <m/>
    <m/>
    <m/>
  </r>
  <r>
    <x v="9"/>
    <x v="2"/>
    <s v="Wednesday"/>
    <x v="10"/>
    <n v="0"/>
    <n v="0"/>
    <n v="20"/>
    <m/>
    <m/>
    <m/>
  </r>
  <r>
    <x v="9"/>
    <x v="2"/>
    <s v="Wednesday"/>
    <x v="11"/>
    <n v="0"/>
    <n v="0"/>
    <n v="20"/>
    <m/>
    <m/>
    <m/>
  </r>
  <r>
    <x v="9"/>
    <x v="2"/>
    <s v="Wednesday"/>
    <x v="12"/>
    <n v="0"/>
    <n v="0"/>
    <n v="20"/>
    <m/>
    <m/>
    <m/>
  </r>
  <r>
    <x v="9"/>
    <x v="2"/>
    <s v="Wednesday"/>
    <x v="13"/>
    <n v="0"/>
    <n v="0"/>
    <n v="20"/>
    <m/>
    <m/>
    <m/>
  </r>
  <r>
    <x v="9"/>
    <x v="2"/>
    <s v="Wednesday"/>
    <x v="14"/>
    <n v="0"/>
    <n v="0"/>
    <n v="20"/>
    <m/>
    <m/>
    <m/>
  </r>
  <r>
    <x v="9"/>
    <x v="2"/>
    <s v="Wednesday"/>
    <x v="15"/>
    <n v="0"/>
    <n v="0"/>
    <n v="20"/>
    <m/>
    <m/>
    <m/>
  </r>
  <r>
    <x v="9"/>
    <x v="2"/>
    <s v="Wednesday"/>
    <x v="16"/>
    <n v="0"/>
    <n v="0"/>
    <n v="20"/>
    <m/>
    <m/>
    <m/>
  </r>
  <r>
    <x v="10"/>
    <x v="3"/>
    <s v="Thursday"/>
    <x v="0"/>
    <n v="8.25"/>
    <n v="7.25"/>
    <n v="20"/>
    <m/>
    <m/>
    <m/>
  </r>
  <r>
    <x v="10"/>
    <x v="3"/>
    <s v="Thursday"/>
    <x v="1"/>
    <n v="5.5"/>
    <n v="4.25"/>
    <n v="20"/>
    <m/>
    <m/>
    <m/>
  </r>
  <r>
    <x v="10"/>
    <x v="3"/>
    <s v="Thursday"/>
    <x v="2"/>
    <n v="15"/>
    <n v="12"/>
    <n v="20"/>
    <m/>
    <m/>
    <m/>
  </r>
  <r>
    <x v="10"/>
    <x v="3"/>
    <s v="Thursday"/>
    <x v="3"/>
    <n v="3.85"/>
    <n v="3.5"/>
    <n v="20"/>
    <m/>
    <m/>
    <m/>
  </r>
  <r>
    <x v="10"/>
    <x v="3"/>
    <s v="Thursday"/>
    <x v="4"/>
    <n v="12.1"/>
    <n v="9.75"/>
    <n v="20"/>
    <m/>
    <m/>
    <m/>
  </r>
  <r>
    <x v="10"/>
    <x v="3"/>
    <s v="Thursday"/>
    <x v="5"/>
    <n v="13.25"/>
    <n v="1.5"/>
    <n v="20"/>
    <m/>
    <m/>
    <m/>
  </r>
  <r>
    <x v="10"/>
    <x v="3"/>
    <s v="Thursday"/>
    <x v="6"/>
    <n v="0"/>
    <n v="0"/>
    <n v="20"/>
    <m/>
    <m/>
    <m/>
  </r>
  <r>
    <x v="10"/>
    <x v="3"/>
    <s v="Thursday"/>
    <x v="7"/>
    <n v="0"/>
    <n v="0"/>
    <n v="20"/>
    <m/>
    <m/>
    <m/>
  </r>
  <r>
    <x v="10"/>
    <x v="3"/>
    <s v="Thursday"/>
    <x v="8"/>
    <n v="0"/>
    <n v="9"/>
    <n v="20"/>
    <m/>
    <m/>
    <m/>
  </r>
  <r>
    <x v="10"/>
    <x v="3"/>
    <s v="Thursday"/>
    <x v="9"/>
    <n v="13"/>
    <n v="9.75"/>
    <n v="20"/>
    <m/>
    <m/>
    <m/>
  </r>
  <r>
    <x v="10"/>
    <x v="3"/>
    <s v="Thursday"/>
    <x v="10"/>
    <n v="4.8499999999999996"/>
    <n v="3.49"/>
    <n v="20"/>
    <m/>
    <m/>
    <m/>
  </r>
  <r>
    <x v="10"/>
    <x v="3"/>
    <s v="Thursday"/>
    <x v="11"/>
    <n v="35.25"/>
    <n v="27.97"/>
    <n v="20"/>
    <m/>
    <m/>
    <m/>
  </r>
  <r>
    <x v="10"/>
    <x v="3"/>
    <s v="Thursday"/>
    <x v="12"/>
    <n v="29.25"/>
    <n v="15"/>
    <n v="20"/>
    <m/>
    <m/>
    <m/>
  </r>
  <r>
    <x v="10"/>
    <x v="3"/>
    <s v="Thursday"/>
    <x v="13"/>
    <n v="25.7"/>
    <n v="23"/>
    <n v="20"/>
    <m/>
    <m/>
    <m/>
  </r>
  <r>
    <x v="10"/>
    <x v="3"/>
    <s v="Thursday"/>
    <x v="14"/>
    <n v="13.75"/>
    <n v="6.5"/>
    <n v="20"/>
    <m/>
    <m/>
    <m/>
  </r>
  <r>
    <x v="10"/>
    <x v="3"/>
    <s v="Thursday"/>
    <x v="15"/>
    <n v="2.25"/>
    <n v="1.5"/>
    <n v="20"/>
    <m/>
    <m/>
    <m/>
  </r>
  <r>
    <x v="10"/>
    <x v="3"/>
    <s v="Thursday"/>
    <x v="16"/>
    <n v="0"/>
    <n v="0"/>
    <n v="20"/>
    <m/>
    <m/>
    <m/>
  </r>
  <r>
    <x v="11"/>
    <x v="4"/>
    <s v="Friday"/>
    <x v="0"/>
    <n v="6.5"/>
    <n v="4.5"/>
    <n v="20"/>
    <m/>
    <m/>
    <m/>
  </r>
  <r>
    <x v="11"/>
    <x v="4"/>
    <s v="Friday"/>
    <x v="1"/>
    <n v="9.25"/>
    <n v="6.24"/>
    <n v="20"/>
    <m/>
    <m/>
    <m/>
  </r>
  <r>
    <x v="11"/>
    <x v="4"/>
    <s v="Friday"/>
    <x v="2"/>
    <n v="3.85"/>
    <n v="3.5"/>
    <n v="20"/>
    <m/>
    <m/>
    <m/>
  </r>
  <r>
    <x v="11"/>
    <x v="4"/>
    <s v="Friday"/>
    <x v="3"/>
    <n v="0"/>
    <n v="0"/>
    <n v="20"/>
    <m/>
    <m/>
    <m/>
  </r>
  <r>
    <x v="11"/>
    <x v="4"/>
    <s v="Friday"/>
    <x v="4"/>
    <n v="11.25"/>
    <n v="8.49"/>
    <n v="20"/>
    <m/>
    <m/>
    <m/>
  </r>
  <r>
    <x v="11"/>
    <x v="4"/>
    <s v="Friday"/>
    <x v="5"/>
    <n v="58.25"/>
    <n v="48.18"/>
    <n v="20"/>
    <m/>
    <m/>
    <m/>
  </r>
  <r>
    <x v="11"/>
    <x v="4"/>
    <s v="Friday"/>
    <x v="6"/>
    <n v="0"/>
    <n v="0"/>
    <n v="20"/>
    <m/>
    <m/>
    <m/>
  </r>
  <r>
    <x v="11"/>
    <x v="4"/>
    <s v="Friday"/>
    <x v="7"/>
    <n v="25.25"/>
    <n v="20.23"/>
    <n v="20"/>
    <m/>
    <m/>
    <m/>
  </r>
  <r>
    <x v="11"/>
    <x v="4"/>
    <s v="Friday"/>
    <x v="8"/>
    <n v="0"/>
    <n v="0"/>
    <n v="20"/>
    <m/>
    <m/>
    <m/>
  </r>
  <r>
    <x v="11"/>
    <x v="4"/>
    <s v="Friday"/>
    <x v="9"/>
    <n v="0"/>
    <n v="0"/>
    <n v="20"/>
    <m/>
    <m/>
    <m/>
  </r>
  <r>
    <x v="11"/>
    <x v="4"/>
    <s v="Friday"/>
    <x v="10"/>
    <n v="0"/>
    <n v="0"/>
    <n v="20"/>
    <m/>
    <m/>
    <m/>
  </r>
  <r>
    <x v="11"/>
    <x v="4"/>
    <s v="Friday"/>
    <x v="11"/>
    <n v="0"/>
    <n v="0"/>
    <n v="20"/>
    <m/>
    <m/>
    <m/>
  </r>
  <r>
    <x v="11"/>
    <x v="4"/>
    <s v="Friday"/>
    <x v="12"/>
    <n v="0"/>
    <n v="0"/>
    <n v="20"/>
    <m/>
    <m/>
    <m/>
  </r>
  <r>
    <x v="11"/>
    <x v="4"/>
    <s v="Friday"/>
    <x v="13"/>
    <n v="0"/>
    <n v="0"/>
    <n v="20"/>
    <m/>
    <m/>
    <m/>
  </r>
  <r>
    <x v="11"/>
    <x v="4"/>
    <s v="Friday"/>
    <x v="14"/>
    <n v="0"/>
    <n v="0"/>
    <n v="20"/>
    <m/>
    <m/>
    <m/>
  </r>
  <r>
    <x v="11"/>
    <x v="4"/>
    <s v="Friday"/>
    <x v="15"/>
    <n v="0"/>
    <n v="0"/>
    <n v="20"/>
    <m/>
    <m/>
    <m/>
  </r>
  <r>
    <x v="11"/>
    <x v="4"/>
    <s v="Friday"/>
    <x v="16"/>
    <n v="0"/>
    <n v="0"/>
    <n v="20"/>
    <m/>
    <m/>
    <m/>
  </r>
  <r>
    <x v="12"/>
    <x v="5"/>
    <s v="Saturday"/>
    <x v="0"/>
    <n v="0"/>
    <n v="0"/>
    <n v="20"/>
    <m/>
    <m/>
    <m/>
  </r>
  <r>
    <x v="12"/>
    <x v="5"/>
    <s v="Saturday"/>
    <x v="1"/>
    <n v="15.75"/>
    <n v="11.49"/>
    <n v="20"/>
    <m/>
    <m/>
    <m/>
  </r>
  <r>
    <x v="12"/>
    <x v="5"/>
    <s v="Saturday"/>
    <x v="2"/>
    <n v="0"/>
    <n v="0"/>
    <n v="20"/>
    <m/>
    <m/>
    <m/>
  </r>
  <r>
    <x v="12"/>
    <x v="5"/>
    <s v="Saturday"/>
    <x v="3"/>
    <n v="16.350000000000001"/>
    <n v="12"/>
    <n v="20"/>
    <m/>
    <m/>
    <m/>
  </r>
  <r>
    <x v="12"/>
    <x v="5"/>
    <s v="Saturday"/>
    <x v="4"/>
    <n v="7.75"/>
    <n v="7"/>
    <n v="20"/>
    <m/>
    <m/>
    <m/>
  </r>
  <r>
    <x v="12"/>
    <x v="5"/>
    <s v="Saturday"/>
    <x v="5"/>
    <n v="20.5"/>
    <n v="15.99"/>
    <n v="20"/>
    <m/>
    <m/>
    <m/>
  </r>
  <r>
    <x v="12"/>
    <x v="5"/>
    <s v="Saturday"/>
    <x v="6"/>
    <n v="16"/>
    <n v="11.72"/>
    <n v="20"/>
    <m/>
    <m/>
    <m/>
  </r>
  <r>
    <x v="12"/>
    <x v="5"/>
    <s v="Saturday"/>
    <x v="7"/>
    <n v="33.69"/>
    <n v="23.99"/>
    <n v="20"/>
    <m/>
    <m/>
    <m/>
  </r>
  <r>
    <x v="12"/>
    <x v="5"/>
    <s v="Saturday"/>
    <x v="8"/>
    <n v="15.4"/>
    <n v="10.5"/>
    <n v="20"/>
    <m/>
    <m/>
    <m/>
  </r>
  <r>
    <x v="12"/>
    <x v="5"/>
    <s v="Saturday"/>
    <x v="9"/>
    <n v="6.75"/>
    <n v="6"/>
    <n v="20"/>
    <m/>
    <m/>
    <m/>
  </r>
  <r>
    <x v="12"/>
    <x v="5"/>
    <s v="Saturday"/>
    <x v="10"/>
    <n v="15.5"/>
    <n v="10.99"/>
    <n v="20"/>
    <m/>
    <m/>
    <m/>
  </r>
  <r>
    <x v="12"/>
    <x v="5"/>
    <s v="Saturday"/>
    <x v="11"/>
    <n v="5.5"/>
    <n v="3.49"/>
    <n v="20"/>
    <m/>
    <m/>
    <m/>
  </r>
  <r>
    <x v="12"/>
    <x v="5"/>
    <s v="Saturday"/>
    <x v="12"/>
    <n v="14.2"/>
    <n v="9.5"/>
    <n v="20"/>
    <m/>
    <m/>
    <m/>
  </r>
  <r>
    <x v="12"/>
    <x v="5"/>
    <s v="Saturday"/>
    <x v="13"/>
    <n v="16.100000000000001"/>
    <n v="11.24"/>
    <n v="20"/>
    <m/>
    <m/>
    <m/>
  </r>
  <r>
    <x v="12"/>
    <x v="5"/>
    <s v="Saturday"/>
    <x v="14"/>
    <n v="0"/>
    <n v="0"/>
    <n v="20"/>
    <m/>
    <m/>
    <m/>
  </r>
  <r>
    <x v="12"/>
    <x v="5"/>
    <s v="Saturday"/>
    <x v="15"/>
    <n v="0"/>
    <n v="0"/>
    <n v="20"/>
    <m/>
    <m/>
    <m/>
  </r>
  <r>
    <x v="12"/>
    <x v="5"/>
    <s v="Saturday"/>
    <x v="16"/>
    <n v="0"/>
    <n v="0"/>
    <n v="20"/>
    <m/>
    <m/>
    <m/>
  </r>
  <r>
    <x v="13"/>
    <x v="6"/>
    <s v="Sunday"/>
    <x v="0"/>
    <n v="0"/>
    <n v="0"/>
    <n v="20"/>
    <m/>
    <m/>
    <m/>
  </r>
  <r>
    <x v="13"/>
    <x v="6"/>
    <s v="Sunday"/>
    <x v="1"/>
    <n v="16.75"/>
    <n v="12.98"/>
    <n v="20"/>
    <m/>
    <m/>
    <m/>
  </r>
  <r>
    <x v="13"/>
    <x v="6"/>
    <s v="Sunday"/>
    <x v="2"/>
    <n v="35.25"/>
    <n v="32"/>
    <n v="20"/>
    <m/>
    <m/>
    <m/>
  </r>
  <r>
    <x v="13"/>
    <x v="6"/>
    <s v="Sunday"/>
    <x v="3"/>
    <n v="15.75"/>
    <n v="12.99"/>
    <n v="20"/>
    <m/>
    <m/>
    <m/>
  </r>
  <r>
    <x v="13"/>
    <x v="6"/>
    <s v="Sunday"/>
    <x v="4"/>
    <n v="57.09"/>
    <n v="23.73"/>
    <n v="20"/>
    <m/>
    <m/>
    <m/>
  </r>
  <r>
    <x v="13"/>
    <x v="6"/>
    <s v="Sunday"/>
    <x v="5"/>
    <n v="0"/>
    <n v="0"/>
    <n v="20"/>
    <m/>
    <m/>
    <m/>
  </r>
  <r>
    <x v="13"/>
    <x v="6"/>
    <s v="Sunday"/>
    <x v="6"/>
    <n v="28.3"/>
    <n v="14.99"/>
    <n v="20"/>
    <m/>
    <m/>
    <m/>
  </r>
  <r>
    <x v="13"/>
    <x v="6"/>
    <s v="Sunday"/>
    <x v="7"/>
    <n v="16.5"/>
    <n v="11.98"/>
    <n v="20"/>
    <m/>
    <m/>
    <m/>
  </r>
  <r>
    <x v="13"/>
    <x v="6"/>
    <s v="Sunday"/>
    <x v="8"/>
    <n v="19.100000000000001"/>
    <n v="15.74"/>
    <n v="20"/>
    <m/>
    <m/>
    <m/>
  </r>
  <r>
    <x v="13"/>
    <x v="6"/>
    <s v="Sunday"/>
    <x v="9"/>
    <n v="28.24"/>
    <n v="23.22"/>
    <n v="20"/>
    <m/>
    <m/>
    <m/>
  </r>
  <r>
    <x v="13"/>
    <x v="6"/>
    <s v="Sunday"/>
    <x v="10"/>
    <n v="8.25"/>
    <n v="7.25"/>
    <n v="20"/>
    <m/>
    <m/>
    <m/>
  </r>
  <r>
    <x v="13"/>
    <x v="6"/>
    <s v="Sunday"/>
    <x v="11"/>
    <n v="3.85"/>
    <n v="3.5"/>
    <n v="20"/>
    <m/>
    <m/>
    <m/>
  </r>
  <r>
    <x v="13"/>
    <x v="6"/>
    <s v="Sunday"/>
    <x v="12"/>
    <n v="15.1"/>
    <n v="12.24"/>
    <n v="20"/>
    <m/>
    <m/>
    <m/>
  </r>
  <r>
    <x v="13"/>
    <x v="6"/>
    <s v="Sunday"/>
    <x v="13"/>
    <n v="6"/>
    <n v="5.25"/>
    <n v="20"/>
    <m/>
    <m/>
    <m/>
  </r>
  <r>
    <x v="13"/>
    <x v="6"/>
    <s v="Sunday"/>
    <x v="14"/>
    <n v="33.659999999999997"/>
    <n v="0"/>
    <n v="20"/>
    <m/>
    <m/>
    <m/>
  </r>
  <r>
    <x v="13"/>
    <x v="6"/>
    <s v="Sunday"/>
    <x v="15"/>
    <n v="0"/>
    <n v="0"/>
    <n v="20"/>
    <m/>
    <m/>
    <m/>
  </r>
  <r>
    <x v="13"/>
    <x v="6"/>
    <s v="Sunday"/>
    <x v="16"/>
    <n v="0"/>
    <n v="0"/>
    <n v="20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7">
  <r>
    <d v="2023-04-17T00:00:00"/>
    <x v="0"/>
    <x v="0"/>
    <x v="0"/>
    <n v="17.59"/>
    <n v="15"/>
    <n v="20"/>
    <n v="5.21"/>
    <n v="9.3800000000000008"/>
    <n v="10.42"/>
    <n v="56.0625"/>
    <n v="897"/>
    <x v="0"/>
    <n v="310.72250000000008"/>
    <n v="0"/>
  </r>
  <r>
    <d v="2023-04-17T00:00:00"/>
    <x v="0"/>
    <x v="0"/>
    <x v="1"/>
    <n v="0"/>
    <n v="0"/>
    <n v="20"/>
    <n v="5.21"/>
    <n v="9.3800000000000008"/>
    <n v="10.42"/>
    <n v="56.0625"/>
    <n v="897"/>
    <x v="0"/>
    <n v="310.72250000000008"/>
    <n v="0"/>
  </r>
  <r>
    <d v="2023-04-17T00:00:00"/>
    <x v="0"/>
    <x v="0"/>
    <x v="2"/>
    <n v="0"/>
    <n v="0"/>
    <n v="20"/>
    <n v="5.21"/>
    <n v="9.3800000000000008"/>
    <n v="10.42"/>
    <n v="56.0625"/>
    <n v="897"/>
    <x v="0"/>
    <n v="310.72250000000008"/>
    <n v="0"/>
  </r>
  <r>
    <d v="2023-04-17T00:00:00"/>
    <x v="0"/>
    <x v="0"/>
    <x v="3"/>
    <n v="14.09"/>
    <n v="10.99"/>
    <n v="20"/>
    <n v="5.21"/>
    <n v="9.3800000000000008"/>
    <n v="10.42"/>
    <n v="56.0625"/>
    <n v="897"/>
    <x v="0"/>
    <n v="310.72250000000008"/>
    <n v="0"/>
  </r>
  <r>
    <d v="2023-04-17T00:00:00"/>
    <x v="0"/>
    <x v="0"/>
    <x v="4"/>
    <n v="35.1"/>
    <n v="23.49"/>
    <n v="20"/>
    <n v="5.21"/>
    <n v="9.3800000000000008"/>
    <n v="10.42"/>
    <n v="56.0625"/>
    <n v="897"/>
    <x v="0"/>
    <n v="310.72250000000008"/>
    <n v="0"/>
  </r>
  <r>
    <d v="2023-04-17T00:00:00"/>
    <x v="0"/>
    <x v="0"/>
    <x v="5"/>
    <n v="27.25"/>
    <n v="21.99"/>
    <n v="20"/>
    <n v="5.21"/>
    <n v="9.3800000000000008"/>
    <n v="10.42"/>
    <n v="56.0625"/>
    <n v="897"/>
    <x v="0"/>
    <n v="310.72250000000008"/>
    <n v="0"/>
  </r>
  <r>
    <d v="2023-04-17T00:00:00"/>
    <x v="0"/>
    <x v="0"/>
    <x v="6"/>
    <n v="8.85"/>
    <n v="6.99"/>
    <n v="20"/>
    <n v="5.21"/>
    <n v="9.3800000000000008"/>
    <n v="10.42"/>
    <n v="56.0625"/>
    <n v="897"/>
    <x v="0"/>
    <n v="310.72250000000008"/>
    <n v="0"/>
  </r>
  <r>
    <d v="2023-04-17T00:00:00"/>
    <x v="0"/>
    <x v="0"/>
    <x v="7"/>
    <n v="17.45"/>
    <n v="13.24"/>
    <n v="20"/>
    <n v="5.21"/>
    <n v="9.3800000000000008"/>
    <n v="10.42"/>
    <n v="56.0625"/>
    <n v="897"/>
    <x v="0"/>
    <n v="310.72250000000008"/>
    <n v="0"/>
  </r>
  <r>
    <d v="2023-04-17T00:00:00"/>
    <x v="0"/>
    <x v="0"/>
    <x v="8"/>
    <n v="0"/>
    <n v="0"/>
    <n v="20"/>
    <n v="5.21"/>
    <n v="9.3800000000000008"/>
    <n v="10.42"/>
    <n v="56.0625"/>
    <n v="897"/>
    <x v="0"/>
    <n v="310.72250000000008"/>
    <n v="0"/>
  </r>
  <r>
    <d v="2023-04-17T00:00:00"/>
    <x v="0"/>
    <x v="0"/>
    <x v="9"/>
    <n v="0"/>
    <n v="0"/>
    <n v="20"/>
    <n v="5.21"/>
    <n v="9.3800000000000008"/>
    <n v="10.42"/>
    <n v="56.0625"/>
    <n v="897"/>
    <x v="0"/>
    <n v="310.72250000000008"/>
    <n v="0"/>
  </r>
  <r>
    <d v="2023-04-17T00:00:00"/>
    <x v="0"/>
    <x v="0"/>
    <x v="10"/>
    <n v="0"/>
    <n v="0"/>
    <n v="20"/>
    <n v="5.21"/>
    <n v="9.3800000000000008"/>
    <n v="10.42"/>
    <n v="56.0625"/>
    <n v="897"/>
    <x v="0"/>
    <n v="310.72250000000008"/>
    <n v="0"/>
  </r>
  <r>
    <d v="2023-04-17T00:00:00"/>
    <x v="0"/>
    <x v="0"/>
    <x v="11"/>
    <n v="0"/>
    <n v="0"/>
    <n v="20"/>
    <n v="5.21"/>
    <n v="9.3800000000000008"/>
    <n v="10.42"/>
    <n v="56.0625"/>
    <n v="897"/>
    <x v="0"/>
    <n v="310.72250000000008"/>
    <n v="0"/>
  </r>
  <r>
    <d v="2023-04-17T00:00:00"/>
    <x v="0"/>
    <x v="0"/>
    <x v="12"/>
    <n v="0"/>
    <n v="0"/>
    <n v="20"/>
    <n v="5.21"/>
    <n v="9.3800000000000008"/>
    <n v="10.42"/>
    <n v="56.0625"/>
    <n v="897"/>
    <x v="0"/>
    <n v="310.72250000000008"/>
    <n v="0"/>
  </r>
  <r>
    <d v="2023-04-17T00:00:00"/>
    <x v="0"/>
    <x v="0"/>
    <x v="13"/>
    <n v="0"/>
    <n v="0"/>
    <n v="20"/>
    <n v="5.21"/>
    <n v="9.3800000000000008"/>
    <n v="10.42"/>
    <n v="56.0625"/>
    <n v="897"/>
    <x v="0"/>
    <n v="310.72250000000008"/>
    <n v="0"/>
  </r>
  <r>
    <d v="2023-04-17T00:00:00"/>
    <x v="0"/>
    <x v="0"/>
    <x v="14"/>
    <n v="2.5"/>
    <n v="2"/>
    <n v="20"/>
    <n v="5.21"/>
    <n v="9.3800000000000008"/>
    <n v="10.42"/>
    <n v="56.0625"/>
    <n v="897"/>
    <x v="0"/>
    <n v="310.72250000000008"/>
    <n v="0"/>
  </r>
  <r>
    <d v="2023-04-17T00:00:00"/>
    <x v="0"/>
    <x v="0"/>
    <x v="15"/>
    <n v="0"/>
    <n v="0"/>
    <n v="20"/>
    <n v="5.21"/>
    <n v="9.3800000000000008"/>
    <n v="10.42"/>
    <n v="56.0625"/>
    <n v="897"/>
    <x v="0"/>
    <n v="310.72250000000008"/>
    <n v="0"/>
  </r>
  <r>
    <d v="2023-04-17T00:00:00"/>
    <x v="0"/>
    <x v="0"/>
    <x v="16"/>
    <n v="0"/>
    <n v="0"/>
    <n v="20"/>
    <n v="5.21"/>
    <n v="9.3800000000000008"/>
    <n v="10.42"/>
    <n v="56.0625"/>
    <n v="897"/>
    <x v="0"/>
    <n v="310.72250000000008"/>
    <n v="0"/>
  </r>
  <r>
    <d v="2023-04-18T00:00:00"/>
    <x v="1"/>
    <x v="1"/>
    <x v="0"/>
    <n v="11.6"/>
    <n v="10.5"/>
    <n v="20"/>
    <n v="5.21"/>
    <n v="9.3800000000000008"/>
    <n v="10.42"/>
    <n v="59.625"/>
    <n v="954"/>
    <x v="1"/>
    <n v="423.99500000000035"/>
    <n v="1"/>
  </r>
  <r>
    <d v="2023-04-18T00:00:00"/>
    <x v="1"/>
    <x v="1"/>
    <x v="1"/>
    <n v="15.25"/>
    <n v="11.69"/>
    <n v="20"/>
    <n v="5.21"/>
    <n v="9.3800000000000008"/>
    <n v="10.42"/>
    <n v="59.625"/>
    <n v="954"/>
    <x v="1"/>
    <n v="423.99500000000035"/>
    <n v="1"/>
  </r>
  <r>
    <d v="2023-04-18T00:00:00"/>
    <x v="1"/>
    <x v="1"/>
    <x v="2"/>
    <n v="4.5"/>
    <n v="4"/>
    <n v="20"/>
    <n v="5.21"/>
    <n v="9.3800000000000008"/>
    <n v="10.42"/>
    <n v="59.625"/>
    <n v="954"/>
    <x v="1"/>
    <n v="423.99500000000035"/>
    <n v="1"/>
  </r>
  <r>
    <d v="2023-04-18T00:00:00"/>
    <x v="1"/>
    <x v="1"/>
    <x v="3"/>
    <n v="0"/>
    <n v="0"/>
    <n v="20"/>
    <n v="5.21"/>
    <n v="9.3800000000000008"/>
    <n v="10.42"/>
    <n v="59.625"/>
    <n v="954"/>
    <x v="1"/>
    <n v="423.99500000000035"/>
    <n v="1"/>
  </r>
  <r>
    <d v="2023-04-18T00:00:00"/>
    <x v="1"/>
    <x v="1"/>
    <x v="4"/>
    <n v="6.1"/>
    <n v="5.5"/>
    <n v="20"/>
    <n v="5.21"/>
    <n v="9.3800000000000008"/>
    <n v="10.42"/>
    <n v="59.625"/>
    <n v="954"/>
    <x v="1"/>
    <n v="423.99500000000035"/>
    <n v="1"/>
  </r>
  <r>
    <d v="2023-04-18T00:00:00"/>
    <x v="1"/>
    <x v="1"/>
    <x v="5"/>
    <n v="2.75"/>
    <n v="2"/>
    <n v="20"/>
    <n v="5.21"/>
    <n v="9.3800000000000008"/>
    <n v="10.42"/>
    <n v="59.625"/>
    <n v="954"/>
    <x v="1"/>
    <n v="423.99500000000035"/>
    <n v="1"/>
  </r>
  <r>
    <d v="2023-04-18T00:00:00"/>
    <x v="1"/>
    <x v="1"/>
    <x v="6"/>
    <n v="8.4499999999999993"/>
    <n v="3.74"/>
    <n v="20"/>
    <n v="5.21"/>
    <n v="9.3800000000000008"/>
    <n v="10.42"/>
    <n v="59.625"/>
    <n v="954"/>
    <x v="1"/>
    <n v="423.99500000000035"/>
    <n v="1"/>
  </r>
  <r>
    <d v="2023-04-18T00:00:00"/>
    <x v="1"/>
    <x v="1"/>
    <x v="7"/>
    <n v="17.25"/>
    <n v="14.49"/>
    <n v="20"/>
    <n v="5.21"/>
    <n v="9.3800000000000008"/>
    <n v="10.42"/>
    <n v="59.625"/>
    <n v="954"/>
    <x v="1"/>
    <n v="423.99500000000035"/>
    <n v="1"/>
  </r>
  <r>
    <d v="2023-04-18T00:00:00"/>
    <x v="1"/>
    <x v="1"/>
    <x v="8"/>
    <n v="6.75"/>
    <n v="6"/>
    <n v="20"/>
    <n v="5.21"/>
    <n v="9.3800000000000008"/>
    <n v="10.42"/>
    <n v="59.625"/>
    <n v="954"/>
    <x v="1"/>
    <n v="423.99500000000035"/>
    <n v="1"/>
  </r>
  <r>
    <d v="2023-04-18T00:00:00"/>
    <x v="1"/>
    <x v="1"/>
    <x v="9"/>
    <n v="9.25"/>
    <n v="7"/>
    <n v="20"/>
    <n v="5.21"/>
    <n v="9.3800000000000008"/>
    <n v="10.42"/>
    <n v="59.625"/>
    <n v="954"/>
    <x v="1"/>
    <n v="423.99500000000035"/>
    <n v="1"/>
  </r>
  <r>
    <d v="2023-04-18T00:00:00"/>
    <x v="1"/>
    <x v="1"/>
    <x v="10"/>
    <n v="18.600000000000001"/>
    <n v="14.74"/>
    <n v="20"/>
    <n v="5.21"/>
    <n v="9.3800000000000008"/>
    <n v="10.42"/>
    <n v="59.625"/>
    <n v="954"/>
    <x v="1"/>
    <n v="423.99500000000035"/>
    <n v="1"/>
  </r>
  <r>
    <d v="2023-04-18T00:00:00"/>
    <x v="1"/>
    <x v="1"/>
    <x v="11"/>
    <n v="18.09"/>
    <n v="15.2"/>
    <n v="20"/>
    <n v="5.21"/>
    <n v="9.3800000000000008"/>
    <n v="10.42"/>
    <n v="59.625"/>
    <n v="954"/>
    <x v="1"/>
    <n v="423.99500000000035"/>
    <n v="1"/>
  </r>
  <r>
    <d v="2023-04-18T00:00:00"/>
    <x v="1"/>
    <x v="1"/>
    <x v="12"/>
    <n v="15.2"/>
    <n v="8.75"/>
    <n v="20"/>
    <n v="5.21"/>
    <n v="9.3800000000000008"/>
    <n v="10.42"/>
    <n v="59.625"/>
    <n v="954"/>
    <x v="1"/>
    <n v="423.99500000000035"/>
    <n v="1"/>
  </r>
  <r>
    <d v="2023-04-18T00:00:00"/>
    <x v="1"/>
    <x v="1"/>
    <x v="13"/>
    <n v="31"/>
    <n v="19.75"/>
    <n v="20"/>
    <n v="5.21"/>
    <n v="9.3800000000000008"/>
    <n v="10.42"/>
    <n v="59.625"/>
    <n v="954"/>
    <x v="1"/>
    <n v="423.99500000000035"/>
    <n v="1"/>
  </r>
  <r>
    <d v="2023-04-18T00:00:00"/>
    <x v="1"/>
    <x v="1"/>
    <x v="14"/>
    <n v="8.25"/>
    <n v="6.5"/>
    <n v="20"/>
    <n v="5.21"/>
    <n v="9.3800000000000008"/>
    <n v="10.42"/>
    <n v="59.625"/>
    <n v="954"/>
    <x v="1"/>
    <n v="423.99500000000035"/>
    <n v="1"/>
  </r>
  <r>
    <d v="2023-04-18T00:00:00"/>
    <x v="1"/>
    <x v="1"/>
    <x v="15"/>
    <n v="0"/>
    <n v="0"/>
    <n v="20"/>
    <n v="5.21"/>
    <n v="9.3800000000000008"/>
    <n v="10.42"/>
    <n v="59.625"/>
    <n v="954"/>
    <x v="1"/>
    <n v="423.99500000000035"/>
    <n v="1"/>
  </r>
  <r>
    <d v="2023-04-18T00:00:00"/>
    <x v="1"/>
    <x v="1"/>
    <x v="16"/>
    <n v="2.5"/>
    <n v="1.5"/>
    <n v="20"/>
    <n v="5.21"/>
    <n v="9.3800000000000008"/>
    <n v="10.42"/>
    <n v="59.625"/>
    <n v="954"/>
    <x v="1"/>
    <n v="423.99500000000035"/>
    <n v="1"/>
  </r>
  <r>
    <d v="2023-04-19T00:00:00"/>
    <x v="2"/>
    <x v="2"/>
    <x v="0"/>
    <n v="1.6"/>
    <n v="1.5"/>
    <n v="20"/>
    <n v="5.21"/>
    <n v="9.3800000000000008"/>
    <n v="10.42"/>
    <n v="61.125"/>
    <n v="978"/>
    <x v="2"/>
    <n v="378.10500000000025"/>
    <n v="1"/>
  </r>
  <r>
    <d v="2023-04-19T00:00:00"/>
    <x v="2"/>
    <x v="2"/>
    <x v="1"/>
    <n v="16"/>
    <n v="12.24"/>
    <n v="20"/>
    <n v="5.21"/>
    <n v="9.3800000000000008"/>
    <n v="10.42"/>
    <n v="61.125"/>
    <n v="978"/>
    <x v="2"/>
    <n v="378.10500000000025"/>
    <n v="1"/>
  </r>
  <r>
    <d v="2023-04-19T00:00:00"/>
    <x v="2"/>
    <x v="2"/>
    <x v="2"/>
    <n v="7.1"/>
    <n v="6.5"/>
    <n v="20"/>
    <n v="5.21"/>
    <n v="9.3800000000000008"/>
    <n v="10.42"/>
    <n v="61.125"/>
    <n v="978"/>
    <x v="2"/>
    <n v="378.10500000000025"/>
    <n v="1"/>
  </r>
  <r>
    <d v="2023-04-19T00:00:00"/>
    <x v="2"/>
    <x v="2"/>
    <x v="3"/>
    <n v="7.75"/>
    <n v="6.25"/>
    <n v="20"/>
    <n v="5.21"/>
    <n v="9.3800000000000008"/>
    <n v="10.42"/>
    <n v="61.125"/>
    <n v="978"/>
    <x v="2"/>
    <n v="378.10500000000025"/>
    <n v="1"/>
  </r>
  <r>
    <d v="2023-04-19T00:00:00"/>
    <x v="2"/>
    <x v="2"/>
    <x v="4"/>
    <n v="0"/>
    <n v="0"/>
    <n v="20"/>
    <n v="5.21"/>
    <n v="9.3800000000000008"/>
    <n v="10.42"/>
    <n v="61.125"/>
    <n v="978"/>
    <x v="2"/>
    <n v="378.10500000000025"/>
    <n v="1"/>
  </r>
  <r>
    <d v="2023-04-19T00:00:00"/>
    <x v="2"/>
    <x v="2"/>
    <x v="5"/>
    <n v="8.25"/>
    <n v="6.75"/>
    <n v="20"/>
    <n v="5.21"/>
    <n v="9.3800000000000008"/>
    <n v="10.42"/>
    <n v="61.125"/>
    <n v="978"/>
    <x v="2"/>
    <n v="378.10500000000025"/>
    <n v="1"/>
  </r>
  <r>
    <d v="2023-04-19T00:00:00"/>
    <x v="2"/>
    <x v="2"/>
    <x v="6"/>
    <n v="12.5"/>
    <n v="10.99"/>
    <n v="20"/>
    <n v="5.21"/>
    <n v="9.3800000000000008"/>
    <n v="10.42"/>
    <n v="61.125"/>
    <n v="978"/>
    <x v="2"/>
    <n v="378.10500000000025"/>
    <n v="1"/>
  </r>
  <r>
    <d v="2023-04-19T00:00:00"/>
    <x v="2"/>
    <x v="2"/>
    <x v="7"/>
    <n v="9"/>
    <n v="8"/>
    <n v="20"/>
    <n v="5.21"/>
    <n v="9.3800000000000008"/>
    <n v="10.42"/>
    <n v="61.125"/>
    <n v="978"/>
    <x v="2"/>
    <n v="378.10500000000025"/>
    <n v="1"/>
  </r>
  <r>
    <d v="2023-04-19T00:00:00"/>
    <x v="2"/>
    <x v="2"/>
    <x v="8"/>
    <n v="15.5"/>
    <n v="12.19"/>
    <n v="20"/>
    <n v="5.21"/>
    <n v="9.3800000000000008"/>
    <n v="10.42"/>
    <n v="61.125"/>
    <n v="978"/>
    <x v="2"/>
    <n v="378.10500000000025"/>
    <n v="1"/>
  </r>
  <r>
    <d v="2023-04-19T00:00:00"/>
    <x v="2"/>
    <x v="2"/>
    <x v="9"/>
    <n v="6"/>
    <n v="4.99"/>
    <n v="20"/>
    <n v="5.21"/>
    <n v="9.3800000000000008"/>
    <n v="10.42"/>
    <n v="61.125"/>
    <n v="978"/>
    <x v="2"/>
    <n v="378.10500000000025"/>
    <n v="1"/>
  </r>
  <r>
    <d v="2023-04-19T00:00:00"/>
    <x v="2"/>
    <x v="2"/>
    <x v="10"/>
    <n v="0"/>
    <n v="0"/>
    <n v="20"/>
    <n v="5.21"/>
    <n v="9.3800000000000008"/>
    <n v="10.42"/>
    <n v="61.125"/>
    <n v="978"/>
    <x v="2"/>
    <n v="378.10500000000025"/>
    <n v="1"/>
  </r>
  <r>
    <d v="2023-04-19T00:00:00"/>
    <x v="2"/>
    <x v="2"/>
    <x v="11"/>
    <n v="0"/>
    <n v="0"/>
    <n v="20"/>
    <n v="5.21"/>
    <n v="9.3800000000000008"/>
    <n v="10.42"/>
    <n v="61.125"/>
    <n v="978"/>
    <x v="2"/>
    <n v="378.10500000000025"/>
    <n v="1"/>
  </r>
  <r>
    <d v="2023-04-19T00:00:00"/>
    <x v="2"/>
    <x v="2"/>
    <x v="12"/>
    <n v="0"/>
    <n v="0"/>
    <n v="20"/>
    <n v="5.21"/>
    <n v="9.3800000000000008"/>
    <n v="10.42"/>
    <n v="61.125"/>
    <n v="978"/>
    <x v="2"/>
    <n v="378.10500000000025"/>
    <n v="1"/>
  </r>
  <r>
    <d v="2023-04-19T00:00:00"/>
    <x v="2"/>
    <x v="2"/>
    <x v="13"/>
    <n v="13.25"/>
    <n v="12.5"/>
    <n v="20"/>
    <n v="5.21"/>
    <n v="9.3800000000000008"/>
    <n v="10.42"/>
    <n v="61.125"/>
    <n v="978"/>
    <x v="2"/>
    <n v="378.10500000000025"/>
    <n v="1"/>
  </r>
  <r>
    <d v="2023-04-19T00:00:00"/>
    <x v="2"/>
    <x v="2"/>
    <x v="14"/>
    <n v="7.2"/>
    <n v="7"/>
    <n v="20"/>
    <n v="5.21"/>
    <n v="9.3800000000000008"/>
    <n v="10.42"/>
    <n v="61.125"/>
    <n v="978"/>
    <x v="2"/>
    <n v="378.10500000000025"/>
    <n v="1"/>
  </r>
  <r>
    <d v="2023-04-19T00:00:00"/>
    <x v="2"/>
    <x v="2"/>
    <x v="15"/>
    <n v="0"/>
    <n v="0"/>
    <n v="20"/>
    <n v="5.21"/>
    <n v="9.3800000000000008"/>
    <n v="10.42"/>
    <n v="61.125"/>
    <n v="978"/>
    <x v="2"/>
    <n v="378.10500000000025"/>
    <n v="1"/>
  </r>
  <r>
    <d v="2023-04-19T00:00:00"/>
    <x v="2"/>
    <x v="2"/>
    <x v="16"/>
    <n v="0"/>
    <n v="0"/>
    <n v="20"/>
    <n v="5.21"/>
    <n v="9.3800000000000008"/>
    <n v="10.42"/>
    <n v="61.125"/>
    <n v="978"/>
    <x v="2"/>
    <n v="378.10500000000025"/>
    <n v="1"/>
  </r>
  <r>
    <d v="2023-04-20T00:00:00"/>
    <x v="3"/>
    <x v="3"/>
    <x v="0"/>
    <n v="3.25"/>
    <n v="2.25"/>
    <n v="20"/>
    <n v="5.21"/>
    <n v="9.3800000000000008"/>
    <n v="10.42"/>
    <n v="60.3125"/>
    <n v="965"/>
    <x v="2"/>
    <n v="378.10500000000025"/>
    <n v="1"/>
  </r>
  <r>
    <d v="2023-04-20T00:00:00"/>
    <x v="3"/>
    <x v="3"/>
    <x v="1"/>
    <n v="0"/>
    <n v="0"/>
    <n v="20"/>
    <n v="5.21"/>
    <n v="9.3800000000000008"/>
    <n v="10.42"/>
    <n v="60.3125"/>
    <n v="965"/>
    <x v="2"/>
    <n v="378.10500000000025"/>
    <n v="1"/>
  </r>
  <r>
    <d v="2023-04-20T00:00:00"/>
    <x v="3"/>
    <x v="3"/>
    <x v="2"/>
    <n v="22.5"/>
    <n v="18.21"/>
    <n v="20"/>
    <n v="5.21"/>
    <n v="9.3800000000000008"/>
    <n v="10.42"/>
    <n v="60.3125"/>
    <n v="965"/>
    <x v="2"/>
    <n v="378.10500000000025"/>
    <n v="1"/>
  </r>
  <r>
    <d v="2023-04-20T00:00:00"/>
    <x v="3"/>
    <x v="3"/>
    <x v="3"/>
    <n v="14.6"/>
    <n v="12"/>
    <n v="20"/>
    <n v="5.21"/>
    <n v="9.3800000000000008"/>
    <n v="10.42"/>
    <n v="60.3125"/>
    <n v="965"/>
    <x v="2"/>
    <n v="378.10500000000025"/>
    <n v="1"/>
  </r>
  <r>
    <d v="2023-04-20T00:00:00"/>
    <x v="3"/>
    <x v="3"/>
    <x v="4"/>
    <n v="17.2"/>
    <n v="15"/>
    <n v="20"/>
    <n v="5.21"/>
    <n v="9.3800000000000008"/>
    <n v="10.42"/>
    <n v="60.3125"/>
    <n v="965"/>
    <x v="2"/>
    <n v="378.10500000000025"/>
    <n v="1"/>
  </r>
  <r>
    <d v="2023-04-20T00:00:00"/>
    <x v="3"/>
    <x v="3"/>
    <x v="5"/>
    <n v="9.25"/>
    <n v="6.75"/>
    <n v="20"/>
    <n v="5.21"/>
    <n v="9.3800000000000008"/>
    <n v="10.42"/>
    <n v="60.3125"/>
    <n v="965"/>
    <x v="2"/>
    <n v="378.10500000000025"/>
    <n v="1"/>
  </r>
  <r>
    <d v="2023-04-20T00:00:00"/>
    <x v="3"/>
    <x v="3"/>
    <x v="6"/>
    <n v="0"/>
    <n v="0"/>
    <n v="20"/>
    <n v="5.21"/>
    <n v="9.3800000000000008"/>
    <n v="10.42"/>
    <n v="60.3125"/>
    <n v="965"/>
    <x v="2"/>
    <n v="378.10500000000025"/>
    <n v="1"/>
  </r>
  <r>
    <d v="2023-04-20T00:00:00"/>
    <x v="3"/>
    <x v="3"/>
    <x v="7"/>
    <n v="17.7"/>
    <n v="15.25"/>
    <n v="20"/>
    <n v="5.21"/>
    <n v="9.3800000000000008"/>
    <n v="10.42"/>
    <n v="60.3125"/>
    <n v="965"/>
    <x v="2"/>
    <n v="378.10500000000025"/>
    <n v="1"/>
  </r>
  <r>
    <d v="2023-04-20T00:00:00"/>
    <x v="3"/>
    <x v="3"/>
    <x v="8"/>
    <n v="5.5"/>
    <n v="5"/>
    <n v="20"/>
    <n v="5.21"/>
    <n v="9.3800000000000008"/>
    <n v="10.42"/>
    <n v="60.3125"/>
    <n v="965"/>
    <x v="2"/>
    <n v="378.10500000000025"/>
    <n v="1"/>
  </r>
  <r>
    <d v="2023-04-20T00:00:00"/>
    <x v="3"/>
    <x v="3"/>
    <x v="9"/>
    <n v="12.1"/>
    <n v="9.24"/>
    <n v="20"/>
    <n v="5.21"/>
    <n v="9.3800000000000008"/>
    <n v="10.42"/>
    <n v="60.3125"/>
    <n v="965"/>
    <x v="2"/>
    <n v="378.10500000000025"/>
    <n v="1"/>
  </r>
  <r>
    <d v="2023-04-20T00:00:00"/>
    <x v="3"/>
    <x v="3"/>
    <x v="10"/>
    <n v="12.6"/>
    <n v="10.25"/>
    <n v="20"/>
    <n v="5.21"/>
    <n v="9.3800000000000008"/>
    <n v="10.42"/>
    <n v="60.3125"/>
    <n v="965"/>
    <x v="2"/>
    <n v="378.10500000000025"/>
    <n v="1"/>
  </r>
  <r>
    <d v="2023-04-20T00:00:00"/>
    <x v="3"/>
    <x v="3"/>
    <x v="11"/>
    <n v="17.100000000000001"/>
    <n v="14.75"/>
    <n v="20"/>
    <n v="5.21"/>
    <n v="9.3800000000000008"/>
    <n v="10.42"/>
    <n v="60.3125"/>
    <n v="965"/>
    <x v="2"/>
    <n v="378.10500000000025"/>
    <n v="1"/>
  </r>
  <r>
    <d v="2023-04-20T00:00:00"/>
    <x v="3"/>
    <x v="3"/>
    <x v="12"/>
    <n v="10.84"/>
    <n v="9.5"/>
    <n v="20"/>
    <n v="5.21"/>
    <n v="9.3800000000000008"/>
    <n v="10.42"/>
    <n v="60.3125"/>
    <n v="965"/>
    <x v="2"/>
    <n v="378.10500000000025"/>
    <n v="1"/>
  </r>
  <r>
    <d v="2023-04-20T00:00:00"/>
    <x v="3"/>
    <x v="3"/>
    <x v="13"/>
    <n v="19.95"/>
    <n v="13.25"/>
    <n v="20"/>
    <n v="5.21"/>
    <n v="9.3800000000000008"/>
    <n v="10.42"/>
    <n v="60.3125"/>
    <n v="965"/>
    <x v="2"/>
    <n v="378.10500000000025"/>
    <n v="1"/>
  </r>
  <r>
    <d v="2023-04-20T00:00:00"/>
    <x v="3"/>
    <x v="3"/>
    <x v="14"/>
    <n v="11"/>
    <n v="7.99"/>
    <n v="20"/>
    <n v="5.21"/>
    <n v="9.3800000000000008"/>
    <n v="10.42"/>
    <n v="60.3125"/>
    <n v="965"/>
    <x v="2"/>
    <n v="378.10500000000025"/>
    <n v="1"/>
  </r>
  <r>
    <d v="2023-04-20T00:00:00"/>
    <x v="3"/>
    <x v="3"/>
    <x v="15"/>
    <n v="0"/>
    <n v="0"/>
    <n v="20"/>
    <n v="5.21"/>
    <n v="9.3800000000000008"/>
    <n v="10.42"/>
    <n v="60.3125"/>
    <n v="965"/>
    <x v="2"/>
    <n v="378.10500000000025"/>
    <n v="1"/>
  </r>
  <r>
    <d v="2023-04-20T00:00:00"/>
    <x v="3"/>
    <x v="3"/>
    <x v="16"/>
    <n v="0"/>
    <n v="0"/>
    <n v="20"/>
    <n v="5.21"/>
    <n v="9.3800000000000008"/>
    <n v="10.42"/>
    <n v="60.3125"/>
    <n v="965"/>
    <x v="3"/>
    <n v="382.74250000000006"/>
    <n v="1"/>
  </r>
  <r>
    <d v="2023-04-21T00:00:00"/>
    <x v="4"/>
    <x v="4"/>
    <x v="0"/>
    <n v="5.5"/>
    <n v="5"/>
    <n v="20"/>
    <n v="5.21"/>
    <n v="9.3800000000000008"/>
    <n v="10.42"/>
    <n v="64.0625"/>
    <n v="1025"/>
    <x v="3"/>
    <n v="382.74250000000006"/>
    <n v="0"/>
  </r>
  <r>
    <d v="2023-04-21T00:00:00"/>
    <x v="4"/>
    <x v="4"/>
    <x v="1"/>
    <n v="0"/>
    <n v="0"/>
    <n v="20"/>
    <n v="5.21"/>
    <n v="9.3800000000000008"/>
    <n v="10.42"/>
    <n v="64.0625"/>
    <n v="1025"/>
    <x v="3"/>
    <n v="382.74250000000006"/>
    <n v="0"/>
  </r>
  <r>
    <d v="2023-04-21T00:00:00"/>
    <x v="4"/>
    <x v="4"/>
    <x v="2"/>
    <n v="0"/>
    <n v="0"/>
    <n v="20"/>
    <n v="5.21"/>
    <n v="9.3800000000000008"/>
    <n v="10.42"/>
    <n v="64.0625"/>
    <n v="1025"/>
    <x v="3"/>
    <n v="382.74250000000006"/>
    <n v="0"/>
  </r>
  <r>
    <d v="2023-04-21T00:00:00"/>
    <x v="4"/>
    <x v="4"/>
    <x v="3"/>
    <n v="14.85"/>
    <n v="11.35"/>
    <n v="20"/>
    <n v="5.21"/>
    <n v="9.3800000000000008"/>
    <n v="10.42"/>
    <n v="64.0625"/>
    <n v="1025"/>
    <x v="3"/>
    <n v="382.74250000000006"/>
    <n v="0"/>
  </r>
  <r>
    <d v="2023-04-21T00:00:00"/>
    <x v="4"/>
    <x v="4"/>
    <x v="4"/>
    <n v="23.5"/>
    <n v="4.25"/>
    <n v="20"/>
    <n v="5.21"/>
    <n v="9.3800000000000008"/>
    <n v="10.42"/>
    <n v="64.0625"/>
    <n v="1025"/>
    <x v="3"/>
    <n v="382.74250000000006"/>
    <n v="0"/>
  </r>
  <r>
    <d v="2023-04-21T00:00:00"/>
    <x v="4"/>
    <x v="4"/>
    <x v="5"/>
    <n v="0"/>
    <n v="0"/>
    <n v="20"/>
    <n v="5.21"/>
    <n v="9.3800000000000008"/>
    <n v="10.42"/>
    <n v="64.0625"/>
    <n v="1025"/>
    <x v="3"/>
    <n v="382.74250000000006"/>
    <n v="0"/>
  </r>
  <r>
    <d v="2023-04-21T00:00:00"/>
    <x v="4"/>
    <x v="4"/>
    <x v="6"/>
    <n v="0"/>
    <n v="0"/>
    <n v="20"/>
    <n v="5.21"/>
    <n v="9.3800000000000008"/>
    <n v="10.42"/>
    <n v="64.0625"/>
    <n v="1025"/>
    <x v="3"/>
    <n v="382.74250000000006"/>
    <n v="0"/>
  </r>
  <r>
    <d v="2023-04-21T00:00:00"/>
    <x v="4"/>
    <x v="4"/>
    <x v="7"/>
    <n v="0"/>
    <n v="0"/>
    <n v="20"/>
    <n v="5.21"/>
    <n v="9.3800000000000008"/>
    <n v="10.42"/>
    <n v="64.0625"/>
    <n v="1025"/>
    <x v="3"/>
    <n v="382.74250000000006"/>
    <n v="0"/>
  </r>
  <r>
    <d v="2023-04-21T00:00:00"/>
    <x v="4"/>
    <x v="4"/>
    <x v="8"/>
    <n v="14.25"/>
    <n v="11.75"/>
    <n v="20"/>
    <n v="5.21"/>
    <n v="9.3800000000000008"/>
    <n v="10.42"/>
    <n v="64.0625"/>
    <n v="1025"/>
    <x v="3"/>
    <n v="382.74250000000006"/>
    <n v="0"/>
  </r>
  <r>
    <d v="2023-04-21T00:00:00"/>
    <x v="4"/>
    <x v="4"/>
    <x v="9"/>
    <n v="4.5"/>
    <n v="4"/>
    <n v="20"/>
    <n v="5.21"/>
    <n v="9.3800000000000008"/>
    <n v="10.42"/>
    <n v="64.0625"/>
    <n v="1025"/>
    <x v="3"/>
    <n v="382.74250000000006"/>
    <n v="0"/>
  </r>
  <r>
    <d v="2023-04-21T00:00:00"/>
    <x v="4"/>
    <x v="4"/>
    <x v="10"/>
    <n v="0"/>
    <n v="0"/>
    <n v="20"/>
    <n v="5.21"/>
    <n v="9.3800000000000008"/>
    <n v="10.42"/>
    <n v="64.0625"/>
    <n v="1025"/>
    <x v="3"/>
    <n v="382.74250000000006"/>
    <n v="0"/>
  </r>
  <r>
    <d v="2023-04-21T00:00:00"/>
    <x v="4"/>
    <x v="4"/>
    <x v="11"/>
    <n v="0"/>
    <n v="0"/>
    <n v="20"/>
    <n v="5.21"/>
    <n v="9.3800000000000008"/>
    <n v="10.42"/>
    <n v="64.0625"/>
    <n v="1025"/>
    <x v="3"/>
    <n v="382.74250000000006"/>
    <n v="0"/>
  </r>
  <r>
    <d v="2023-04-21T00:00:00"/>
    <x v="4"/>
    <x v="4"/>
    <x v="12"/>
    <n v="0"/>
    <n v="0"/>
    <n v="20"/>
    <n v="5.21"/>
    <n v="9.3800000000000008"/>
    <n v="10.42"/>
    <n v="64.0625"/>
    <n v="1025"/>
    <x v="3"/>
    <n v="382.74250000000006"/>
    <n v="0"/>
  </r>
  <r>
    <d v="2023-04-21T00:00:00"/>
    <x v="4"/>
    <x v="4"/>
    <x v="13"/>
    <n v="0"/>
    <n v="0"/>
    <n v="20"/>
    <n v="5.21"/>
    <n v="9.3800000000000008"/>
    <n v="10.42"/>
    <n v="64.0625"/>
    <n v="1025"/>
    <x v="3"/>
    <n v="382.74250000000006"/>
    <n v="0"/>
  </r>
  <r>
    <d v="2023-04-21T00:00:00"/>
    <x v="4"/>
    <x v="4"/>
    <x v="14"/>
    <n v="0"/>
    <n v="0"/>
    <n v="20"/>
    <n v="5.21"/>
    <n v="9.3800000000000008"/>
    <n v="10.42"/>
    <n v="64.0625"/>
    <n v="1025"/>
    <x v="3"/>
    <n v="382.74250000000006"/>
    <n v="0"/>
  </r>
  <r>
    <d v="2023-04-21T00:00:00"/>
    <x v="4"/>
    <x v="4"/>
    <x v="15"/>
    <n v="0"/>
    <n v="0"/>
    <n v="20"/>
    <n v="5.21"/>
    <n v="9.3800000000000008"/>
    <n v="10.42"/>
    <n v="64.0625"/>
    <n v="1025"/>
    <x v="3"/>
    <n v="382.74250000000006"/>
    <n v="0"/>
  </r>
  <r>
    <d v="2023-04-21T00:00:00"/>
    <x v="4"/>
    <x v="4"/>
    <x v="16"/>
    <n v="0"/>
    <n v="0"/>
    <n v="20"/>
    <n v="5.21"/>
    <n v="9.3800000000000008"/>
    <n v="10.42"/>
    <n v="64.0625"/>
    <n v="1025"/>
    <x v="3"/>
    <n v="382.74250000000006"/>
    <n v="0"/>
  </r>
  <r>
    <d v="2023-04-22T00:00:00"/>
    <x v="5"/>
    <x v="5"/>
    <x v="0"/>
    <n v="8.25"/>
    <n v="7.25"/>
    <n v="20"/>
    <n v="5.21"/>
    <n v="9.3800000000000008"/>
    <n v="10.42"/>
    <n v="117.0625"/>
    <n v="1873"/>
    <x v="4"/>
    <n v="1510.4325000000001"/>
    <n v="0"/>
  </r>
  <r>
    <d v="2023-04-22T00:00:00"/>
    <x v="5"/>
    <x v="5"/>
    <x v="1"/>
    <n v="34"/>
    <n v="30"/>
    <n v="20"/>
    <n v="5.21"/>
    <n v="9.3800000000000008"/>
    <n v="10.42"/>
    <n v="117.0625"/>
    <n v="1873"/>
    <x v="4"/>
    <n v="1510.4325000000001"/>
    <n v="0"/>
  </r>
  <r>
    <d v="2023-04-22T00:00:00"/>
    <x v="5"/>
    <x v="5"/>
    <x v="2"/>
    <n v="52.75"/>
    <n v="30"/>
    <n v="20"/>
    <n v="5.21"/>
    <n v="9.3800000000000008"/>
    <n v="10.42"/>
    <n v="117.0625"/>
    <n v="1873"/>
    <x v="4"/>
    <n v="1510.4325000000001"/>
    <n v="0"/>
  </r>
  <r>
    <d v="2023-04-22T00:00:00"/>
    <x v="5"/>
    <x v="5"/>
    <x v="3"/>
    <n v="21.25"/>
    <n v="17.98"/>
    <n v="20"/>
    <n v="5.21"/>
    <n v="9.3800000000000008"/>
    <n v="10.42"/>
    <n v="117.0625"/>
    <n v="1873"/>
    <x v="4"/>
    <n v="1510.4325000000001"/>
    <n v="0"/>
  </r>
  <r>
    <d v="2023-04-22T00:00:00"/>
    <x v="5"/>
    <x v="5"/>
    <x v="4"/>
    <n v="28.29"/>
    <n v="23"/>
    <n v="20"/>
    <n v="5.21"/>
    <n v="9.3800000000000008"/>
    <n v="10.42"/>
    <n v="117.0625"/>
    <n v="1873"/>
    <x v="4"/>
    <n v="1510.4325000000001"/>
    <n v="0"/>
  </r>
  <r>
    <d v="2023-04-22T00:00:00"/>
    <x v="5"/>
    <x v="5"/>
    <x v="5"/>
    <n v="16.45"/>
    <n v="13.5"/>
    <n v="20"/>
    <n v="5.21"/>
    <n v="9.3800000000000008"/>
    <n v="10.42"/>
    <n v="117.0625"/>
    <n v="1873"/>
    <x v="4"/>
    <n v="1510.4325000000001"/>
    <n v="0"/>
  </r>
  <r>
    <d v="2023-04-22T00:00:00"/>
    <x v="5"/>
    <x v="5"/>
    <x v="6"/>
    <n v="21.95"/>
    <n v="14.25"/>
    <n v="20"/>
    <n v="5.21"/>
    <n v="9.3800000000000008"/>
    <n v="10.42"/>
    <n v="117.0625"/>
    <n v="1873"/>
    <x v="4"/>
    <n v="1510.4325000000001"/>
    <n v="0"/>
  </r>
  <r>
    <d v="2023-04-22T00:00:00"/>
    <x v="5"/>
    <x v="5"/>
    <x v="7"/>
    <n v="5.5"/>
    <n v="4.25"/>
    <n v="20"/>
    <n v="5.21"/>
    <n v="9.3800000000000008"/>
    <n v="10.42"/>
    <n v="117.0625"/>
    <n v="1873"/>
    <x v="4"/>
    <n v="1510.4325000000001"/>
    <n v="0"/>
  </r>
  <r>
    <d v="2023-04-22T00:00:00"/>
    <x v="5"/>
    <x v="5"/>
    <x v="8"/>
    <n v="12.75"/>
    <n v="10.5"/>
    <n v="20"/>
    <n v="5.21"/>
    <n v="9.3800000000000008"/>
    <n v="10.42"/>
    <n v="117.0625"/>
    <n v="1873"/>
    <x v="4"/>
    <n v="1510.4325000000001"/>
    <n v="0"/>
  </r>
  <r>
    <d v="2023-04-22T00:00:00"/>
    <x v="5"/>
    <x v="5"/>
    <x v="9"/>
    <n v="22.1"/>
    <n v="13.49"/>
    <n v="20"/>
    <n v="5.21"/>
    <n v="9.3800000000000008"/>
    <n v="10.42"/>
    <n v="117.0625"/>
    <n v="1873"/>
    <x v="4"/>
    <n v="1510.4325000000001"/>
    <n v="0"/>
  </r>
  <r>
    <d v="2023-04-22T00:00:00"/>
    <x v="5"/>
    <x v="5"/>
    <x v="10"/>
    <n v="7.45"/>
    <n v="3"/>
    <n v="20"/>
    <n v="5.21"/>
    <n v="9.3800000000000008"/>
    <n v="10.42"/>
    <n v="117.0625"/>
    <n v="1873"/>
    <x v="4"/>
    <n v="1510.4325000000001"/>
    <n v="0"/>
  </r>
  <r>
    <d v="2023-04-22T00:00:00"/>
    <x v="5"/>
    <x v="5"/>
    <x v="11"/>
    <n v="0"/>
    <n v="0"/>
    <n v="20"/>
    <n v="5.21"/>
    <n v="9.3800000000000008"/>
    <n v="10.42"/>
    <n v="117.0625"/>
    <n v="1873"/>
    <x v="4"/>
    <n v="1510.4325000000001"/>
    <n v="0"/>
  </r>
  <r>
    <d v="2023-04-22T00:00:00"/>
    <x v="5"/>
    <x v="5"/>
    <x v="12"/>
    <n v="46.55"/>
    <n v="38.99"/>
    <n v="20"/>
    <n v="5.21"/>
    <n v="9.3800000000000008"/>
    <n v="10.42"/>
    <n v="117.0625"/>
    <n v="1873"/>
    <x v="4"/>
    <n v="1510.4325000000001"/>
    <n v="0"/>
  </r>
  <r>
    <d v="2023-04-22T00:00:00"/>
    <x v="5"/>
    <x v="5"/>
    <x v="13"/>
    <n v="2.25"/>
    <n v="1.5"/>
    <n v="20"/>
    <n v="5.21"/>
    <n v="9.3800000000000008"/>
    <n v="10.42"/>
    <n v="117.0625"/>
    <n v="1873"/>
    <x v="4"/>
    <n v="1510.4325000000001"/>
    <n v="0"/>
  </r>
  <r>
    <d v="2023-04-22T00:00:00"/>
    <x v="5"/>
    <x v="5"/>
    <x v="14"/>
    <n v="0"/>
    <n v="0"/>
    <n v="20"/>
    <n v="5.21"/>
    <n v="9.3800000000000008"/>
    <n v="10.42"/>
    <n v="117.0625"/>
    <n v="1873"/>
    <x v="4"/>
    <n v="1510.4325000000001"/>
    <n v="0"/>
  </r>
  <r>
    <d v="2023-04-22T00:00:00"/>
    <x v="5"/>
    <x v="5"/>
    <x v="15"/>
    <n v="6"/>
    <n v="4.24"/>
    <n v="20"/>
    <n v="5.21"/>
    <n v="9.3800000000000008"/>
    <n v="10.42"/>
    <n v="117.0625"/>
    <n v="1873"/>
    <x v="4"/>
    <n v="1510.4325000000001"/>
    <n v="0"/>
  </r>
  <r>
    <d v="2023-04-22T00:00:00"/>
    <x v="5"/>
    <x v="5"/>
    <x v="16"/>
    <n v="0"/>
    <n v="0"/>
    <n v="20"/>
    <n v="5.21"/>
    <n v="9.3800000000000008"/>
    <n v="10.42"/>
    <n v="117.0625"/>
    <n v="1873"/>
    <x v="4"/>
    <n v="1510.4325000000001"/>
    <n v="0"/>
  </r>
  <r>
    <d v="2023-04-23T00:00:00"/>
    <x v="6"/>
    <x v="6"/>
    <x v="0"/>
    <n v="0"/>
    <n v="0"/>
    <n v="20"/>
    <n v="5.21"/>
    <n v="9.3800000000000008"/>
    <n v="10.42"/>
    <n v="137.6875"/>
    <n v="2203"/>
    <x v="5"/>
    <n v="1848.9775000000002"/>
    <n v="0"/>
  </r>
  <r>
    <d v="2023-04-23T00:00:00"/>
    <x v="6"/>
    <x v="6"/>
    <x v="1"/>
    <n v="0"/>
    <n v="0"/>
    <n v="20"/>
    <n v="5.21"/>
    <n v="9.3800000000000008"/>
    <n v="10.42"/>
    <n v="137.6875"/>
    <n v="2203"/>
    <x v="5"/>
    <n v="1848.9775000000002"/>
    <n v="0"/>
  </r>
  <r>
    <d v="2023-04-23T00:00:00"/>
    <x v="6"/>
    <x v="6"/>
    <x v="2"/>
    <n v="15"/>
    <n v="11.49"/>
    <n v="20"/>
    <n v="5.21"/>
    <n v="9.3800000000000008"/>
    <n v="10.42"/>
    <n v="137.6875"/>
    <n v="2203"/>
    <x v="5"/>
    <n v="1848.9775000000002"/>
    <n v="0"/>
  </r>
  <r>
    <d v="2023-04-23T00:00:00"/>
    <x v="6"/>
    <x v="6"/>
    <x v="3"/>
    <n v="24.2"/>
    <n v="18.989999999999998"/>
    <n v="20"/>
    <n v="5.21"/>
    <n v="9.3800000000000008"/>
    <n v="10.42"/>
    <n v="137.6875"/>
    <n v="2203"/>
    <x v="5"/>
    <n v="1848.9775000000002"/>
    <n v="0"/>
  </r>
  <r>
    <d v="2023-04-23T00:00:00"/>
    <x v="6"/>
    <x v="6"/>
    <x v="4"/>
    <n v="26.25"/>
    <n v="21.73"/>
    <n v="20"/>
    <n v="5.21"/>
    <n v="9.3800000000000008"/>
    <n v="10.42"/>
    <n v="137.6875"/>
    <n v="2203"/>
    <x v="5"/>
    <n v="1848.9775000000002"/>
    <n v="0"/>
  </r>
  <r>
    <d v="2023-04-23T00:00:00"/>
    <x v="6"/>
    <x v="6"/>
    <x v="5"/>
    <n v="48.75"/>
    <n v="29.72"/>
    <n v="20"/>
    <n v="5.21"/>
    <n v="9.3800000000000008"/>
    <n v="10.42"/>
    <n v="137.6875"/>
    <n v="2203"/>
    <x v="5"/>
    <n v="1848.9775000000002"/>
    <n v="0"/>
  </r>
  <r>
    <d v="2023-04-23T00:00:00"/>
    <x v="6"/>
    <x v="6"/>
    <x v="6"/>
    <n v="18.25"/>
    <n v="14"/>
    <n v="20"/>
    <n v="5.21"/>
    <n v="9.3800000000000008"/>
    <n v="10.42"/>
    <n v="137.6875"/>
    <n v="2203"/>
    <x v="5"/>
    <n v="1848.9775000000002"/>
    <n v="0"/>
  </r>
  <r>
    <d v="2023-04-23T00:00:00"/>
    <x v="6"/>
    <x v="6"/>
    <x v="7"/>
    <n v="24"/>
    <n v="9"/>
    <n v="20"/>
    <n v="5.21"/>
    <n v="9.3800000000000008"/>
    <n v="10.42"/>
    <n v="137.6875"/>
    <n v="2203"/>
    <x v="5"/>
    <n v="1848.9775000000002"/>
    <n v="0"/>
  </r>
  <r>
    <d v="2023-04-23T00:00:00"/>
    <x v="6"/>
    <x v="6"/>
    <x v="8"/>
    <n v="21.3"/>
    <n v="15.75"/>
    <n v="20"/>
    <n v="5.21"/>
    <n v="9.3800000000000008"/>
    <n v="10.42"/>
    <n v="137.6875"/>
    <n v="2203"/>
    <x v="5"/>
    <n v="1848.9775000000002"/>
    <n v="0"/>
  </r>
  <r>
    <d v="2023-04-23T00:00:00"/>
    <x v="6"/>
    <x v="6"/>
    <x v="9"/>
    <n v="21.74"/>
    <n v="18.489999999999998"/>
    <n v="20"/>
    <n v="5.21"/>
    <n v="9.3800000000000008"/>
    <n v="10.42"/>
    <n v="137.6875"/>
    <n v="2203"/>
    <x v="5"/>
    <n v="1848.9775000000002"/>
    <n v="0"/>
  </r>
  <r>
    <d v="2023-04-23T00:00:00"/>
    <x v="6"/>
    <x v="6"/>
    <x v="10"/>
    <n v="0"/>
    <n v="0"/>
    <n v="20"/>
    <n v="5.21"/>
    <n v="9.3800000000000008"/>
    <n v="10.42"/>
    <n v="137.6875"/>
    <n v="2203"/>
    <x v="5"/>
    <n v="1848.9775000000002"/>
    <n v="0"/>
  </r>
  <r>
    <d v="2023-04-23T00:00:00"/>
    <x v="6"/>
    <x v="6"/>
    <x v="11"/>
    <n v="17.100000000000001"/>
    <n v="13.24"/>
    <n v="20"/>
    <n v="5.21"/>
    <n v="9.3800000000000008"/>
    <n v="10.42"/>
    <n v="137.6875"/>
    <n v="2203"/>
    <x v="5"/>
    <n v="1848.9775000000002"/>
    <n v="0"/>
  </r>
  <r>
    <d v="2023-04-23T00:00:00"/>
    <x v="6"/>
    <x v="6"/>
    <x v="12"/>
    <n v="48.87"/>
    <n v="7.74"/>
    <n v="20"/>
    <n v="5.21"/>
    <n v="9.3800000000000008"/>
    <n v="10.42"/>
    <n v="137.6875"/>
    <n v="2203"/>
    <x v="5"/>
    <n v="1848.9775000000002"/>
    <n v="0"/>
  </r>
  <r>
    <d v="2023-04-23T00:00:00"/>
    <x v="6"/>
    <x v="6"/>
    <x v="13"/>
    <n v="0"/>
    <n v="0"/>
    <n v="20"/>
    <n v="5.21"/>
    <n v="9.3800000000000008"/>
    <n v="10.42"/>
    <n v="137.6875"/>
    <n v="2203"/>
    <x v="5"/>
    <n v="1848.9775000000002"/>
    <n v="0"/>
  </r>
  <r>
    <d v="2023-04-23T00:00:00"/>
    <x v="6"/>
    <x v="6"/>
    <x v="14"/>
    <n v="3.25"/>
    <n v="1.99"/>
    <n v="20"/>
    <n v="5.21"/>
    <n v="9.3800000000000008"/>
    <n v="10.42"/>
    <n v="137.6875"/>
    <n v="2203"/>
    <x v="5"/>
    <n v="1848.9775000000002"/>
    <n v="0"/>
  </r>
  <r>
    <d v="2023-04-23T00:00:00"/>
    <x v="6"/>
    <x v="6"/>
    <x v="15"/>
    <n v="4.75"/>
    <n v="4"/>
    <n v="20"/>
    <n v="5.21"/>
    <n v="9.3800000000000008"/>
    <n v="10.42"/>
    <n v="137.6875"/>
    <n v="2203"/>
    <x v="5"/>
    <n v="1848.9775000000002"/>
    <n v="0"/>
  </r>
  <r>
    <d v="2023-04-23T00:00:00"/>
    <x v="6"/>
    <x v="6"/>
    <x v="16"/>
    <n v="0"/>
    <n v="0"/>
    <n v="20"/>
    <n v="5.21"/>
    <n v="9.3800000000000008"/>
    <n v="10.42"/>
    <n v="137.6875"/>
    <n v="2203"/>
    <x v="5"/>
    <n v="1848.9775000000002"/>
    <n v="0"/>
  </r>
  <r>
    <d v="2023-04-24T00:00:00"/>
    <x v="0"/>
    <x v="0"/>
    <x v="0"/>
    <n v="9.9499999999999993"/>
    <n v="6.99"/>
    <n v="20"/>
    <n v="5.21"/>
    <n v="9.3800000000000008"/>
    <n v="10.42"/>
    <n v="61.375"/>
    <n v="982"/>
    <x v="6"/>
    <n v="387.50500000000011"/>
    <n v="0"/>
  </r>
  <r>
    <d v="2023-04-24T00:00:00"/>
    <x v="0"/>
    <x v="0"/>
    <x v="1"/>
    <n v="0"/>
    <n v="0"/>
    <n v="20"/>
    <n v="5.21"/>
    <n v="9.3800000000000008"/>
    <n v="10.42"/>
    <n v="61.375"/>
    <n v="982"/>
    <x v="6"/>
    <n v="387.50500000000011"/>
    <n v="0"/>
  </r>
  <r>
    <d v="2023-04-24T00:00:00"/>
    <x v="0"/>
    <x v="0"/>
    <x v="2"/>
    <n v="7.5"/>
    <n v="1.5"/>
    <n v="20"/>
    <n v="5.21"/>
    <n v="9.3800000000000008"/>
    <n v="10.42"/>
    <n v="61.375"/>
    <n v="982"/>
    <x v="6"/>
    <n v="387.50500000000011"/>
    <n v="0"/>
  </r>
  <r>
    <d v="2023-04-24T00:00:00"/>
    <x v="0"/>
    <x v="0"/>
    <x v="3"/>
    <n v="14.35"/>
    <n v="8.98"/>
    <n v="20"/>
    <n v="5.21"/>
    <n v="9.3800000000000008"/>
    <n v="10.42"/>
    <n v="61.375"/>
    <n v="982"/>
    <x v="6"/>
    <n v="387.50500000000011"/>
    <n v="0"/>
  </r>
  <r>
    <d v="2023-04-24T00:00:00"/>
    <x v="0"/>
    <x v="0"/>
    <x v="4"/>
    <n v="19.48"/>
    <n v="15.98"/>
    <n v="20"/>
    <n v="5.21"/>
    <n v="9.3800000000000008"/>
    <n v="10.42"/>
    <n v="61.375"/>
    <n v="982"/>
    <x v="6"/>
    <n v="387.50500000000011"/>
    <n v="0"/>
  </r>
  <r>
    <d v="2023-04-24T00:00:00"/>
    <x v="0"/>
    <x v="0"/>
    <x v="5"/>
    <n v="1.6"/>
    <n v="1.5"/>
    <n v="20"/>
    <n v="5.21"/>
    <n v="9.3800000000000008"/>
    <n v="10.42"/>
    <n v="61.375"/>
    <n v="982"/>
    <x v="6"/>
    <n v="387.50500000000011"/>
    <n v="0"/>
  </r>
  <r>
    <d v="2023-04-24T00:00:00"/>
    <x v="0"/>
    <x v="0"/>
    <x v="6"/>
    <n v="11.75"/>
    <n v="9.5"/>
    <n v="20"/>
    <n v="5.21"/>
    <n v="9.3800000000000008"/>
    <n v="10.42"/>
    <n v="61.375"/>
    <n v="982"/>
    <x v="6"/>
    <n v="387.50500000000011"/>
    <n v="0"/>
  </r>
  <r>
    <d v="2023-04-24T00:00:00"/>
    <x v="0"/>
    <x v="0"/>
    <x v="7"/>
    <n v="0"/>
    <n v="0"/>
    <n v="20"/>
    <n v="5.21"/>
    <n v="9.3800000000000008"/>
    <n v="10.42"/>
    <n v="61.375"/>
    <n v="982"/>
    <x v="6"/>
    <n v="387.50500000000011"/>
    <n v="0"/>
  </r>
  <r>
    <d v="2023-04-24T00:00:00"/>
    <x v="0"/>
    <x v="0"/>
    <x v="8"/>
    <n v="3.25"/>
    <n v="1.99"/>
    <n v="20"/>
    <n v="5.21"/>
    <n v="9.3800000000000008"/>
    <n v="10.42"/>
    <n v="61.375"/>
    <n v="982"/>
    <x v="6"/>
    <n v="387.50500000000011"/>
    <n v="0"/>
  </r>
  <r>
    <d v="2023-04-24T00:00:00"/>
    <x v="0"/>
    <x v="0"/>
    <x v="9"/>
    <n v="41.42"/>
    <n v="13"/>
    <n v="20"/>
    <n v="5.21"/>
    <n v="9.3800000000000008"/>
    <n v="10.42"/>
    <n v="61.375"/>
    <n v="982"/>
    <x v="6"/>
    <n v="387.50500000000011"/>
    <n v="0"/>
  </r>
  <r>
    <d v="2023-04-24T00:00:00"/>
    <x v="0"/>
    <x v="0"/>
    <x v="10"/>
    <n v="0"/>
    <n v="0"/>
    <n v="20"/>
    <n v="5.21"/>
    <n v="9.3800000000000008"/>
    <n v="10.42"/>
    <n v="61.375"/>
    <n v="982"/>
    <x v="6"/>
    <n v="387.50500000000011"/>
    <n v="0"/>
  </r>
  <r>
    <d v="2023-04-24T00:00:00"/>
    <x v="0"/>
    <x v="0"/>
    <x v="11"/>
    <n v="0"/>
    <n v="0"/>
    <n v="20"/>
    <n v="5.21"/>
    <n v="9.3800000000000008"/>
    <n v="10.42"/>
    <n v="61.375"/>
    <n v="982"/>
    <x v="6"/>
    <n v="387.50500000000011"/>
    <n v="0"/>
  </r>
  <r>
    <d v="2023-04-24T00:00:00"/>
    <x v="0"/>
    <x v="0"/>
    <x v="12"/>
    <n v="0"/>
    <n v="0"/>
    <n v="20"/>
    <n v="5.21"/>
    <n v="9.3800000000000008"/>
    <n v="10.42"/>
    <n v="61.375"/>
    <n v="982"/>
    <x v="6"/>
    <n v="387.50500000000011"/>
    <n v="0"/>
  </r>
  <r>
    <d v="2023-04-24T00:00:00"/>
    <x v="0"/>
    <x v="0"/>
    <x v="13"/>
    <n v="0"/>
    <n v="0"/>
    <n v="20"/>
    <n v="5.21"/>
    <n v="9.3800000000000008"/>
    <n v="10.42"/>
    <n v="61.375"/>
    <n v="982"/>
    <x v="6"/>
    <n v="387.50500000000011"/>
    <n v="0"/>
  </r>
  <r>
    <d v="2023-04-24T00:00:00"/>
    <x v="0"/>
    <x v="0"/>
    <x v="14"/>
    <n v="0"/>
    <n v="0"/>
    <n v="20"/>
    <n v="5.21"/>
    <n v="9.3800000000000008"/>
    <n v="10.42"/>
    <n v="61.375"/>
    <n v="982"/>
    <x v="6"/>
    <n v="387.50500000000011"/>
    <n v="0"/>
  </r>
  <r>
    <d v="2023-04-24T00:00:00"/>
    <x v="0"/>
    <x v="0"/>
    <x v="15"/>
    <n v="0"/>
    <n v="0"/>
    <n v="20"/>
    <n v="5.21"/>
    <n v="9.3800000000000008"/>
    <n v="10.42"/>
    <n v="61.375"/>
    <n v="982"/>
    <x v="6"/>
    <n v="387.50500000000011"/>
    <n v="0"/>
  </r>
  <r>
    <d v="2023-04-24T00:00:00"/>
    <x v="0"/>
    <x v="0"/>
    <x v="16"/>
    <n v="0"/>
    <n v="0"/>
    <n v="20"/>
    <n v="5.21"/>
    <n v="9.3800000000000008"/>
    <n v="10.42"/>
    <n v="61.375"/>
    <n v="982"/>
    <x v="6"/>
    <n v="387.50500000000011"/>
    <n v="0"/>
  </r>
  <r>
    <d v="2023-04-25T00:00:00"/>
    <x v="1"/>
    <x v="1"/>
    <x v="0"/>
    <n v="11.35"/>
    <n v="7"/>
    <n v="20"/>
    <n v="5.21"/>
    <n v="9.3800000000000008"/>
    <n v="10.42"/>
    <n v="92.5"/>
    <n v="1480"/>
    <x v="7"/>
    <n v="1044.8299999999997"/>
    <n v="1"/>
  </r>
  <r>
    <d v="2023-04-25T00:00:00"/>
    <x v="1"/>
    <x v="1"/>
    <x v="1"/>
    <n v="12.85"/>
    <n v="11.49"/>
    <n v="20"/>
    <n v="5.21"/>
    <n v="9.3800000000000008"/>
    <n v="10.42"/>
    <n v="92.5"/>
    <n v="1480"/>
    <x v="7"/>
    <n v="1044.8299999999997"/>
    <n v="1"/>
  </r>
  <r>
    <d v="2023-04-25T00:00:00"/>
    <x v="1"/>
    <x v="1"/>
    <x v="2"/>
    <n v="7.7"/>
    <n v="6.5"/>
    <n v="20"/>
    <n v="5.21"/>
    <n v="9.3800000000000008"/>
    <n v="10.42"/>
    <n v="92.5"/>
    <n v="1480"/>
    <x v="7"/>
    <n v="1044.8299999999997"/>
    <n v="1"/>
  </r>
  <r>
    <d v="2023-04-25T00:00:00"/>
    <x v="1"/>
    <x v="1"/>
    <x v="3"/>
    <n v="20.45"/>
    <n v="16.75"/>
    <n v="20"/>
    <n v="5.21"/>
    <n v="9.3800000000000008"/>
    <n v="10.42"/>
    <n v="92.5"/>
    <n v="1480"/>
    <x v="7"/>
    <n v="1044.8299999999997"/>
    <n v="1"/>
  </r>
  <r>
    <d v="2023-04-25T00:00:00"/>
    <x v="1"/>
    <x v="1"/>
    <x v="4"/>
    <n v="36.25"/>
    <n v="29.97"/>
    <n v="20"/>
    <n v="5.21"/>
    <n v="9.3800000000000008"/>
    <n v="10.42"/>
    <n v="92.5"/>
    <n v="1480"/>
    <x v="7"/>
    <n v="1044.8299999999997"/>
    <n v="1"/>
  </r>
  <r>
    <d v="2023-04-25T00:00:00"/>
    <x v="1"/>
    <x v="1"/>
    <x v="5"/>
    <n v="10.6"/>
    <n v="9"/>
    <n v="20"/>
    <n v="5.21"/>
    <n v="9.3800000000000008"/>
    <n v="10.42"/>
    <n v="92.5"/>
    <n v="1480"/>
    <x v="7"/>
    <n v="1044.8299999999997"/>
    <n v="1"/>
  </r>
  <r>
    <d v="2023-04-25T00:00:00"/>
    <x v="1"/>
    <x v="1"/>
    <x v="6"/>
    <n v="2.5"/>
    <n v="2"/>
    <n v="20"/>
    <n v="5.21"/>
    <n v="9.3800000000000008"/>
    <n v="10.42"/>
    <n v="92.5"/>
    <n v="1480"/>
    <x v="7"/>
    <n v="1044.8299999999997"/>
    <n v="1"/>
  </r>
  <r>
    <d v="2023-04-25T00:00:00"/>
    <x v="1"/>
    <x v="1"/>
    <x v="7"/>
    <n v="24.25"/>
    <n v="19.5"/>
    <n v="20"/>
    <n v="5.21"/>
    <n v="9.3800000000000008"/>
    <n v="10.42"/>
    <n v="92.5"/>
    <n v="1480"/>
    <x v="7"/>
    <n v="1044.8299999999997"/>
    <n v="1"/>
  </r>
  <r>
    <d v="2023-04-25T00:00:00"/>
    <x v="1"/>
    <x v="1"/>
    <x v="8"/>
    <n v="21.5"/>
    <n v="17.739999999999998"/>
    <n v="20"/>
    <n v="5.21"/>
    <n v="9.3800000000000008"/>
    <n v="10.42"/>
    <n v="92.5"/>
    <n v="1480"/>
    <x v="7"/>
    <n v="1044.8299999999997"/>
    <n v="1"/>
  </r>
  <r>
    <d v="2023-04-25T00:00:00"/>
    <x v="1"/>
    <x v="1"/>
    <x v="9"/>
    <n v="2.25"/>
    <n v="1.5"/>
    <n v="20"/>
    <n v="5.21"/>
    <n v="9.3800000000000008"/>
    <n v="10.42"/>
    <n v="92.5"/>
    <n v="1480"/>
    <x v="7"/>
    <n v="1044.8299999999997"/>
    <n v="1"/>
  </r>
  <r>
    <d v="2023-04-25T00:00:00"/>
    <x v="1"/>
    <x v="1"/>
    <x v="10"/>
    <n v="7.75"/>
    <n v="6.5"/>
    <n v="20"/>
    <n v="5.21"/>
    <n v="9.3800000000000008"/>
    <n v="10.42"/>
    <n v="92.5"/>
    <n v="1480"/>
    <x v="7"/>
    <n v="1044.8299999999997"/>
    <n v="1"/>
  </r>
  <r>
    <d v="2023-04-25T00:00:00"/>
    <x v="1"/>
    <x v="1"/>
    <x v="11"/>
    <n v="18.350000000000001"/>
    <n v="13.75"/>
    <n v="20"/>
    <n v="5.21"/>
    <n v="9.3800000000000008"/>
    <n v="10.42"/>
    <n v="92.5"/>
    <n v="1480"/>
    <x v="7"/>
    <n v="1044.8299999999997"/>
    <n v="1"/>
  </r>
  <r>
    <d v="2023-04-25T00:00:00"/>
    <x v="1"/>
    <x v="1"/>
    <x v="12"/>
    <n v="44"/>
    <n v="35.979999999999997"/>
    <n v="20"/>
    <n v="5.21"/>
    <n v="9.3800000000000008"/>
    <n v="10.42"/>
    <n v="92.5"/>
    <n v="1480"/>
    <x v="7"/>
    <n v="1044.8299999999997"/>
    <n v="1"/>
  </r>
  <r>
    <d v="2023-04-25T00:00:00"/>
    <x v="1"/>
    <x v="1"/>
    <x v="13"/>
    <n v="3.85"/>
    <n v="3"/>
    <n v="20"/>
    <n v="5.21"/>
    <n v="9.3800000000000008"/>
    <n v="10.42"/>
    <n v="92.5"/>
    <n v="1480"/>
    <x v="7"/>
    <n v="1044.8299999999997"/>
    <n v="1"/>
  </r>
  <r>
    <d v="2023-04-25T00:00:00"/>
    <x v="1"/>
    <x v="1"/>
    <x v="14"/>
    <n v="13.85"/>
    <n v="11.99"/>
    <n v="20"/>
    <n v="5.21"/>
    <n v="9.3800000000000008"/>
    <n v="10.42"/>
    <n v="92.5"/>
    <n v="1480"/>
    <x v="7"/>
    <n v="1044.8299999999997"/>
    <n v="1"/>
  </r>
  <r>
    <d v="2023-04-25T00:00:00"/>
    <x v="1"/>
    <x v="1"/>
    <x v="15"/>
    <n v="0"/>
    <n v="0"/>
    <n v="20"/>
    <n v="5.21"/>
    <n v="9.3800000000000008"/>
    <n v="10.42"/>
    <n v="92.5"/>
    <n v="1480"/>
    <x v="7"/>
    <n v="1044.8299999999997"/>
    <n v="1"/>
  </r>
  <r>
    <d v="2023-04-25T00:00:00"/>
    <x v="1"/>
    <x v="1"/>
    <x v="16"/>
    <n v="0"/>
    <n v="0"/>
    <n v="20"/>
    <n v="5.21"/>
    <n v="9.3800000000000008"/>
    <n v="10.42"/>
    <n v="92.5"/>
    <n v="1480"/>
    <x v="7"/>
    <n v="1044.8299999999997"/>
    <n v="1"/>
  </r>
  <r>
    <d v="2023-04-26T00:00:00"/>
    <x v="2"/>
    <x v="2"/>
    <x v="0"/>
    <n v="4.5"/>
    <n v="3.5"/>
    <n v="20"/>
    <n v="5.21"/>
    <n v="9.3800000000000008"/>
    <n v="10.42"/>
    <n v="55.1875"/>
    <n v="883"/>
    <x v="8"/>
    <n v="234.69750000000022"/>
    <n v="1"/>
  </r>
  <r>
    <d v="2023-04-26T00:00:00"/>
    <x v="2"/>
    <x v="2"/>
    <x v="1"/>
    <n v="6.99"/>
    <n v="6.5"/>
    <n v="20"/>
    <n v="5.21"/>
    <n v="9.3800000000000008"/>
    <n v="10.42"/>
    <n v="55.1875"/>
    <n v="883"/>
    <x v="8"/>
    <n v="234.69750000000022"/>
    <n v="1"/>
  </r>
  <r>
    <d v="2023-04-26T00:00:00"/>
    <x v="2"/>
    <x v="2"/>
    <x v="2"/>
    <n v="15.74"/>
    <n v="13.75"/>
    <n v="20"/>
    <n v="5.21"/>
    <n v="9.3800000000000008"/>
    <n v="10.42"/>
    <n v="55.1875"/>
    <n v="883"/>
    <x v="8"/>
    <n v="234.69750000000022"/>
    <n v="1"/>
  </r>
  <r>
    <d v="2023-04-26T00:00:00"/>
    <x v="2"/>
    <x v="2"/>
    <x v="3"/>
    <n v="2.75"/>
    <n v="2"/>
    <n v="20"/>
    <n v="5.21"/>
    <n v="9.3800000000000008"/>
    <n v="10.42"/>
    <n v="55.1875"/>
    <n v="883"/>
    <x v="8"/>
    <n v="234.69750000000022"/>
    <n v="1"/>
  </r>
  <r>
    <d v="2023-04-26T00:00:00"/>
    <x v="2"/>
    <x v="2"/>
    <x v="4"/>
    <n v="0"/>
    <n v="0"/>
    <n v="20"/>
    <n v="5.21"/>
    <n v="9.3800000000000008"/>
    <n v="10.42"/>
    <n v="55.1875"/>
    <n v="883"/>
    <x v="8"/>
    <n v="234.69750000000022"/>
    <n v="1"/>
  </r>
  <r>
    <d v="2023-04-26T00:00:00"/>
    <x v="2"/>
    <x v="2"/>
    <x v="5"/>
    <n v="10"/>
    <n v="8.25"/>
    <n v="20"/>
    <n v="5.21"/>
    <n v="9.3800000000000008"/>
    <n v="10.42"/>
    <n v="55.1875"/>
    <n v="883"/>
    <x v="8"/>
    <n v="234.69750000000022"/>
    <n v="1"/>
  </r>
  <r>
    <d v="2023-04-26T00:00:00"/>
    <x v="2"/>
    <x v="2"/>
    <x v="6"/>
    <n v="0"/>
    <n v="0"/>
    <n v="20"/>
    <n v="5.21"/>
    <n v="9.3800000000000008"/>
    <n v="10.42"/>
    <n v="55.1875"/>
    <n v="883"/>
    <x v="8"/>
    <n v="234.69750000000022"/>
    <n v="1"/>
  </r>
  <r>
    <d v="2023-04-26T00:00:00"/>
    <x v="2"/>
    <x v="2"/>
    <x v="7"/>
    <n v="6"/>
    <n v="5.25"/>
    <n v="20"/>
    <n v="5.21"/>
    <n v="9.3800000000000008"/>
    <n v="10.42"/>
    <n v="55.1875"/>
    <n v="883"/>
    <x v="8"/>
    <n v="234.69750000000022"/>
    <n v="1"/>
  </r>
  <r>
    <d v="2023-04-26T00:00:00"/>
    <x v="2"/>
    <x v="2"/>
    <x v="8"/>
    <n v="15.7"/>
    <n v="13.5"/>
    <n v="20"/>
    <n v="5.21"/>
    <n v="9.3800000000000008"/>
    <n v="10.42"/>
    <n v="55.1875"/>
    <n v="883"/>
    <x v="8"/>
    <n v="234.69750000000022"/>
    <n v="1"/>
  </r>
  <r>
    <d v="2023-04-26T00:00:00"/>
    <x v="2"/>
    <x v="2"/>
    <x v="9"/>
    <n v="0"/>
    <n v="0"/>
    <n v="20"/>
    <n v="5.21"/>
    <n v="9.3800000000000008"/>
    <n v="10.42"/>
    <n v="55.1875"/>
    <n v="883"/>
    <x v="8"/>
    <n v="234.69750000000022"/>
    <n v="1"/>
  </r>
  <r>
    <d v="2023-04-26T00:00:00"/>
    <x v="2"/>
    <x v="2"/>
    <x v="10"/>
    <n v="0"/>
    <n v="0"/>
    <n v="20"/>
    <n v="5.21"/>
    <n v="9.3800000000000008"/>
    <n v="10.42"/>
    <n v="55.1875"/>
    <n v="883"/>
    <x v="8"/>
    <n v="234.69750000000022"/>
    <n v="1"/>
  </r>
  <r>
    <d v="2023-04-26T00:00:00"/>
    <x v="2"/>
    <x v="2"/>
    <x v="11"/>
    <n v="0"/>
    <n v="0"/>
    <n v="20"/>
    <n v="5.21"/>
    <n v="9.3800000000000008"/>
    <n v="10.42"/>
    <n v="55.1875"/>
    <n v="883"/>
    <x v="8"/>
    <n v="234.69750000000022"/>
    <n v="1"/>
  </r>
  <r>
    <d v="2023-04-26T00:00:00"/>
    <x v="2"/>
    <x v="2"/>
    <x v="12"/>
    <n v="0"/>
    <n v="0"/>
    <n v="20"/>
    <n v="5.21"/>
    <n v="9.3800000000000008"/>
    <n v="10.42"/>
    <n v="55.1875"/>
    <n v="883"/>
    <x v="8"/>
    <n v="234.69750000000022"/>
    <n v="1"/>
  </r>
  <r>
    <d v="2023-04-26T00:00:00"/>
    <x v="2"/>
    <x v="2"/>
    <x v="13"/>
    <n v="0"/>
    <n v="0"/>
    <n v="20"/>
    <n v="5.21"/>
    <n v="9.3800000000000008"/>
    <n v="10.42"/>
    <n v="55.1875"/>
    <n v="883"/>
    <x v="8"/>
    <n v="234.69750000000022"/>
    <n v="1"/>
  </r>
  <r>
    <d v="2023-04-26T00:00:00"/>
    <x v="2"/>
    <x v="2"/>
    <x v="14"/>
    <n v="0"/>
    <n v="0"/>
    <n v="20"/>
    <n v="5.21"/>
    <n v="9.3800000000000008"/>
    <n v="10.42"/>
    <n v="55.1875"/>
    <n v="883"/>
    <x v="8"/>
    <n v="234.69750000000022"/>
    <n v="1"/>
  </r>
  <r>
    <d v="2023-04-26T00:00:00"/>
    <x v="2"/>
    <x v="2"/>
    <x v="15"/>
    <n v="0"/>
    <n v="0"/>
    <n v="20"/>
    <n v="5.21"/>
    <n v="9.3800000000000008"/>
    <n v="10.42"/>
    <n v="55.1875"/>
    <n v="883"/>
    <x v="8"/>
    <n v="234.69750000000022"/>
    <n v="1"/>
  </r>
  <r>
    <d v="2023-04-26T00:00:00"/>
    <x v="2"/>
    <x v="2"/>
    <x v="16"/>
    <n v="0"/>
    <n v="0"/>
    <n v="20"/>
    <n v="5.21"/>
    <n v="9.3800000000000008"/>
    <n v="10.42"/>
    <n v="55.1875"/>
    <n v="883"/>
    <x v="8"/>
    <n v="234.69750000000022"/>
    <n v="1"/>
  </r>
  <r>
    <d v="2023-04-27T00:00:00"/>
    <x v="3"/>
    <x v="3"/>
    <x v="0"/>
    <n v="8.25"/>
    <n v="7.25"/>
    <n v="20"/>
    <n v="5.21"/>
    <n v="9.3800000000000008"/>
    <n v="10.42"/>
    <n v="49.375"/>
    <n v="790"/>
    <x v="9"/>
    <n v="256.20500000000027"/>
    <n v="1"/>
  </r>
  <r>
    <d v="2023-04-27T00:00:00"/>
    <x v="3"/>
    <x v="3"/>
    <x v="1"/>
    <n v="5.5"/>
    <n v="4.25"/>
    <n v="20"/>
    <n v="5.21"/>
    <n v="9.3800000000000008"/>
    <n v="10.42"/>
    <n v="49.375"/>
    <n v="790"/>
    <x v="9"/>
    <n v="256.20500000000027"/>
    <n v="1"/>
  </r>
  <r>
    <d v="2023-04-27T00:00:00"/>
    <x v="3"/>
    <x v="3"/>
    <x v="2"/>
    <n v="15"/>
    <n v="12"/>
    <n v="20"/>
    <n v="5.21"/>
    <n v="9.3800000000000008"/>
    <n v="10.42"/>
    <n v="49.375"/>
    <n v="790"/>
    <x v="9"/>
    <n v="256.20500000000027"/>
    <n v="1"/>
  </r>
  <r>
    <d v="2023-04-27T00:00:00"/>
    <x v="3"/>
    <x v="3"/>
    <x v="3"/>
    <n v="3.85"/>
    <n v="3.5"/>
    <n v="20"/>
    <n v="5.21"/>
    <n v="9.3800000000000008"/>
    <n v="10.42"/>
    <n v="49.375"/>
    <n v="790"/>
    <x v="9"/>
    <n v="256.20500000000027"/>
    <n v="1"/>
  </r>
  <r>
    <d v="2023-04-27T00:00:00"/>
    <x v="3"/>
    <x v="3"/>
    <x v="4"/>
    <n v="12.1"/>
    <n v="9.75"/>
    <n v="20"/>
    <n v="5.21"/>
    <n v="9.3800000000000008"/>
    <n v="10.42"/>
    <n v="49.375"/>
    <n v="790"/>
    <x v="9"/>
    <n v="256.20500000000027"/>
    <n v="1"/>
  </r>
  <r>
    <d v="2023-04-27T00:00:00"/>
    <x v="3"/>
    <x v="3"/>
    <x v="5"/>
    <n v="13.25"/>
    <n v="1.5"/>
    <n v="20"/>
    <n v="5.21"/>
    <n v="9.3800000000000008"/>
    <n v="10.42"/>
    <n v="49.375"/>
    <n v="790"/>
    <x v="9"/>
    <n v="256.20500000000027"/>
    <n v="1"/>
  </r>
  <r>
    <d v="2023-04-27T00:00:00"/>
    <x v="3"/>
    <x v="3"/>
    <x v="6"/>
    <n v="0"/>
    <n v="0"/>
    <n v="20"/>
    <n v="5.21"/>
    <n v="9.3800000000000008"/>
    <n v="10.42"/>
    <n v="49.375"/>
    <n v="790"/>
    <x v="9"/>
    <n v="256.20500000000027"/>
    <n v="1"/>
  </r>
  <r>
    <d v="2023-04-27T00:00:00"/>
    <x v="3"/>
    <x v="3"/>
    <x v="7"/>
    <n v="0"/>
    <n v="0"/>
    <n v="20"/>
    <n v="5.21"/>
    <n v="9.3800000000000008"/>
    <n v="10.42"/>
    <n v="49.375"/>
    <n v="790"/>
    <x v="9"/>
    <n v="256.20500000000027"/>
    <n v="1"/>
  </r>
  <r>
    <d v="2023-04-27T00:00:00"/>
    <x v="3"/>
    <x v="3"/>
    <x v="8"/>
    <n v="0"/>
    <n v="9"/>
    <n v="20"/>
    <n v="5.21"/>
    <n v="9.3800000000000008"/>
    <n v="10.42"/>
    <n v="49.375"/>
    <n v="790"/>
    <x v="9"/>
    <n v="256.20500000000027"/>
    <n v="1"/>
  </r>
  <r>
    <d v="2023-04-27T00:00:00"/>
    <x v="3"/>
    <x v="3"/>
    <x v="9"/>
    <n v="13"/>
    <n v="9.75"/>
    <n v="20"/>
    <n v="5.21"/>
    <n v="9.3800000000000008"/>
    <n v="10.42"/>
    <n v="49.375"/>
    <n v="790"/>
    <x v="9"/>
    <n v="256.20500000000027"/>
    <n v="1"/>
  </r>
  <r>
    <d v="2023-04-27T00:00:00"/>
    <x v="3"/>
    <x v="3"/>
    <x v="10"/>
    <n v="4.8499999999999996"/>
    <n v="3.49"/>
    <n v="20"/>
    <n v="5.21"/>
    <n v="9.3800000000000008"/>
    <n v="10.42"/>
    <n v="49.375"/>
    <n v="790"/>
    <x v="9"/>
    <n v="256.20500000000027"/>
    <n v="1"/>
  </r>
  <r>
    <d v="2023-04-27T00:00:00"/>
    <x v="3"/>
    <x v="3"/>
    <x v="11"/>
    <n v="35.25"/>
    <n v="27.97"/>
    <n v="20"/>
    <n v="5.21"/>
    <n v="9.3800000000000008"/>
    <n v="10.42"/>
    <n v="49.375"/>
    <n v="790"/>
    <x v="9"/>
    <n v="256.20500000000027"/>
    <n v="1"/>
  </r>
  <r>
    <d v="2023-04-27T00:00:00"/>
    <x v="3"/>
    <x v="3"/>
    <x v="12"/>
    <n v="29.25"/>
    <n v="15"/>
    <n v="20"/>
    <n v="5.21"/>
    <n v="9.3800000000000008"/>
    <n v="10.42"/>
    <n v="49.375"/>
    <n v="790"/>
    <x v="9"/>
    <n v="256.20500000000027"/>
    <n v="1"/>
  </r>
  <r>
    <d v="2023-04-27T00:00:00"/>
    <x v="3"/>
    <x v="3"/>
    <x v="13"/>
    <n v="25.7"/>
    <n v="23"/>
    <n v="20"/>
    <n v="5.21"/>
    <n v="9.3800000000000008"/>
    <n v="10.42"/>
    <n v="49.375"/>
    <n v="790"/>
    <x v="9"/>
    <n v="256.20500000000027"/>
    <n v="1"/>
  </r>
  <r>
    <d v="2023-04-27T00:00:00"/>
    <x v="3"/>
    <x v="3"/>
    <x v="14"/>
    <n v="13.75"/>
    <n v="6.5"/>
    <n v="20"/>
    <n v="5.21"/>
    <n v="9.3800000000000008"/>
    <n v="10.42"/>
    <n v="49.375"/>
    <n v="790"/>
    <x v="9"/>
    <n v="256.20500000000027"/>
    <n v="1"/>
  </r>
  <r>
    <d v="2023-04-27T00:00:00"/>
    <x v="3"/>
    <x v="3"/>
    <x v="15"/>
    <n v="2.25"/>
    <n v="1.5"/>
    <n v="20"/>
    <n v="5.21"/>
    <n v="9.3800000000000008"/>
    <n v="10.42"/>
    <n v="49.375"/>
    <n v="790"/>
    <x v="9"/>
    <n v="256.20500000000027"/>
    <n v="1"/>
  </r>
  <r>
    <d v="2023-04-27T00:00:00"/>
    <x v="3"/>
    <x v="3"/>
    <x v="16"/>
    <n v="0"/>
    <n v="0"/>
    <n v="20"/>
    <n v="5.21"/>
    <n v="9.3800000000000008"/>
    <n v="10.42"/>
    <n v="49.375"/>
    <n v="790"/>
    <x v="9"/>
    <n v="256.20500000000027"/>
    <n v="1"/>
  </r>
  <r>
    <d v="2023-04-28T00:00:00"/>
    <x v="4"/>
    <x v="4"/>
    <x v="0"/>
    <n v="6.5"/>
    <n v="4.5"/>
    <n v="20"/>
    <n v="5.21"/>
    <n v="9.3800000000000008"/>
    <n v="10.42"/>
    <n v="63.6875"/>
    <n v="1019"/>
    <x v="10"/>
    <n v="431.86750000000006"/>
    <n v="0"/>
  </r>
  <r>
    <d v="2023-04-28T00:00:00"/>
    <x v="4"/>
    <x v="4"/>
    <x v="1"/>
    <n v="9.25"/>
    <n v="6.24"/>
    <n v="20"/>
    <n v="5.21"/>
    <n v="9.3800000000000008"/>
    <n v="10.42"/>
    <n v="63.6875"/>
    <n v="1019"/>
    <x v="10"/>
    <n v="431.86750000000006"/>
    <n v="0"/>
  </r>
  <r>
    <d v="2023-04-28T00:00:00"/>
    <x v="4"/>
    <x v="4"/>
    <x v="2"/>
    <n v="3.85"/>
    <n v="3.5"/>
    <n v="20"/>
    <n v="5.21"/>
    <n v="9.3800000000000008"/>
    <n v="10.42"/>
    <n v="63.6875"/>
    <n v="1019"/>
    <x v="10"/>
    <n v="431.86750000000006"/>
    <n v="0"/>
  </r>
  <r>
    <d v="2023-04-28T00:00:00"/>
    <x v="4"/>
    <x v="4"/>
    <x v="3"/>
    <n v="0"/>
    <n v="0"/>
    <n v="20"/>
    <n v="5.21"/>
    <n v="9.3800000000000008"/>
    <n v="10.42"/>
    <n v="63.6875"/>
    <n v="1019"/>
    <x v="10"/>
    <n v="431.86750000000006"/>
    <n v="0"/>
  </r>
  <r>
    <d v="2023-04-28T00:00:00"/>
    <x v="4"/>
    <x v="4"/>
    <x v="4"/>
    <n v="11.25"/>
    <n v="8.49"/>
    <n v="20"/>
    <n v="5.21"/>
    <n v="9.3800000000000008"/>
    <n v="10.42"/>
    <n v="63.6875"/>
    <n v="1019"/>
    <x v="10"/>
    <n v="431.86750000000006"/>
    <n v="0"/>
  </r>
  <r>
    <d v="2023-04-28T00:00:00"/>
    <x v="4"/>
    <x v="4"/>
    <x v="5"/>
    <n v="58.25"/>
    <n v="48.18"/>
    <n v="20"/>
    <n v="5.21"/>
    <n v="9.3800000000000008"/>
    <n v="10.42"/>
    <n v="63.6875"/>
    <n v="1019"/>
    <x v="10"/>
    <n v="431.86750000000006"/>
    <n v="0"/>
  </r>
  <r>
    <d v="2023-04-28T00:00:00"/>
    <x v="4"/>
    <x v="4"/>
    <x v="6"/>
    <n v="0"/>
    <n v="0"/>
    <n v="20"/>
    <n v="5.21"/>
    <n v="9.3800000000000008"/>
    <n v="10.42"/>
    <n v="63.6875"/>
    <n v="1019"/>
    <x v="10"/>
    <n v="431.86750000000006"/>
    <n v="0"/>
  </r>
  <r>
    <d v="2023-04-28T00:00:00"/>
    <x v="4"/>
    <x v="4"/>
    <x v="7"/>
    <n v="25.25"/>
    <n v="20.23"/>
    <n v="20"/>
    <n v="5.21"/>
    <n v="9.3800000000000008"/>
    <n v="10.42"/>
    <n v="63.6875"/>
    <n v="1019"/>
    <x v="10"/>
    <n v="431.86750000000006"/>
    <n v="0"/>
  </r>
  <r>
    <d v="2023-04-28T00:00:00"/>
    <x v="4"/>
    <x v="4"/>
    <x v="8"/>
    <n v="0"/>
    <n v="0"/>
    <n v="20"/>
    <n v="5.21"/>
    <n v="9.3800000000000008"/>
    <n v="10.42"/>
    <n v="63.6875"/>
    <n v="1019"/>
    <x v="10"/>
    <n v="431.86750000000006"/>
    <n v="0"/>
  </r>
  <r>
    <d v="2023-04-28T00:00:00"/>
    <x v="4"/>
    <x v="4"/>
    <x v="9"/>
    <n v="0"/>
    <n v="0"/>
    <n v="20"/>
    <n v="5.21"/>
    <n v="9.3800000000000008"/>
    <n v="10.42"/>
    <n v="63.6875"/>
    <n v="1019"/>
    <x v="10"/>
    <n v="431.86750000000006"/>
    <n v="0"/>
  </r>
  <r>
    <d v="2023-04-28T00:00:00"/>
    <x v="4"/>
    <x v="4"/>
    <x v="10"/>
    <n v="0"/>
    <n v="0"/>
    <n v="20"/>
    <n v="5.21"/>
    <n v="9.3800000000000008"/>
    <n v="10.42"/>
    <n v="63.6875"/>
    <n v="1019"/>
    <x v="10"/>
    <n v="431.86750000000006"/>
    <n v="0"/>
  </r>
  <r>
    <d v="2023-04-28T00:00:00"/>
    <x v="4"/>
    <x v="4"/>
    <x v="11"/>
    <n v="0"/>
    <n v="0"/>
    <n v="20"/>
    <n v="5.21"/>
    <n v="9.3800000000000008"/>
    <n v="10.42"/>
    <n v="63.6875"/>
    <n v="1019"/>
    <x v="10"/>
    <n v="431.86750000000006"/>
    <n v="0"/>
  </r>
  <r>
    <d v="2023-04-28T00:00:00"/>
    <x v="4"/>
    <x v="4"/>
    <x v="12"/>
    <n v="0"/>
    <n v="0"/>
    <n v="20"/>
    <n v="5.21"/>
    <n v="9.3800000000000008"/>
    <n v="10.42"/>
    <n v="63.6875"/>
    <n v="1019"/>
    <x v="10"/>
    <n v="431.86750000000006"/>
    <n v="0"/>
  </r>
  <r>
    <d v="2023-04-28T00:00:00"/>
    <x v="4"/>
    <x v="4"/>
    <x v="13"/>
    <n v="0"/>
    <n v="0"/>
    <n v="20"/>
    <n v="5.21"/>
    <n v="9.3800000000000008"/>
    <n v="10.42"/>
    <n v="63.6875"/>
    <n v="1019"/>
    <x v="10"/>
    <n v="431.86750000000006"/>
    <n v="0"/>
  </r>
  <r>
    <d v="2023-04-28T00:00:00"/>
    <x v="4"/>
    <x v="4"/>
    <x v="14"/>
    <n v="0"/>
    <n v="0"/>
    <n v="20"/>
    <n v="5.21"/>
    <n v="9.3800000000000008"/>
    <n v="10.42"/>
    <n v="63.6875"/>
    <n v="1019"/>
    <x v="10"/>
    <n v="431.86750000000006"/>
    <n v="0"/>
  </r>
  <r>
    <d v="2023-04-28T00:00:00"/>
    <x v="4"/>
    <x v="4"/>
    <x v="15"/>
    <n v="0"/>
    <n v="0"/>
    <n v="20"/>
    <n v="5.21"/>
    <n v="9.3800000000000008"/>
    <n v="10.42"/>
    <n v="63.6875"/>
    <n v="1019"/>
    <x v="10"/>
    <n v="431.86750000000006"/>
    <n v="0"/>
  </r>
  <r>
    <d v="2023-04-28T00:00:00"/>
    <x v="4"/>
    <x v="4"/>
    <x v="16"/>
    <n v="0"/>
    <n v="0"/>
    <n v="20"/>
    <n v="5.21"/>
    <n v="9.3800000000000008"/>
    <n v="10.42"/>
    <n v="63.6875"/>
    <n v="1019"/>
    <x v="10"/>
    <n v="431.86750000000006"/>
    <n v="0"/>
  </r>
  <r>
    <d v="2023-04-29T00:00:00"/>
    <x v="5"/>
    <x v="5"/>
    <x v="0"/>
    <n v="0"/>
    <n v="0"/>
    <n v="20"/>
    <n v="5.21"/>
    <n v="9.3800000000000008"/>
    <n v="10.42"/>
    <n v="103.375"/>
    <n v="1654"/>
    <x v="11"/>
    <n v="1175.6950000000002"/>
    <n v="0"/>
  </r>
  <r>
    <d v="2023-04-29T00:00:00"/>
    <x v="5"/>
    <x v="5"/>
    <x v="1"/>
    <n v="15.75"/>
    <n v="11.49"/>
    <n v="20"/>
    <n v="5.21"/>
    <n v="9.3800000000000008"/>
    <n v="10.42"/>
    <n v="103.375"/>
    <n v="1654"/>
    <x v="11"/>
    <n v="1175.6950000000002"/>
    <n v="0"/>
  </r>
  <r>
    <d v="2023-04-29T00:00:00"/>
    <x v="5"/>
    <x v="5"/>
    <x v="2"/>
    <n v="0"/>
    <n v="0"/>
    <n v="20"/>
    <n v="5.21"/>
    <n v="9.3800000000000008"/>
    <n v="10.42"/>
    <n v="103.375"/>
    <n v="1654"/>
    <x v="11"/>
    <n v="1175.6950000000002"/>
    <n v="0"/>
  </r>
  <r>
    <d v="2023-04-29T00:00:00"/>
    <x v="5"/>
    <x v="5"/>
    <x v="3"/>
    <n v="16.350000000000001"/>
    <n v="12"/>
    <n v="20"/>
    <n v="5.21"/>
    <n v="9.3800000000000008"/>
    <n v="10.42"/>
    <n v="103.375"/>
    <n v="1654"/>
    <x v="11"/>
    <n v="1175.6950000000002"/>
    <n v="0"/>
  </r>
  <r>
    <d v="2023-04-29T00:00:00"/>
    <x v="5"/>
    <x v="5"/>
    <x v="4"/>
    <n v="7.75"/>
    <n v="7"/>
    <n v="20"/>
    <n v="5.21"/>
    <n v="9.3800000000000008"/>
    <n v="10.42"/>
    <n v="103.375"/>
    <n v="1654"/>
    <x v="11"/>
    <n v="1175.6950000000002"/>
    <n v="0"/>
  </r>
  <r>
    <d v="2023-04-29T00:00:00"/>
    <x v="5"/>
    <x v="5"/>
    <x v="5"/>
    <n v="20.5"/>
    <n v="15.99"/>
    <n v="20"/>
    <n v="5.21"/>
    <n v="9.3800000000000008"/>
    <n v="10.42"/>
    <n v="103.375"/>
    <n v="1654"/>
    <x v="11"/>
    <n v="1175.6950000000002"/>
    <n v="0"/>
  </r>
  <r>
    <d v="2023-04-29T00:00:00"/>
    <x v="5"/>
    <x v="5"/>
    <x v="6"/>
    <n v="16"/>
    <n v="11.72"/>
    <n v="20"/>
    <n v="5.21"/>
    <n v="9.3800000000000008"/>
    <n v="10.42"/>
    <n v="103.375"/>
    <n v="1654"/>
    <x v="11"/>
    <n v="1175.6950000000002"/>
    <n v="0"/>
  </r>
  <r>
    <d v="2023-04-29T00:00:00"/>
    <x v="5"/>
    <x v="5"/>
    <x v="7"/>
    <n v="33.69"/>
    <n v="23.99"/>
    <n v="20"/>
    <n v="5.21"/>
    <n v="9.3800000000000008"/>
    <n v="10.42"/>
    <n v="103.375"/>
    <n v="1654"/>
    <x v="11"/>
    <n v="1175.6950000000002"/>
    <n v="0"/>
  </r>
  <r>
    <d v="2023-04-29T00:00:00"/>
    <x v="5"/>
    <x v="5"/>
    <x v="8"/>
    <n v="15.4"/>
    <n v="10.5"/>
    <n v="20"/>
    <n v="5.21"/>
    <n v="9.3800000000000008"/>
    <n v="10.42"/>
    <n v="103.375"/>
    <n v="1654"/>
    <x v="11"/>
    <n v="1175.6950000000002"/>
    <n v="0"/>
  </r>
  <r>
    <d v="2023-04-29T00:00:00"/>
    <x v="5"/>
    <x v="5"/>
    <x v="9"/>
    <n v="6.75"/>
    <n v="6"/>
    <n v="20"/>
    <n v="5.21"/>
    <n v="9.3800000000000008"/>
    <n v="10.42"/>
    <n v="103.375"/>
    <n v="1654"/>
    <x v="11"/>
    <n v="1175.6950000000002"/>
    <n v="0"/>
  </r>
  <r>
    <d v="2023-04-29T00:00:00"/>
    <x v="5"/>
    <x v="5"/>
    <x v="10"/>
    <n v="15.5"/>
    <n v="10.99"/>
    <n v="20"/>
    <n v="5.21"/>
    <n v="9.3800000000000008"/>
    <n v="10.42"/>
    <n v="103.375"/>
    <n v="1654"/>
    <x v="11"/>
    <n v="1175.6950000000002"/>
    <n v="0"/>
  </r>
  <r>
    <d v="2023-04-29T00:00:00"/>
    <x v="5"/>
    <x v="5"/>
    <x v="11"/>
    <n v="5.5"/>
    <n v="3.49"/>
    <n v="20"/>
    <n v="5.21"/>
    <n v="9.3800000000000008"/>
    <n v="10.42"/>
    <n v="103.375"/>
    <n v="1654"/>
    <x v="11"/>
    <n v="1175.6950000000002"/>
    <n v="0"/>
  </r>
  <r>
    <d v="2023-04-29T00:00:00"/>
    <x v="5"/>
    <x v="5"/>
    <x v="12"/>
    <n v="14.2"/>
    <n v="9.5"/>
    <n v="20"/>
    <n v="5.21"/>
    <n v="9.3800000000000008"/>
    <n v="10.42"/>
    <n v="103.375"/>
    <n v="1654"/>
    <x v="11"/>
    <n v="1175.6950000000002"/>
    <n v="0"/>
  </r>
  <r>
    <d v="2023-04-29T00:00:00"/>
    <x v="5"/>
    <x v="5"/>
    <x v="13"/>
    <n v="16.100000000000001"/>
    <n v="11.24"/>
    <n v="20"/>
    <n v="5.21"/>
    <n v="9.3800000000000008"/>
    <n v="10.42"/>
    <n v="103.375"/>
    <n v="1654"/>
    <x v="11"/>
    <n v="1175.6950000000002"/>
    <n v="0"/>
  </r>
  <r>
    <d v="2023-04-29T00:00:00"/>
    <x v="5"/>
    <x v="5"/>
    <x v="14"/>
    <n v="0"/>
    <n v="0"/>
    <n v="20"/>
    <n v="5.21"/>
    <n v="9.3800000000000008"/>
    <n v="10.42"/>
    <n v="103.375"/>
    <n v="1654"/>
    <x v="11"/>
    <n v="1175.6950000000002"/>
    <n v="0"/>
  </r>
  <r>
    <d v="2023-04-29T00:00:00"/>
    <x v="5"/>
    <x v="5"/>
    <x v="15"/>
    <n v="0"/>
    <n v="0"/>
    <n v="20"/>
    <n v="5.21"/>
    <n v="9.3800000000000008"/>
    <n v="10.42"/>
    <n v="103.375"/>
    <n v="1654"/>
    <x v="11"/>
    <n v="1175.6950000000002"/>
    <n v="0"/>
  </r>
  <r>
    <d v="2023-04-29T00:00:00"/>
    <x v="5"/>
    <x v="5"/>
    <x v="16"/>
    <n v="0"/>
    <n v="0"/>
    <n v="20"/>
    <n v="5.21"/>
    <n v="9.3800000000000008"/>
    <n v="10.42"/>
    <n v="103.375"/>
    <n v="1654"/>
    <x v="11"/>
    <n v="1175.6950000000002"/>
    <n v="0"/>
  </r>
  <r>
    <d v="2023-04-30T00:00:00"/>
    <x v="6"/>
    <x v="6"/>
    <x v="0"/>
    <n v="0"/>
    <n v="0"/>
    <n v="20"/>
    <n v="5.21"/>
    <n v="9.3800000000000008"/>
    <n v="10.42"/>
    <n v="121.5"/>
    <n v="1944"/>
    <x v="12"/>
    <n v="1584.1699999999998"/>
    <n v="0"/>
  </r>
  <r>
    <d v="2023-04-30T00:00:00"/>
    <x v="6"/>
    <x v="6"/>
    <x v="1"/>
    <n v="16.75"/>
    <n v="12.98"/>
    <n v="20"/>
    <n v="5.21"/>
    <n v="9.3800000000000008"/>
    <n v="10.42"/>
    <n v="121.5"/>
    <n v="1944"/>
    <x v="12"/>
    <n v="1584.1699999999998"/>
    <n v="0"/>
  </r>
  <r>
    <d v="2023-04-30T00:00:00"/>
    <x v="6"/>
    <x v="6"/>
    <x v="2"/>
    <n v="35.25"/>
    <n v="32"/>
    <n v="20"/>
    <n v="5.21"/>
    <n v="9.3800000000000008"/>
    <n v="10.42"/>
    <n v="121.5"/>
    <n v="1944"/>
    <x v="12"/>
    <n v="1584.1699999999998"/>
    <n v="0"/>
  </r>
  <r>
    <d v="2023-04-30T00:00:00"/>
    <x v="6"/>
    <x v="6"/>
    <x v="3"/>
    <n v="15.75"/>
    <n v="12.99"/>
    <n v="20"/>
    <n v="5.21"/>
    <n v="9.3800000000000008"/>
    <n v="10.42"/>
    <n v="121.5"/>
    <n v="1944"/>
    <x v="12"/>
    <n v="1584.1699999999998"/>
    <n v="0"/>
  </r>
  <r>
    <d v="2023-04-30T00:00:00"/>
    <x v="6"/>
    <x v="6"/>
    <x v="4"/>
    <n v="57.09"/>
    <n v="23.73"/>
    <n v="20"/>
    <n v="5.21"/>
    <n v="9.3800000000000008"/>
    <n v="10.42"/>
    <n v="121.5"/>
    <n v="1944"/>
    <x v="12"/>
    <n v="1584.1699999999998"/>
    <n v="0"/>
  </r>
  <r>
    <d v="2023-04-30T00:00:00"/>
    <x v="6"/>
    <x v="6"/>
    <x v="5"/>
    <n v="0"/>
    <n v="0"/>
    <n v="20"/>
    <n v="5.21"/>
    <n v="9.3800000000000008"/>
    <n v="10.42"/>
    <n v="121.5"/>
    <n v="1944"/>
    <x v="12"/>
    <n v="1584.1699999999998"/>
    <n v="0"/>
  </r>
  <r>
    <d v="2023-04-30T00:00:00"/>
    <x v="6"/>
    <x v="6"/>
    <x v="6"/>
    <n v="28.3"/>
    <n v="14.99"/>
    <n v="20"/>
    <n v="5.21"/>
    <n v="9.3800000000000008"/>
    <n v="10.42"/>
    <n v="121.5"/>
    <n v="1944"/>
    <x v="12"/>
    <n v="1584.1699999999998"/>
    <n v="0"/>
  </r>
  <r>
    <d v="2023-04-30T00:00:00"/>
    <x v="6"/>
    <x v="6"/>
    <x v="7"/>
    <n v="16.5"/>
    <n v="11.98"/>
    <n v="20"/>
    <n v="5.21"/>
    <n v="9.3800000000000008"/>
    <n v="10.42"/>
    <n v="121.5"/>
    <n v="1944"/>
    <x v="12"/>
    <n v="1584.1699999999998"/>
    <n v="0"/>
  </r>
  <r>
    <d v="2023-04-30T00:00:00"/>
    <x v="6"/>
    <x v="6"/>
    <x v="8"/>
    <n v="19.100000000000001"/>
    <n v="15.74"/>
    <n v="20"/>
    <n v="5.21"/>
    <n v="9.3800000000000008"/>
    <n v="10.42"/>
    <n v="121.5"/>
    <n v="1944"/>
    <x v="12"/>
    <n v="1584.1699999999998"/>
    <n v="0"/>
  </r>
  <r>
    <d v="2023-04-30T00:00:00"/>
    <x v="6"/>
    <x v="6"/>
    <x v="9"/>
    <n v="28.24"/>
    <n v="23.22"/>
    <n v="20"/>
    <n v="5.21"/>
    <n v="9.3800000000000008"/>
    <n v="10.42"/>
    <n v="121.5"/>
    <n v="1944"/>
    <x v="12"/>
    <n v="1584.1699999999998"/>
    <n v="0"/>
  </r>
  <r>
    <d v="2023-04-30T00:00:00"/>
    <x v="6"/>
    <x v="6"/>
    <x v="10"/>
    <n v="8.25"/>
    <n v="7.25"/>
    <n v="20"/>
    <n v="5.21"/>
    <n v="9.3800000000000008"/>
    <n v="10.42"/>
    <n v="121.5"/>
    <n v="1944"/>
    <x v="12"/>
    <n v="1584.1699999999998"/>
    <n v="0"/>
  </r>
  <r>
    <d v="2023-04-30T00:00:00"/>
    <x v="6"/>
    <x v="6"/>
    <x v="11"/>
    <n v="3.85"/>
    <n v="3.5"/>
    <n v="20"/>
    <n v="5.21"/>
    <n v="9.3800000000000008"/>
    <n v="10.42"/>
    <n v="121.5"/>
    <n v="1944"/>
    <x v="12"/>
    <n v="1584.1699999999998"/>
    <n v="0"/>
  </r>
  <r>
    <d v="2023-04-30T00:00:00"/>
    <x v="6"/>
    <x v="6"/>
    <x v="12"/>
    <n v="15.1"/>
    <n v="12.24"/>
    <n v="20"/>
    <n v="5.21"/>
    <n v="9.3800000000000008"/>
    <n v="10.42"/>
    <n v="121.5"/>
    <n v="1944"/>
    <x v="12"/>
    <n v="1584.1699999999998"/>
    <n v="0"/>
  </r>
  <r>
    <d v="2023-04-30T00:00:00"/>
    <x v="6"/>
    <x v="6"/>
    <x v="13"/>
    <n v="6"/>
    <n v="5.25"/>
    <n v="20"/>
    <n v="5.21"/>
    <n v="9.3800000000000008"/>
    <n v="10.42"/>
    <n v="121.5"/>
    <n v="1944"/>
    <x v="12"/>
    <n v="1584.1699999999998"/>
    <n v="0"/>
  </r>
  <r>
    <d v="2023-04-30T00:00:00"/>
    <x v="6"/>
    <x v="6"/>
    <x v="14"/>
    <n v="33.659999999999997"/>
    <n v="0"/>
    <n v="20"/>
    <n v="5.21"/>
    <n v="9.3800000000000008"/>
    <n v="10.42"/>
    <n v="121.5"/>
    <n v="1944"/>
    <x v="12"/>
    <n v="1584.1699999999998"/>
    <n v="0"/>
  </r>
  <r>
    <d v="2023-04-30T00:00:00"/>
    <x v="6"/>
    <x v="6"/>
    <x v="15"/>
    <n v="0"/>
    <n v="0"/>
    <n v="20"/>
    <n v="5.21"/>
    <n v="9.3800000000000008"/>
    <n v="10.42"/>
    <n v="121.5"/>
    <n v="1944"/>
    <x v="12"/>
    <n v="1584.1699999999998"/>
    <n v="0"/>
  </r>
  <r>
    <d v="2023-04-30T00:00:00"/>
    <x v="6"/>
    <x v="6"/>
    <x v="16"/>
    <n v="0"/>
    <n v="0"/>
    <n v="20"/>
    <n v="5.21"/>
    <n v="9.3800000000000008"/>
    <n v="10.42"/>
    <n v="121.5"/>
    <n v="1944"/>
    <x v="12"/>
    <n v="1584.1699999999998"/>
    <n v="0"/>
  </r>
  <r>
    <d v="2023-05-01T00:00:00"/>
    <x v="0"/>
    <x v="0"/>
    <x v="0"/>
    <n v="0"/>
    <n v="0"/>
    <n v="20"/>
    <n v="5.21"/>
    <n v="9.3800000000000008"/>
    <n v="10.42"/>
    <n v="82.6875"/>
    <n v="1323"/>
    <x v="13"/>
    <n v="752.48749999999995"/>
    <n v="0"/>
  </r>
  <r>
    <d v="2023-05-01T00:00:00"/>
    <x v="0"/>
    <x v="0"/>
    <x v="1"/>
    <n v="14.25"/>
    <n v="6.24"/>
    <n v="20"/>
    <n v="5.21"/>
    <n v="9.3800000000000008"/>
    <n v="10.42"/>
    <n v="82.6875"/>
    <n v="1323"/>
    <x v="13"/>
    <n v="752.48749999999995"/>
    <n v="0"/>
  </r>
  <r>
    <d v="2023-05-01T00:00:00"/>
    <x v="0"/>
    <x v="0"/>
    <x v="2"/>
    <n v="0"/>
    <n v="0"/>
    <n v="20"/>
    <n v="5.21"/>
    <n v="9.3800000000000008"/>
    <n v="10.42"/>
    <n v="82.6875"/>
    <n v="1323"/>
    <x v="13"/>
    <n v="752.48749999999995"/>
    <n v="0"/>
  </r>
  <r>
    <d v="2023-05-01T00:00:00"/>
    <x v="0"/>
    <x v="0"/>
    <x v="3"/>
    <n v="9.24"/>
    <n v="8.5"/>
    <n v="20"/>
    <n v="5.21"/>
    <n v="9.3800000000000008"/>
    <n v="10.42"/>
    <n v="82.6875"/>
    <n v="1323"/>
    <x v="13"/>
    <n v="752.48749999999995"/>
    <n v="0"/>
  </r>
  <r>
    <d v="2023-05-01T00:00:00"/>
    <x v="0"/>
    <x v="0"/>
    <x v="4"/>
    <n v="32.94"/>
    <n v="29.49"/>
    <n v="20"/>
    <n v="5.21"/>
    <n v="9.3800000000000008"/>
    <n v="10.42"/>
    <n v="82.6875"/>
    <n v="1323"/>
    <x v="13"/>
    <n v="752.48749999999995"/>
    <n v="0"/>
  </r>
  <r>
    <d v="2023-05-01T00:00:00"/>
    <x v="0"/>
    <x v="0"/>
    <x v="5"/>
    <n v="20.49"/>
    <n v="16.239999999999998"/>
    <n v="20"/>
    <n v="5.21"/>
    <n v="9.3800000000000008"/>
    <n v="10.42"/>
    <n v="82.6875"/>
    <n v="1323"/>
    <x v="13"/>
    <n v="752.48749999999995"/>
    <n v="0"/>
  </r>
  <r>
    <d v="2023-05-01T00:00:00"/>
    <x v="0"/>
    <x v="0"/>
    <x v="6"/>
    <n v="2.25"/>
    <n v="2"/>
    <n v="20"/>
    <n v="5.21"/>
    <n v="9.3800000000000008"/>
    <n v="10.42"/>
    <n v="82.6875"/>
    <n v="1323"/>
    <x v="13"/>
    <n v="752.48749999999995"/>
    <n v="0"/>
  </r>
  <r>
    <d v="2023-05-01T00:00:00"/>
    <x v="0"/>
    <x v="0"/>
    <x v="7"/>
    <n v="9.5"/>
    <n v="6.74"/>
    <n v="20"/>
    <n v="5.21"/>
    <n v="9.3800000000000008"/>
    <n v="10.42"/>
    <n v="82.6875"/>
    <n v="1323"/>
    <x v="13"/>
    <n v="752.48749999999995"/>
    <n v="0"/>
  </r>
  <r>
    <d v="2023-05-01T00:00:00"/>
    <x v="0"/>
    <x v="0"/>
    <x v="8"/>
    <n v="0"/>
    <n v="0"/>
    <n v="20"/>
    <n v="5.21"/>
    <n v="9.3800000000000008"/>
    <n v="10.42"/>
    <n v="82.6875"/>
    <n v="1323"/>
    <x v="13"/>
    <n v="752.48749999999995"/>
    <n v="0"/>
  </r>
  <r>
    <d v="2023-05-01T00:00:00"/>
    <x v="0"/>
    <x v="0"/>
    <x v="9"/>
    <n v="23.3"/>
    <n v="15.99"/>
    <n v="20"/>
    <n v="5.21"/>
    <n v="9.3800000000000008"/>
    <n v="10.42"/>
    <n v="82.6875"/>
    <n v="1323"/>
    <x v="13"/>
    <n v="752.48749999999995"/>
    <n v="0"/>
  </r>
  <r>
    <d v="2023-05-01T00:00:00"/>
    <x v="0"/>
    <x v="0"/>
    <x v="10"/>
    <n v="0"/>
    <n v="0"/>
    <n v="20"/>
    <n v="5.21"/>
    <n v="9.3800000000000008"/>
    <n v="10.42"/>
    <n v="82.6875"/>
    <n v="1323"/>
    <x v="13"/>
    <n v="752.48749999999995"/>
    <n v="0"/>
  </r>
  <r>
    <d v="2023-05-01T00:00:00"/>
    <x v="0"/>
    <x v="0"/>
    <x v="11"/>
    <n v="0"/>
    <n v="0"/>
    <n v="20"/>
    <n v="5.21"/>
    <n v="9.3800000000000008"/>
    <n v="10.42"/>
    <n v="82.6875"/>
    <n v="1323"/>
    <x v="13"/>
    <n v="752.48749999999995"/>
    <n v="0"/>
  </r>
  <r>
    <d v="2023-05-01T00:00:00"/>
    <x v="0"/>
    <x v="0"/>
    <x v="12"/>
    <n v="0"/>
    <n v="0"/>
    <n v="20"/>
    <n v="5.21"/>
    <n v="9.3800000000000008"/>
    <n v="10.42"/>
    <n v="82.6875"/>
    <n v="1323"/>
    <x v="13"/>
    <n v="752.48749999999995"/>
    <n v="0"/>
  </r>
  <r>
    <d v="2023-05-01T00:00:00"/>
    <x v="0"/>
    <x v="0"/>
    <x v="13"/>
    <n v="0"/>
    <n v="0"/>
    <n v="20"/>
    <n v="5.21"/>
    <n v="9.3800000000000008"/>
    <n v="10.42"/>
    <n v="82.6875"/>
    <n v="1323"/>
    <x v="13"/>
    <n v="752.48749999999995"/>
    <n v="0"/>
  </r>
  <r>
    <d v="2023-05-01T00:00:00"/>
    <x v="0"/>
    <x v="0"/>
    <x v="14"/>
    <n v="0"/>
    <n v="0"/>
    <n v="20"/>
    <n v="5.21"/>
    <n v="9.3800000000000008"/>
    <n v="10.42"/>
    <n v="82.6875"/>
    <n v="1323"/>
    <x v="13"/>
    <n v="752.48749999999995"/>
    <n v="0"/>
  </r>
  <r>
    <d v="2023-05-01T00:00:00"/>
    <x v="0"/>
    <x v="0"/>
    <x v="15"/>
    <n v="0"/>
    <n v="0"/>
    <n v="20"/>
    <n v="5.21"/>
    <n v="9.3800000000000008"/>
    <n v="10.42"/>
    <n v="82.6875"/>
    <n v="1323"/>
    <x v="13"/>
    <n v="752.48749999999995"/>
    <n v="0"/>
  </r>
  <r>
    <d v="2023-05-01T00:00:00"/>
    <x v="0"/>
    <x v="0"/>
    <x v="16"/>
    <n v="0"/>
    <n v="0"/>
    <n v="20"/>
    <n v="5.21"/>
    <n v="9.3800000000000008"/>
    <n v="10.42"/>
    <n v="82.6875"/>
    <n v="1323"/>
    <x v="13"/>
    <n v="752.48749999999995"/>
    <n v="0"/>
  </r>
  <r>
    <d v="2023-05-02T00:00:00"/>
    <x v="1"/>
    <x v="1"/>
    <x v="0"/>
    <n v="2.75"/>
    <n v="2"/>
    <n v="20"/>
    <n v="5.21"/>
    <n v="9.3800000000000008"/>
    <n v="10.42"/>
    <n v="76.375"/>
    <n v="1222"/>
    <x v="14"/>
    <n v="689.95500000000015"/>
    <n v="1"/>
  </r>
  <r>
    <d v="2023-05-02T00:00:00"/>
    <x v="1"/>
    <x v="1"/>
    <x v="1"/>
    <n v="6.1"/>
    <n v="5"/>
    <n v="20"/>
    <n v="5.21"/>
    <n v="9.3800000000000008"/>
    <n v="10.42"/>
    <n v="76.375"/>
    <n v="1222"/>
    <x v="14"/>
    <n v="689.95500000000015"/>
    <n v="1"/>
  </r>
  <r>
    <d v="2023-05-02T00:00:00"/>
    <x v="1"/>
    <x v="1"/>
    <x v="2"/>
    <n v="8.75"/>
    <n v="6.24"/>
    <n v="20"/>
    <n v="5.21"/>
    <n v="9.3800000000000008"/>
    <n v="10.42"/>
    <n v="76.375"/>
    <n v="1222"/>
    <x v="14"/>
    <n v="689.95500000000015"/>
    <n v="1"/>
  </r>
  <r>
    <d v="2023-05-02T00:00:00"/>
    <x v="1"/>
    <x v="1"/>
    <x v="3"/>
    <n v="6.75"/>
    <n v="5.5"/>
    <n v="20"/>
    <n v="5.21"/>
    <n v="9.3800000000000008"/>
    <n v="10.42"/>
    <n v="76.375"/>
    <n v="1222"/>
    <x v="14"/>
    <n v="689.95500000000015"/>
    <n v="1"/>
  </r>
  <r>
    <d v="2023-05-02T00:00:00"/>
    <x v="1"/>
    <x v="1"/>
    <x v="4"/>
    <n v="0"/>
    <n v="0"/>
    <n v="20"/>
    <n v="5.21"/>
    <n v="9.3800000000000008"/>
    <n v="10.42"/>
    <n v="76.375"/>
    <n v="1222"/>
    <x v="14"/>
    <n v="689.95500000000015"/>
    <n v="1"/>
  </r>
  <r>
    <d v="2023-05-02T00:00:00"/>
    <x v="1"/>
    <x v="1"/>
    <x v="5"/>
    <n v="17.5"/>
    <n v="13.74"/>
    <n v="20"/>
    <n v="5.21"/>
    <n v="9.3800000000000008"/>
    <n v="10.42"/>
    <n v="76.375"/>
    <n v="1222"/>
    <x v="14"/>
    <n v="689.95500000000015"/>
    <n v="1"/>
  </r>
  <r>
    <d v="2023-05-02T00:00:00"/>
    <x v="1"/>
    <x v="1"/>
    <x v="6"/>
    <n v="8.1"/>
    <n v="4"/>
    <n v="20"/>
    <n v="5.21"/>
    <n v="9.3800000000000008"/>
    <n v="10.42"/>
    <n v="76.375"/>
    <n v="1222"/>
    <x v="14"/>
    <n v="689.95500000000015"/>
    <n v="1"/>
  </r>
  <r>
    <d v="2023-05-02T00:00:00"/>
    <x v="1"/>
    <x v="1"/>
    <x v="7"/>
    <n v="15.5"/>
    <n v="13.25"/>
    <n v="20"/>
    <n v="5.21"/>
    <n v="9.3800000000000008"/>
    <n v="10.42"/>
    <n v="76.375"/>
    <n v="1222"/>
    <x v="14"/>
    <n v="689.95500000000015"/>
    <n v="1"/>
  </r>
  <r>
    <d v="2023-05-02T00:00:00"/>
    <x v="1"/>
    <x v="1"/>
    <x v="8"/>
    <n v="4.5"/>
    <n v="3.5"/>
    <n v="20"/>
    <n v="5.21"/>
    <n v="9.3800000000000008"/>
    <n v="10.42"/>
    <n v="76.375"/>
    <n v="1222"/>
    <x v="14"/>
    <n v="689.95500000000015"/>
    <n v="1"/>
  </r>
  <r>
    <d v="2023-05-02T00:00:00"/>
    <x v="1"/>
    <x v="1"/>
    <x v="9"/>
    <n v="5.5"/>
    <n v="3.75"/>
    <n v="20"/>
    <n v="5.21"/>
    <n v="9.3800000000000008"/>
    <n v="10.42"/>
    <n v="76.375"/>
    <n v="1222"/>
    <x v="14"/>
    <n v="689.95500000000015"/>
    <n v="1"/>
  </r>
  <r>
    <d v="2023-05-02T00:00:00"/>
    <x v="1"/>
    <x v="1"/>
    <x v="10"/>
    <n v="14.95"/>
    <n v="13.49"/>
    <n v="20"/>
    <n v="5.21"/>
    <n v="9.3800000000000008"/>
    <n v="10.42"/>
    <n v="76.375"/>
    <n v="1222"/>
    <x v="14"/>
    <n v="689.95500000000015"/>
    <n v="1"/>
  </r>
  <r>
    <d v="2023-05-02T00:00:00"/>
    <x v="1"/>
    <x v="1"/>
    <x v="11"/>
    <n v="39.85"/>
    <n v="30.49"/>
    <n v="20"/>
    <n v="5.21"/>
    <n v="9.3800000000000008"/>
    <n v="10.42"/>
    <n v="76.375"/>
    <n v="1222"/>
    <x v="14"/>
    <n v="689.95500000000015"/>
    <n v="1"/>
  </r>
  <r>
    <d v="2023-05-02T00:00:00"/>
    <x v="1"/>
    <x v="1"/>
    <x v="12"/>
    <n v="10.5"/>
    <n v="8.99"/>
    <n v="20"/>
    <n v="5.21"/>
    <n v="9.3800000000000008"/>
    <n v="10.42"/>
    <n v="76.375"/>
    <n v="1222"/>
    <x v="14"/>
    <n v="689.95500000000015"/>
    <n v="1"/>
  </r>
  <r>
    <d v="2023-05-02T00:00:00"/>
    <x v="1"/>
    <x v="1"/>
    <x v="13"/>
    <n v="13.75"/>
    <n v="11.5"/>
    <n v="20"/>
    <n v="5.21"/>
    <n v="9.3800000000000008"/>
    <n v="10.42"/>
    <n v="76.375"/>
    <n v="1222"/>
    <x v="14"/>
    <n v="689.95500000000015"/>
    <n v="1"/>
  </r>
  <r>
    <d v="2023-05-02T00:00:00"/>
    <x v="1"/>
    <x v="1"/>
    <x v="14"/>
    <n v="2.25"/>
    <n v="2"/>
    <n v="20"/>
    <n v="5.21"/>
    <n v="9.3800000000000008"/>
    <n v="10.42"/>
    <n v="76.375"/>
    <n v="1222"/>
    <x v="14"/>
    <n v="689.95500000000015"/>
    <n v="1"/>
  </r>
  <r>
    <d v="2023-05-02T00:00:00"/>
    <x v="1"/>
    <x v="1"/>
    <x v="15"/>
    <n v="0"/>
    <n v="0"/>
    <n v="20"/>
    <n v="5.21"/>
    <n v="9.3800000000000008"/>
    <n v="10.42"/>
    <n v="76.375"/>
    <n v="1222"/>
    <x v="14"/>
    <n v="689.95500000000015"/>
    <n v="1"/>
  </r>
  <r>
    <d v="2023-05-02T00:00:00"/>
    <x v="1"/>
    <x v="1"/>
    <x v="16"/>
    <n v="0"/>
    <n v="0"/>
    <n v="20"/>
    <n v="5.21"/>
    <n v="9.3800000000000008"/>
    <n v="10.42"/>
    <n v="76.375"/>
    <n v="1222"/>
    <x v="14"/>
    <n v="689.95500000000015"/>
    <n v="1"/>
  </r>
  <r>
    <d v="2023-05-03T00:00:00"/>
    <x v="2"/>
    <x v="2"/>
    <x v="0"/>
    <n v="2.25"/>
    <n v="1.25"/>
    <n v="20"/>
    <n v="5.21"/>
    <n v="9.3800000000000008"/>
    <n v="10.42"/>
    <n v="69.0625"/>
    <n v="1105"/>
    <x v="15"/>
    <n v="507.9825000000003"/>
    <n v="1"/>
  </r>
  <r>
    <d v="2023-05-03T00:00:00"/>
    <x v="2"/>
    <x v="2"/>
    <x v="1"/>
    <n v="13.09"/>
    <n v="12"/>
    <n v="20"/>
    <n v="5.21"/>
    <n v="9.3800000000000008"/>
    <n v="10.42"/>
    <n v="69.0625"/>
    <n v="1105"/>
    <x v="15"/>
    <n v="507.9825000000003"/>
    <n v="1"/>
  </r>
  <r>
    <d v="2023-05-03T00:00:00"/>
    <x v="2"/>
    <x v="2"/>
    <x v="2"/>
    <n v="28.55"/>
    <n v="17.989999999999998"/>
    <n v="20"/>
    <n v="5.21"/>
    <n v="9.3800000000000008"/>
    <n v="10.42"/>
    <n v="69.0625"/>
    <n v="1105"/>
    <x v="15"/>
    <n v="507.9825000000003"/>
    <n v="1"/>
  </r>
  <r>
    <d v="2023-05-03T00:00:00"/>
    <x v="2"/>
    <x v="2"/>
    <x v="3"/>
    <n v="0"/>
    <n v="0"/>
    <n v="20"/>
    <n v="5.21"/>
    <n v="9.3800000000000008"/>
    <n v="10.42"/>
    <n v="69.0625"/>
    <n v="1105"/>
    <x v="15"/>
    <n v="507.9825000000003"/>
    <n v="1"/>
  </r>
  <r>
    <d v="2023-05-03T00:00:00"/>
    <x v="2"/>
    <x v="2"/>
    <x v="4"/>
    <n v="8.35"/>
    <n v="7.5"/>
    <n v="20"/>
    <n v="5.21"/>
    <n v="9.3800000000000008"/>
    <n v="10.42"/>
    <n v="69.0625"/>
    <n v="1105"/>
    <x v="15"/>
    <n v="507.9825000000003"/>
    <n v="1"/>
  </r>
  <r>
    <d v="2023-05-03T00:00:00"/>
    <x v="2"/>
    <x v="2"/>
    <x v="5"/>
    <n v="4.5"/>
    <n v="3.5"/>
    <n v="20"/>
    <n v="5.21"/>
    <n v="9.3800000000000008"/>
    <n v="10.42"/>
    <n v="69.0625"/>
    <n v="1105"/>
    <x v="15"/>
    <n v="507.9825000000003"/>
    <n v="1"/>
  </r>
  <r>
    <d v="2023-05-03T00:00:00"/>
    <x v="2"/>
    <x v="2"/>
    <x v="6"/>
    <n v="2.25"/>
    <n v="2"/>
    <n v="20"/>
    <n v="5.21"/>
    <n v="9.3800000000000008"/>
    <n v="10.42"/>
    <n v="69.0625"/>
    <n v="1105"/>
    <x v="15"/>
    <n v="507.9825000000003"/>
    <n v="1"/>
  </r>
  <r>
    <d v="2023-05-03T00:00:00"/>
    <x v="2"/>
    <x v="2"/>
    <x v="7"/>
    <n v="37.6"/>
    <n v="27.99"/>
    <n v="20"/>
    <n v="5.21"/>
    <n v="9.3800000000000008"/>
    <n v="10.42"/>
    <n v="69.0625"/>
    <n v="1105"/>
    <x v="15"/>
    <n v="507.9825000000003"/>
    <n v="1"/>
  </r>
  <r>
    <d v="2023-05-03T00:00:00"/>
    <x v="2"/>
    <x v="2"/>
    <x v="8"/>
    <n v="2.5"/>
    <n v="2"/>
    <n v="20"/>
    <n v="5.21"/>
    <n v="9.3800000000000008"/>
    <n v="10.42"/>
    <n v="69.0625"/>
    <n v="1105"/>
    <x v="15"/>
    <n v="507.9825000000003"/>
    <n v="1"/>
  </r>
  <r>
    <d v="2023-05-03T00:00:00"/>
    <x v="2"/>
    <x v="2"/>
    <x v="9"/>
    <n v="0"/>
    <n v="0"/>
    <n v="20"/>
    <n v="5.21"/>
    <n v="9.3800000000000008"/>
    <n v="10.42"/>
    <n v="69.0625"/>
    <n v="1105"/>
    <x v="15"/>
    <n v="507.9825000000003"/>
    <n v="1"/>
  </r>
  <r>
    <d v="2023-05-03T00:00:00"/>
    <x v="2"/>
    <x v="2"/>
    <x v="10"/>
    <n v="0"/>
    <n v="0"/>
    <n v="20"/>
    <n v="5.21"/>
    <n v="9.3800000000000008"/>
    <n v="10.42"/>
    <n v="69.0625"/>
    <n v="1105"/>
    <x v="15"/>
    <n v="507.9825000000003"/>
    <n v="1"/>
  </r>
  <r>
    <d v="2023-05-03T00:00:00"/>
    <x v="2"/>
    <x v="2"/>
    <x v="11"/>
    <n v="0"/>
    <n v="0"/>
    <n v="20"/>
    <n v="5.21"/>
    <n v="9.3800000000000008"/>
    <n v="10.42"/>
    <n v="69.0625"/>
    <n v="1105"/>
    <x v="15"/>
    <n v="507.9825000000003"/>
    <n v="1"/>
  </r>
  <r>
    <d v="2023-05-03T00:00:00"/>
    <x v="2"/>
    <x v="2"/>
    <x v="12"/>
    <n v="0"/>
    <n v="0"/>
    <n v="20"/>
    <n v="5.21"/>
    <n v="9.3800000000000008"/>
    <n v="10.42"/>
    <n v="69.0625"/>
    <n v="1105"/>
    <x v="15"/>
    <n v="507.9825000000003"/>
    <n v="1"/>
  </r>
  <r>
    <d v="2023-05-03T00:00:00"/>
    <x v="2"/>
    <x v="2"/>
    <x v="13"/>
    <n v="0"/>
    <n v="0"/>
    <n v="20"/>
    <n v="5.21"/>
    <n v="9.3800000000000008"/>
    <n v="10.42"/>
    <n v="69.0625"/>
    <n v="1105"/>
    <x v="15"/>
    <n v="507.9825000000003"/>
    <n v="1"/>
  </r>
  <r>
    <d v="2023-05-03T00:00:00"/>
    <x v="2"/>
    <x v="2"/>
    <x v="14"/>
    <n v="0"/>
    <n v="0"/>
    <n v="20"/>
    <n v="5.21"/>
    <n v="9.3800000000000008"/>
    <n v="10.42"/>
    <n v="69.0625"/>
    <n v="1105"/>
    <x v="15"/>
    <n v="507.9825000000003"/>
    <n v="1"/>
  </r>
  <r>
    <d v="2023-05-03T00:00:00"/>
    <x v="2"/>
    <x v="2"/>
    <x v="15"/>
    <n v="0"/>
    <n v="0"/>
    <n v="20"/>
    <n v="5.21"/>
    <n v="9.3800000000000008"/>
    <n v="10.42"/>
    <n v="69.0625"/>
    <n v="1105"/>
    <x v="15"/>
    <n v="507.9825000000003"/>
    <n v="1"/>
  </r>
  <r>
    <d v="2023-05-03T00:00:00"/>
    <x v="2"/>
    <x v="2"/>
    <x v="16"/>
    <n v="0"/>
    <n v="0"/>
    <n v="20"/>
    <n v="5.21"/>
    <n v="9.3800000000000008"/>
    <n v="10.42"/>
    <n v="69.0625"/>
    <n v="1105"/>
    <x v="15"/>
    <n v="507.9825000000003"/>
    <n v="1"/>
  </r>
  <r>
    <d v="2023-05-04T00:00:00"/>
    <x v="3"/>
    <x v="3"/>
    <x v="0"/>
    <n v="0"/>
    <n v="0"/>
    <n v="20"/>
    <n v="5.21"/>
    <n v="9.3800000000000008"/>
    <n v="10.42"/>
    <n v="49.4375"/>
    <n v="791"/>
    <x v="16"/>
    <n v="245.01750000000027"/>
    <n v="1"/>
  </r>
  <r>
    <d v="2023-05-04T00:00:00"/>
    <x v="3"/>
    <x v="3"/>
    <x v="1"/>
    <n v="5.5"/>
    <n v="4.25"/>
    <n v="20"/>
    <n v="5.21"/>
    <n v="9.3800000000000008"/>
    <n v="10.42"/>
    <n v="49.4375"/>
    <n v="791"/>
    <x v="16"/>
    <n v="245.01750000000027"/>
    <n v="1"/>
  </r>
  <r>
    <d v="2023-05-04T00:00:00"/>
    <x v="3"/>
    <x v="3"/>
    <x v="2"/>
    <n v="10"/>
    <n v="8.25"/>
    <n v="20"/>
    <n v="5.21"/>
    <n v="9.3800000000000008"/>
    <n v="10.42"/>
    <n v="49.4375"/>
    <n v="791"/>
    <x v="16"/>
    <n v="245.01750000000027"/>
    <n v="1"/>
  </r>
  <r>
    <d v="2023-05-04T00:00:00"/>
    <x v="3"/>
    <x v="3"/>
    <x v="3"/>
    <n v="25.75"/>
    <n v="20.190000000000001"/>
    <n v="20"/>
    <n v="5.21"/>
    <n v="9.3800000000000008"/>
    <n v="10.42"/>
    <n v="49.4375"/>
    <n v="791"/>
    <x v="16"/>
    <n v="245.01750000000027"/>
    <n v="1"/>
  </r>
  <r>
    <d v="2023-05-04T00:00:00"/>
    <x v="3"/>
    <x v="3"/>
    <x v="4"/>
    <n v="4.5"/>
    <n v="4"/>
    <n v="20"/>
    <n v="5.21"/>
    <n v="9.3800000000000008"/>
    <n v="10.42"/>
    <n v="49.4375"/>
    <n v="791"/>
    <x v="16"/>
    <n v="245.01750000000027"/>
    <n v="1"/>
  </r>
  <r>
    <d v="2023-05-04T00:00:00"/>
    <x v="3"/>
    <x v="3"/>
    <x v="5"/>
    <n v="7"/>
    <n v="6"/>
    <n v="20"/>
    <n v="5.21"/>
    <n v="9.3800000000000008"/>
    <n v="10.42"/>
    <n v="49.4375"/>
    <n v="791"/>
    <x v="16"/>
    <n v="245.01750000000027"/>
    <n v="1"/>
  </r>
  <r>
    <d v="2023-05-04T00:00:00"/>
    <x v="3"/>
    <x v="3"/>
    <x v="6"/>
    <n v="0"/>
    <n v="0"/>
    <n v="20"/>
    <n v="5.21"/>
    <n v="9.3800000000000008"/>
    <n v="10.42"/>
    <n v="49.4375"/>
    <n v="791"/>
    <x v="16"/>
    <n v="245.01750000000027"/>
    <n v="1"/>
  </r>
  <r>
    <d v="2023-05-04T00:00:00"/>
    <x v="3"/>
    <x v="3"/>
    <x v="7"/>
    <n v="14.75"/>
    <n v="11.49"/>
    <n v="20"/>
    <n v="5.21"/>
    <n v="9.3800000000000008"/>
    <n v="10.42"/>
    <n v="49.4375"/>
    <n v="791"/>
    <x v="16"/>
    <n v="245.01750000000027"/>
    <n v="1"/>
  </r>
  <r>
    <d v="2023-05-04T00:00:00"/>
    <x v="3"/>
    <x v="3"/>
    <x v="8"/>
    <n v="20.25"/>
    <n v="14.49"/>
    <n v="20"/>
    <n v="5.21"/>
    <n v="9.3800000000000008"/>
    <n v="10.42"/>
    <n v="49.4375"/>
    <n v="791"/>
    <x v="16"/>
    <n v="245.01750000000027"/>
    <n v="1"/>
  </r>
  <r>
    <d v="2023-05-04T00:00:00"/>
    <x v="3"/>
    <x v="3"/>
    <x v="9"/>
    <n v="16.75"/>
    <n v="14"/>
    <n v="20"/>
    <n v="5.21"/>
    <n v="9.3800000000000008"/>
    <n v="10.42"/>
    <n v="49.4375"/>
    <n v="791"/>
    <x v="16"/>
    <n v="245.01750000000027"/>
    <n v="1"/>
  </r>
  <r>
    <d v="2023-05-04T00:00:00"/>
    <x v="3"/>
    <x v="3"/>
    <x v="10"/>
    <n v="8.35"/>
    <n v="6.75"/>
    <n v="20"/>
    <n v="5.21"/>
    <n v="9.3800000000000008"/>
    <n v="10.42"/>
    <n v="49.4375"/>
    <n v="791"/>
    <x v="16"/>
    <n v="245.01750000000027"/>
    <n v="1"/>
  </r>
  <r>
    <d v="2023-05-04T00:00:00"/>
    <x v="3"/>
    <x v="3"/>
    <x v="11"/>
    <n v="8.1999999999999993"/>
    <n v="6.5"/>
    <n v="20"/>
    <n v="5.21"/>
    <n v="9.3800000000000008"/>
    <n v="10.42"/>
    <n v="49.4375"/>
    <n v="791"/>
    <x v="16"/>
    <n v="245.01750000000027"/>
    <n v="1"/>
  </r>
  <r>
    <d v="2023-05-04T00:00:00"/>
    <x v="3"/>
    <x v="3"/>
    <x v="12"/>
    <n v="19.350000000000001"/>
    <n v="14"/>
    <n v="20"/>
    <n v="5.21"/>
    <n v="9.3800000000000008"/>
    <n v="10.42"/>
    <n v="49.4375"/>
    <n v="791"/>
    <x v="16"/>
    <n v="245.01750000000027"/>
    <n v="1"/>
  </r>
  <r>
    <d v="2023-05-04T00:00:00"/>
    <x v="3"/>
    <x v="3"/>
    <x v="13"/>
    <n v="21.1"/>
    <n v="16.239999999999998"/>
    <n v="20"/>
    <n v="5.21"/>
    <n v="9.3800000000000008"/>
    <n v="10.42"/>
    <n v="49.4375"/>
    <n v="791"/>
    <x v="16"/>
    <n v="245.01750000000027"/>
    <n v="1"/>
  </r>
  <r>
    <d v="2023-05-04T00:00:00"/>
    <x v="3"/>
    <x v="3"/>
    <x v="14"/>
    <n v="8.25"/>
    <n v="5.99"/>
    <n v="20"/>
    <n v="5.21"/>
    <n v="9.3800000000000008"/>
    <n v="10.42"/>
    <n v="49.4375"/>
    <n v="791"/>
    <x v="16"/>
    <n v="245.01750000000027"/>
    <n v="1"/>
  </r>
  <r>
    <d v="2023-05-04T00:00:00"/>
    <x v="3"/>
    <x v="3"/>
    <x v="15"/>
    <n v="0"/>
    <n v="0"/>
    <n v="20"/>
    <n v="5.21"/>
    <n v="9.3800000000000008"/>
    <n v="10.42"/>
    <n v="49.4375"/>
    <n v="791"/>
    <x v="16"/>
    <n v="245.01750000000027"/>
    <n v="1"/>
  </r>
  <r>
    <d v="2023-05-04T00:00:00"/>
    <x v="3"/>
    <x v="3"/>
    <x v="16"/>
    <n v="0"/>
    <n v="0"/>
    <n v="20"/>
    <n v="5.21"/>
    <n v="9.3800000000000008"/>
    <n v="10.42"/>
    <n v="49.4375"/>
    <n v="791"/>
    <x v="16"/>
    <n v="245.01750000000027"/>
    <n v="1"/>
  </r>
  <r>
    <d v="2023-05-05T00:00:00"/>
    <x v="4"/>
    <x v="4"/>
    <x v="0"/>
    <n v="12.5"/>
    <n v="10.24"/>
    <n v="20"/>
    <n v="5.21"/>
    <n v="9.3800000000000008"/>
    <n v="10.42"/>
    <n v="92.25"/>
    <n v="1476"/>
    <x v="17"/>
    <n v="917.38000000000034"/>
    <n v="0"/>
  </r>
  <r>
    <d v="2023-05-05T00:00:00"/>
    <x v="4"/>
    <x v="4"/>
    <x v="1"/>
    <n v="3.6"/>
    <n v="0"/>
    <n v="20"/>
    <n v="5.21"/>
    <n v="9.3800000000000008"/>
    <n v="10.42"/>
    <n v="92.25"/>
    <n v="1476"/>
    <x v="17"/>
    <n v="917.38000000000034"/>
    <n v="0"/>
  </r>
  <r>
    <d v="2023-05-05T00:00:00"/>
    <x v="4"/>
    <x v="4"/>
    <x v="2"/>
    <n v="2.75"/>
    <n v="2"/>
    <n v="20"/>
    <n v="5.21"/>
    <n v="9.3800000000000008"/>
    <n v="10.42"/>
    <n v="92.25"/>
    <n v="1476"/>
    <x v="17"/>
    <n v="917.38000000000034"/>
    <n v="0"/>
  </r>
  <r>
    <d v="2023-05-05T00:00:00"/>
    <x v="4"/>
    <x v="4"/>
    <x v="3"/>
    <n v="3.85"/>
    <n v="3.5"/>
    <n v="20"/>
    <n v="5.21"/>
    <n v="9.3800000000000008"/>
    <n v="10.42"/>
    <n v="92.25"/>
    <n v="1476"/>
    <x v="17"/>
    <n v="917.38000000000034"/>
    <n v="0"/>
  </r>
  <r>
    <d v="2023-05-05T00:00:00"/>
    <x v="4"/>
    <x v="4"/>
    <x v="4"/>
    <n v="21.05"/>
    <n v="10.99"/>
    <n v="20"/>
    <n v="5.21"/>
    <n v="9.3800000000000008"/>
    <n v="10.42"/>
    <n v="92.25"/>
    <n v="1476"/>
    <x v="17"/>
    <n v="917.38000000000034"/>
    <n v="0"/>
  </r>
  <r>
    <d v="2023-05-05T00:00:00"/>
    <x v="4"/>
    <x v="4"/>
    <x v="5"/>
    <n v="47.25"/>
    <n v="28.47"/>
    <n v="20"/>
    <n v="5.21"/>
    <n v="9.3800000000000008"/>
    <n v="10.42"/>
    <n v="92.25"/>
    <n v="1476"/>
    <x v="17"/>
    <n v="917.38000000000034"/>
    <n v="0"/>
  </r>
  <r>
    <d v="2023-05-05T00:00:00"/>
    <x v="4"/>
    <x v="4"/>
    <x v="6"/>
    <n v="8.85"/>
    <n v="7"/>
    <n v="20"/>
    <n v="5.21"/>
    <n v="9.3800000000000008"/>
    <n v="10.42"/>
    <n v="92.25"/>
    <n v="1476"/>
    <x v="17"/>
    <n v="917.38000000000034"/>
    <n v="0"/>
  </r>
  <r>
    <d v="2023-05-05T00:00:00"/>
    <x v="4"/>
    <x v="4"/>
    <x v="7"/>
    <n v="4.5"/>
    <n v="4"/>
    <n v="20"/>
    <n v="5.21"/>
    <n v="9.3800000000000008"/>
    <n v="10.42"/>
    <n v="92.25"/>
    <n v="1476"/>
    <x v="17"/>
    <n v="917.38000000000034"/>
    <n v="0"/>
  </r>
  <r>
    <d v="2023-05-05T00:00:00"/>
    <x v="4"/>
    <x v="4"/>
    <x v="8"/>
    <n v="9.9499999999999993"/>
    <n v="8"/>
    <n v="20"/>
    <n v="5.21"/>
    <n v="9.3800000000000008"/>
    <n v="10.42"/>
    <n v="92.25"/>
    <n v="1476"/>
    <x v="17"/>
    <n v="917.38000000000034"/>
    <n v="0"/>
  </r>
  <r>
    <d v="2023-05-05T00:00:00"/>
    <x v="4"/>
    <x v="4"/>
    <x v="9"/>
    <n v="0"/>
    <n v="0"/>
    <n v="20"/>
    <n v="5.21"/>
    <n v="9.3800000000000008"/>
    <n v="10.42"/>
    <n v="92.25"/>
    <n v="1476"/>
    <x v="17"/>
    <n v="917.38000000000034"/>
    <n v="0"/>
  </r>
  <r>
    <d v="2023-05-05T00:00:00"/>
    <x v="4"/>
    <x v="4"/>
    <x v="10"/>
    <n v="0"/>
    <n v="0"/>
    <n v="20"/>
    <n v="5.21"/>
    <n v="9.3800000000000008"/>
    <n v="10.42"/>
    <n v="92.25"/>
    <n v="1476"/>
    <x v="17"/>
    <n v="917.38000000000034"/>
    <n v="0"/>
  </r>
  <r>
    <d v="2023-05-05T00:00:00"/>
    <x v="4"/>
    <x v="4"/>
    <x v="11"/>
    <n v="0"/>
    <n v="0"/>
    <n v="20"/>
    <n v="5.21"/>
    <n v="9.3800000000000008"/>
    <n v="10.42"/>
    <n v="92.25"/>
    <n v="1476"/>
    <x v="17"/>
    <n v="917.38000000000034"/>
    <n v="0"/>
  </r>
  <r>
    <d v="2023-05-05T00:00:00"/>
    <x v="4"/>
    <x v="4"/>
    <x v="12"/>
    <n v="0"/>
    <n v="0"/>
    <n v="20"/>
    <n v="5.21"/>
    <n v="9.3800000000000008"/>
    <n v="10.42"/>
    <n v="92.25"/>
    <n v="1476"/>
    <x v="17"/>
    <n v="917.38000000000034"/>
    <n v="0"/>
  </r>
  <r>
    <d v="2023-05-05T00:00:00"/>
    <x v="4"/>
    <x v="4"/>
    <x v="13"/>
    <n v="0"/>
    <n v="0"/>
    <n v="20"/>
    <n v="5.21"/>
    <n v="9.3800000000000008"/>
    <n v="10.42"/>
    <n v="92.25"/>
    <n v="1476"/>
    <x v="17"/>
    <n v="917.38000000000034"/>
    <n v="0"/>
  </r>
  <r>
    <d v="2023-05-05T00:00:00"/>
    <x v="4"/>
    <x v="4"/>
    <x v="14"/>
    <n v="0"/>
    <n v="0"/>
    <n v="20"/>
    <n v="5.21"/>
    <n v="9.3800000000000008"/>
    <n v="10.42"/>
    <n v="92.25"/>
    <n v="1476"/>
    <x v="17"/>
    <n v="917.38000000000034"/>
    <n v="0"/>
  </r>
  <r>
    <d v="2023-05-05T00:00:00"/>
    <x v="4"/>
    <x v="4"/>
    <x v="15"/>
    <n v="0"/>
    <n v="0"/>
    <n v="20"/>
    <n v="5.21"/>
    <n v="9.3800000000000008"/>
    <n v="10.42"/>
    <n v="92.25"/>
    <n v="1476"/>
    <x v="17"/>
    <n v="917.38000000000034"/>
    <n v="0"/>
  </r>
  <r>
    <d v="2023-05-05T00:00:00"/>
    <x v="4"/>
    <x v="4"/>
    <x v="16"/>
    <n v="0"/>
    <n v="0"/>
    <n v="20"/>
    <n v="5.21"/>
    <n v="9.3800000000000008"/>
    <n v="10.42"/>
    <n v="92.25"/>
    <n v="1476"/>
    <x v="17"/>
    <n v="917.38000000000034"/>
    <n v="0"/>
  </r>
  <r>
    <d v="2023-05-06T00:00:00"/>
    <x v="5"/>
    <x v="5"/>
    <x v="0"/>
    <n v="44"/>
    <n v="30.24"/>
    <n v="20"/>
    <n v="5.21"/>
    <n v="9.3800000000000008"/>
    <n v="10.42"/>
    <n v="124.6875"/>
    <n v="1995"/>
    <x v="18"/>
    <n v="1688.1874999999998"/>
    <n v="0"/>
  </r>
  <r>
    <d v="2023-05-06T00:00:00"/>
    <x v="5"/>
    <x v="5"/>
    <x v="1"/>
    <n v="0"/>
    <n v="0"/>
    <n v="20"/>
    <n v="5.21"/>
    <n v="9.3800000000000008"/>
    <n v="10.42"/>
    <n v="124.6875"/>
    <n v="1995"/>
    <x v="18"/>
    <n v="1688.1874999999998"/>
    <n v="0"/>
  </r>
  <r>
    <d v="2023-05-06T00:00:00"/>
    <x v="5"/>
    <x v="5"/>
    <x v="2"/>
    <n v="35.590000000000003"/>
    <n v="30.5"/>
    <n v="20"/>
    <n v="5.21"/>
    <n v="9.3800000000000008"/>
    <n v="10.42"/>
    <n v="124.6875"/>
    <n v="1995"/>
    <x v="18"/>
    <n v="1688.1874999999998"/>
    <n v="0"/>
  </r>
  <r>
    <d v="2023-05-06T00:00:00"/>
    <x v="5"/>
    <x v="5"/>
    <x v="3"/>
    <n v="8.25"/>
    <n v="5.99"/>
    <n v="20"/>
    <n v="5.21"/>
    <n v="9.3800000000000008"/>
    <n v="10.42"/>
    <n v="124.6875"/>
    <n v="1995"/>
    <x v="18"/>
    <n v="1688.1874999999998"/>
    <n v="0"/>
  </r>
  <r>
    <d v="2023-05-06T00:00:00"/>
    <x v="5"/>
    <x v="5"/>
    <x v="4"/>
    <n v="49.2"/>
    <n v="38.74"/>
    <n v="20"/>
    <n v="5.21"/>
    <n v="9.3800000000000008"/>
    <n v="10.42"/>
    <n v="124.6875"/>
    <n v="1995"/>
    <x v="18"/>
    <n v="1688.1874999999998"/>
    <n v="0"/>
  </r>
  <r>
    <d v="2023-05-06T00:00:00"/>
    <x v="5"/>
    <x v="5"/>
    <x v="5"/>
    <n v="40.74"/>
    <n v="32.47"/>
    <n v="20"/>
    <n v="5.21"/>
    <n v="9.3800000000000008"/>
    <n v="10.42"/>
    <n v="124.6875"/>
    <n v="1995"/>
    <x v="18"/>
    <n v="1688.1874999999998"/>
    <n v="0"/>
  </r>
  <r>
    <d v="2023-05-06T00:00:00"/>
    <x v="5"/>
    <x v="5"/>
    <x v="6"/>
    <n v="14.35"/>
    <n v="11.24"/>
    <n v="20"/>
    <n v="5.21"/>
    <n v="9.3800000000000008"/>
    <n v="10.42"/>
    <n v="124.6875"/>
    <n v="1995"/>
    <x v="18"/>
    <n v="1688.1874999999998"/>
    <n v="0"/>
  </r>
  <r>
    <d v="2023-05-06T00:00:00"/>
    <x v="5"/>
    <x v="5"/>
    <x v="7"/>
    <n v="9.25"/>
    <n v="7.5"/>
    <n v="20"/>
    <n v="5.21"/>
    <n v="9.3800000000000008"/>
    <n v="10.42"/>
    <n v="124.6875"/>
    <n v="1995"/>
    <x v="18"/>
    <n v="1688.1874999999998"/>
    <n v="0"/>
  </r>
  <r>
    <d v="2023-05-06T00:00:00"/>
    <x v="5"/>
    <x v="5"/>
    <x v="8"/>
    <n v="4.7699999999999996"/>
    <n v="4.5"/>
    <n v="20"/>
    <n v="5.21"/>
    <n v="9.3800000000000008"/>
    <n v="10.42"/>
    <n v="124.6875"/>
    <n v="1995"/>
    <x v="18"/>
    <n v="1688.1874999999998"/>
    <n v="0"/>
  </r>
  <r>
    <d v="2023-05-06T00:00:00"/>
    <x v="5"/>
    <x v="5"/>
    <x v="9"/>
    <n v="15.75"/>
    <n v="13.75"/>
    <n v="20"/>
    <n v="5.21"/>
    <n v="9.3800000000000008"/>
    <n v="10.42"/>
    <n v="124.6875"/>
    <n v="1995"/>
    <x v="18"/>
    <n v="1688.1874999999998"/>
    <n v="0"/>
  </r>
  <r>
    <d v="2023-05-06T00:00:00"/>
    <x v="5"/>
    <x v="5"/>
    <x v="10"/>
    <n v="25.25"/>
    <n v="20.49"/>
    <n v="20"/>
    <n v="5.21"/>
    <n v="9.3800000000000008"/>
    <n v="10.42"/>
    <n v="124.6875"/>
    <n v="1995"/>
    <x v="18"/>
    <n v="1688.1874999999998"/>
    <n v="0"/>
  </r>
  <r>
    <d v="2023-05-06T00:00:00"/>
    <x v="5"/>
    <x v="5"/>
    <x v="11"/>
    <n v="0"/>
    <n v="0"/>
    <n v="20"/>
    <n v="5.21"/>
    <n v="9.3800000000000008"/>
    <n v="10.42"/>
    <n v="124.6875"/>
    <n v="1995"/>
    <x v="18"/>
    <n v="1688.1874999999998"/>
    <n v="0"/>
  </r>
  <r>
    <d v="2023-05-06T00:00:00"/>
    <x v="5"/>
    <x v="5"/>
    <x v="12"/>
    <n v="22.25"/>
    <n v="11.98"/>
    <n v="20"/>
    <n v="5.21"/>
    <n v="9.3800000000000008"/>
    <n v="10.42"/>
    <n v="124.6875"/>
    <n v="1995"/>
    <x v="18"/>
    <n v="1688.1874999999998"/>
    <n v="0"/>
  </r>
  <r>
    <d v="2023-05-06T00:00:00"/>
    <x v="5"/>
    <x v="5"/>
    <x v="13"/>
    <n v="0"/>
    <n v="0"/>
    <n v="20"/>
    <n v="5.21"/>
    <n v="9.3800000000000008"/>
    <n v="10.42"/>
    <n v="124.6875"/>
    <n v="1995"/>
    <x v="18"/>
    <n v="1688.1874999999998"/>
    <n v="0"/>
  </r>
  <r>
    <d v="2023-05-06T00:00:00"/>
    <x v="5"/>
    <x v="5"/>
    <x v="14"/>
    <n v="33.299999999999997"/>
    <n v="20.48"/>
    <n v="20"/>
    <n v="5.21"/>
    <n v="9.3800000000000008"/>
    <n v="10.42"/>
    <n v="124.6875"/>
    <n v="1995"/>
    <x v="18"/>
    <n v="1688.1874999999998"/>
    <n v="0"/>
  </r>
  <r>
    <d v="2023-05-06T00:00:00"/>
    <x v="5"/>
    <x v="5"/>
    <x v="15"/>
    <n v="30.97"/>
    <n v="2.25"/>
    <n v="20"/>
    <n v="5.21"/>
    <n v="9.3800000000000008"/>
    <n v="10.42"/>
    <n v="124.6875"/>
    <n v="1995"/>
    <x v="18"/>
    <n v="1688.1874999999998"/>
    <n v="0"/>
  </r>
  <r>
    <d v="2023-05-06T00:00:00"/>
    <x v="5"/>
    <x v="5"/>
    <x v="16"/>
    <n v="0"/>
    <n v="0"/>
    <n v="20"/>
    <n v="5.21"/>
    <n v="9.3800000000000008"/>
    <n v="10.42"/>
    <n v="124.6875"/>
    <n v="1995"/>
    <x v="18"/>
    <n v="1688.1874999999998"/>
    <n v="0"/>
  </r>
  <r>
    <d v="2023-05-07T00:00:00"/>
    <x v="6"/>
    <x v="6"/>
    <x v="0"/>
    <n v="46.09"/>
    <n v="39"/>
    <n v="20"/>
    <n v="5.21"/>
    <n v="9.3800000000000008"/>
    <n v="10.42"/>
    <n v="141.75"/>
    <n v="2268"/>
    <x v="19"/>
    <n v="1945.9199999999998"/>
    <n v="0"/>
  </r>
  <r>
    <d v="2023-05-07T00:00:00"/>
    <x v="6"/>
    <x v="6"/>
    <x v="1"/>
    <n v="29"/>
    <n v="13.74"/>
    <n v="20"/>
    <n v="5.21"/>
    <n v="9.3800000000000008"/>
    <n v="10.42"/>
    <n v="141.75"/>
    <n v="2268"/>
    <x v="20"/>
    <n v="2229.34"/>
    <n v="0"/>
  </r>
  <r>
    <d v="2023-05-07T00:00:00"/>
    <x v="6"/>
    <x v="6"/>
    <x v="2"/>
    <n v="45.5"/>
    <n v="40.25"/>
    <n v="20"/>
    <n v="5.21"/>
    <n v="9.3800000000000008"/>
    <n v="10.42"/>
    <n v="141.75"/>
    <n v="2268"/>
    <x v="20"/>
    <n v="2229.34"/>
    <n v="0"/>
  </r>
  <r>
    <d v="2023-05-07T00:00:00"/>
    <x v="6"/>
    <x v="6"/>
    <x v="3"/>
    <n v="6"/>
    <n v="3.99"/>
    <n v="20"/>
    <n v="5.21"/>
    <n v="9.3800000000000008"/>
    <n v="10.42"/>
    <n v="141.75"/>
    <n v="2268"/>
    <x v="20"/>
    <n v="2229.34"/>
    <n v="0"/>
  </r>
  <r>
    <d v="2023-05-07T00:00:00"/>
    <x v="6"/>
    <x v="6"/>
    <x v="4"/>
    <n v="7.25"/>
    <n v="5.99"/>
    <n v="20"/>
    <n v="5.21"/>
    <n v="9.3800000000000008"/>
    <n v="10.42"/>
    <n v="141.75"/>
    <n v="2268"/>
    <x v="20"/>
    <n v="2229.34"/>
    <n v="0"/>
  </r>
  <r>
    <d v="2023-05-07T00:00:00"/>
    <x v="6"/>
    <x v="6"/>
    <x v="5"/>
    <n v="16.25"/>
    <n v="12.98"/>
    <n v="20"/>
    <n v="5.21"/>
    <n v="9.3800000000000008"/>
    <n v="10.42"/>
    <n v="141.75"/>
    <n v="2268"/>
    <x v="20"/>
    <n v="2229.34"/>
    <n v="0"/>
  </r>
  <r>
    <d v="2023-05-07T00:00:00"/>
    <x v="6"/>
    <x v="6"/>
    <x v="6"/>
    <n v="30.45"/>
    <n v="23.48"/>
    <n v="20"/>
    <n v="5.21"/>
    <n v="9.3800000000000008"/>
    <n v="10.42"/>
    <n v="141.75"/>
    <n v="2268"/>
    <x v="20"/>
    <n v="2229.34"/>
    <n v="0"/>
  </r>
  <r>
    <d v="2023-05-07T00:00:00"/>
    <x v="6"/>
    <x v="6"/>
    <x v="7"/>
    <n v="17.8"/>
    <n v="9"/>
    <n v="20"/>
    <n v="5.21"/>
    <n v="9.3800000000000008"/>
    <n v="10.42"/>
    <n v="141.75"/>
    <n v="2268"/>
    <x v="20"/>
    <n v="2229.34"/>
    <n v="0"/>
  </r>
  <r>
    <d v="2023-05-07T00:00:00"/>
    <x v="6"/>
    <x v="6"/>
    <x v="8"/>
    <n v="8.25"/>
    <n v="5.98"/>
    <n v="20"/>
    <n v="5.21"/>
    <n v="9.3800000000000008"/>
    <n v="10.42"/>
    <n v="141.75"/>
    <n v="2268"/>
    <x v="20"/>
    <n v="2229.34"/>
    <n v="0"/>
  </r>
  <r>
    <d v="2023-05-07T00:00:00"/>
    <x v="6"/>
    <x v="6"/>
    <x v="9"/>
    <n v="34.75"/>
    <n v="23.23"/>
    <n v="20"/>
    <n v="5.21"/>
    <n v="9.3800000000000008"/>
    <n v="10.42"/>
    <n v="141.75"/>
    <n v="2268"/>
    <x v="20"/>
    <n v="2229.34"/>
    <n v="0"/>
  </r>
  <r>
    <d v="2023-05-07T00:00:00"/>
    <x v="6"/>
    <x v="6"/>
    <x v="10"/>
    <n v="17"/>
    <n v="13.24"/>
    <n v="20"/>
    <n v="5.21"/>
    <n v="9.3800000000000008"/>
    <n v="10.42"/>
    <n v="141.75"/>
    <n v="2268"/>
    <x v="20"/>
    <n v="2229.34"/>
    <n v="0"/>
  </r>
  <r>
    <d v="2023-05-07T00:00:00"/>
    <x v="6"/>
    <x v="6"/>
    <x v="11"/>
    <n v="13.5"/>
    <n v="10.74"/>
    <n v="20"/>
    <n v="5.21"/>
    <n v="9.3800000000000008"/>
    <n v="10.42"/>
    <n v="141.75"/>
    <n v="2268"/>
    <x v="20"/>
    <n v="2229.34"/>
    <n v="0"/>
  </r>
  <r>
    <d v="2023-05-07T00:00:00"/>
    <x v="6"/>
    <x v="6"/>
    <x v="12"/>
    <n v="23.65"/>
    <n v="16.989999999999998"/>
    <n v="20"/>
    <n v="5.21"/>
    <n v="9.3800000000000008"/>
    <n v="10.42"/>
    <n v="141.75"/>
    <n v="2268"/>
    <x v="20"/>
    <n v="2229.34"/>
    <n v="0"/>
  </r>
  <r>
    <d v="2023-05-07T00:00:00"/>
    <x v="6"/>
    <x v="6"/>
    <x v="13"/>
    <n v="0"/>
    <n v="0"/>
    <n v="20"/>
    <n v="5.21"/>
    <n v="9.3800000000000008"/>
    <n v="10.42"/>
    <n v="141.75"/>
    <n v="2268"/>
    <x v="20"/>
    <n v="2229.34"/>
    <n v="0"/>
  </r>
  <r>
    <d v="2023-05-07T00:00:00"/>
    <x v="6"/>
    <x v="6"/>
    <x v="14"/>
    <n v="0"/>
    <n v="0"/>
    <n v="20"/>
    <n v="5.21"/>
    <n v="9.3800000000000008"/>
    <n v="10.42"/>
    <n v="141.75"/>
    <n v="2268"/>
    <x v="20"/>
    <n v="2229.34"/>
    <n v="0"/>
  </r>
  <r>
    <d v="2023-05-07T00:00:00"/>
    <x v="6"/>
    <x v="6"/>
    <x v="15"/>
    <n v="5.85"/>
    <n v="2"/>
    <n v="20"/>
    <n v="5.21"/>
    <n v="9.3800000000000008"/>
    <n v="10.42"/>
    <n v="141.75"/>
    <n v="2268"/>
    <x v="20"/>
    <n v="2229.34"/>
    <n v="0"/>
  </r>
  <r>
    <d v="2023-05-07T00:00:00"/>
    <x v="6"/>
    <x v="6"/>
    <x v="16"/>
    <n v="0"/>
    <n v="0"/>
    <n v="20"/>
    <n v="5.21"/>
    <n v="9.3800000000000008"/>
    <n v="10.42"/>
    <n v="141.75"/>
    <n v="2268"/>
    <x v="20"/>
    <n v="2229.34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6C7EE0-BC1D-894A-B858-07ACCE7D4D77}" name="PivotTable3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43:D62" firstHeaderRow="1" firstDataRow="2" firstDataCol="1" rowPageCount="1" colPageCount="1"/>
  <pivotFields count="10">
    <pivotField axis="axisCol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compact="0" numFmtId="165" outline="0" multipleItemSelectionAllowed="1" showAll="0">
      <items count="22">
        <item h="1" m="1" x="10"/>
        <item h="1" m="1" x="16"/>
        <item h="1" m="1" x="8"/>
        <item h="1" m="1" x="14"/>
        <item h="1" m="1" x="20"/>
        <item h="1" m="1" x="12"/>
        <item h="1" m="1" x="18"/>
        <item h="1" m="1" x="9"/>
        <item h="1" m="1" x="15"/>
        <item h="1" m="1" x="7"/>
        <item h="1" m="1" x="13"/>
        <item h="1" m="1" x="19"/>
        <item h="1" m="1" x="11"/>
        <item h="1" m="1" x="17"/>
        <item h="1" x="0"/>
        <item x="1"/>
        <item h="1" x="2"/>
        <item h="1" x="3"/>
        <item h="1" x="4"/>
        <item h="1" x="5"/>
        <item h="1" x="6"/>
        <item t="default"/>
      </items>
    </pivotField>
    <pivotField compact="0" outline="0" showAll="0"/>
    <pivotField axis="axisRow" compact="0" numFmtId="20" outline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18"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0"/>
  </colFields>
  <colItems count="3">
    <i>
      <x v="1"/>
    </i>
    <i>
      <x v="8"/>
    </i>
    <i t="grand">
      <x/>
    </i>
  </colItems>
  <pageFields count="1">
    <pageField fld="1" hier="-1"/>
  </pageFields>
  <dataFields count="1">
    <dataField name="Average of Cash Register Revenue" fld="4" subtotal="average" baseField="0" baseItem="0"/>
  </dataFields>
  <chartFormats count="13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9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2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3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9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9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9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9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10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10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10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10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10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10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10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11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11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11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11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11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11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11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12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12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12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12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12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12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12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13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13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13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13"/>
          </reference>
        </references>
      </pivotArea>
    </chartFormat>
    <chartFormat chart="0" format="4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13"/>
          </reference>
        </references>
      </pivotArea>
    </chartFormat>
    <chartFormat chart="0" format="4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13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13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14"/>
          </reference>
        </references>
      </pivotArea>
    </chartFormat>
    <chartFormat chart="0" format="5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14"/>
          </reference>
        </references>
      </pivotArea>
    </chartFormat>
    <chartFormat chart="0" format="5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14"/>
          </reference>
        </references>
      </pivotArea>
    </chartFormat>
    <chartFormat chart="0" format="5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14"/>
          </reference>
        </references>
      </pivotArea>
    </chartFormat>
    <chartFormat chart="0" format="5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14"/>
          </reference>
        </references>
      </pivotArea>
    </chartFormat>
    <chartFormat chart="0" format="5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14"/>
          </reference>
        </references>
      </pivotArea>
    </chartFormat>
    <chartFormat chart="0" format="5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14"/>
          </reference>
        </references>
      </pivotArea>
    </chartFormat>
    <chartFormat chart="0" format="5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15"/>
          </reference>
        </references>
      </pivotArea>
    </chartFormat>
    <chartFormat chart="0" format="5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15"/>
          </reference>
        </references>
      </pivotArea>
    </chartFormat>
    <chartFormat chart="0" format="5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15"/>
          </reference>
        </references>
      </pivotArea>
    </chartFormat>
    <chartFormat chart="0" format="5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15"/>
          </reference>
        </references>
      </pivotArea>
    </chartFormat>
    <chartFormat chart="0" format="6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15"/>
          </reference>
        </references>
      </pivotArea>
    </chartFormat>
    <chartFormat chart="0" format="6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15"/>
          </reference>
        </references>
      </pivotArea>
    </chartFormat>
    <chartFormat chart="0" format="6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15"/>
          </reference>
        </references>
      </pivotArea>
    </chartFormat>
    <chartFormat chart="0" format="6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16"/>
          </reference>
        </references>
      </pivotArea>
    </chartFormat>
    <chartFormat chart="0" format="6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16"/>
          </reference>
        </references>
      </pivotArea>
    </chartFormat>
    <chartFormat chart="0" format="6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16"/>
          </reference>
        </references>
      </pivotArea>
    </chartFormat>
    <chartFormat chart="0" format="6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16"/>
          </reference>
        </references>
      </pivotArea>
    </chartFormat>
    <chartFormat chart="0" format="6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16"/>
          </reference>
        </references>
      </pivotArea>
    </chartFormat>
    <chartFormat chart="0" format="6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16"/>
          </reference>
        </references>
      </pivotArea>
    </chartFormat>
    <chartFormat chart="0" format="6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16"/>
          </reference>
        </references>
      </pivotArea>
    </chartFormat>
    <chartFormat chart="0" format="7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17"/>
          </reference>
        </references>
      </pivotArea>
    </chartFormat>
    <chartFormat chart="0" format="7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17"/>
          </reference>
        </references>
      </pivotArea>
    </chartFormat>
    <chartFormat chart="0" format="7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17"/>
          </reference>
        </references>
      </pivotArea>
    </chartFormat>
    <chartFormat chart="0" format="7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17"/>
          </reference>
        </references>
      </pivotArea>
    </chartFormat>
    <chartFormat chart="0" format="7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17"/>
          </reference>
        </references>
      </pivotArea>
    </chartFormat>
    <chartFormat chart="0" format="7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17"/>
          </reference>
        </references>
      </pivotArea>
    </chartFormat>
    <chartFormat chart="0" format="7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17"/>
          </reference>
        </references>
      </pivotArea>
    </chartFormat>
    <chartFormat chart="0" format="7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18"/>
          </reference>
        </references>
      </pivotArea>
    </chartFormat>
    <chartFormat chart="0" format="7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18"/>
          </reference>
        </references>
      </pivotArea>
    </chartFormat>
    <chartFormat chart="0" format="7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18"/>
          </reference>
        </references>
      </pivotArea>
    </chartFormat>
    <chartFormat chart="0" format="8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18"/>
          </reference>
        </references>
      </pivotArea>
    </chartFormat>
    <chartFormat chart="0" format="8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18"/>
          </reference>
        </references>
      </pivotArea>
    </chartFormat>
    <chartFormat chart="0" format="8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18"/>
          </reference>
        </references>
      </pivotArea>
    </chartFormat>
    <chartFormat chart="0" format="8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18"/>
          </reference>
        </references>
      </pivotArea>
    </chartFormat>
    <chartFormat chart="0" format="8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19"/>
          </reference>
        </references>
      </pivotArea>
    </chartFormat>
    <chartFormat chart="0" format="8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19"/>
          </reference>
        </references>
      </pivotArea>
    </chartFormat>
    <chartFormat chart="0" format="8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19"/>
          </reference>
        </references>
      </pivotArea>
    </chartFormat>
    <chartFormat chart="0" format="8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19"/>
          </reference>
        </references>
      </pivotArea>
    </chartFormat>
    <chartFormat chart="0" format="8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19"/>
          </reference>
        </references>
      </pivotArea>
    </chartFormat>
    <chartFormat chart="0" format="8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19"/>
          </reference>
        </references>
      </pivotArea>
    </chartFormat>
    <chartFormat chart="0" format="9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19"/>
          </reference>
        </references>
      </pivotArea>
    </chartFormat>
    <chartFormat chart="0" format="9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20"/>
          </reference>
        </references>
      </pivotArea>
    </chartFormat>
    <chartFormat chart="0" format="9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20"/>
          </reference>
        </references>
      </pivotArea>
    </chartFormat>
    <chartFormat chart="0" format="9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20"/>
          </reference>
        </references>
      </pivotArea>
    </chartFormat>
    <chartFormat chart="0" format="9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20"/>
          </reference>
        </references>
      </pivotArea>
    </chartFormat>
    <chartFormat chart="0" format="9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20"/>
          </reference>
        </references>
      </pivotArea>
    </chartFormat>
    <chartFormat chart="0" format="9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20"/>
          </reference>
        </references>
      </pivotArea>
    </chartFormat>
    <chartFormat chart="0" format="9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20"/>
          </reference>
        </references>
      </pivotArea>
    </chartFormat>
    <chartFormat chart="0" format="9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21"/>
          </reference>
        </references>
      </pivotArea>
    </chartFormat>
    <chartFormat chart="0" format="9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21"/>
          </reference>
        </references>
      </pivotArea>
    </chartFormat>
    <chartFormat chart="0" format="10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21"/>
          </reference>
        </references>
      </pivotArea>
    </chartFormat>
    <chartFormat chart="0" format="10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21"/>
          </reference>
        </references>
      </pivotArea>
    </chartFormat>
    <chartFormat chart="0" format="10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21"/>
          </reference>
        </references>
      </pivotArea>
    </chartFormat>
    <chartFormat chart="0" format="10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21"/>
          </reference>
        </references>
      </pivotArea>
    </chartFormat>
    <chartFormat chart="0" format="10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21"/>
          </reference>
        </references>
      </pivotArea>
    </chartFormat>
    <chartFormat chart="0" format="10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22"/>
          </reference>
        </references>
      </pivotArea>
    </chartFormat>
    <chartFormat chart="0" format="10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22"/>
          </reference>
        </references>
      </pivotArea>
    </chartFormat>
    <chartFormat chart="0" format="10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22"/>
          </reference>
        </references>
      </pivotArea>
    </chartFormat>
    <chartFormat chart="0" format="10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22"/>
          </reference>
        </references>
      </pivotArea>
    </chartFormat>
    <chartFormat chart="0" format="10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22"/>
          </reference>
        </references>
      </pivotArea>
    </chartFormat>
    <chartFormat chart="0" format="1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22"/>
          </reference>
        </references>
      </pivotArea>
    </chartFormat>
    <chartFormat chart="0" format="1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22"/>
          </reference>
        </references>
      </pivotArea>
    </chartFormat>
    <chartFormat chart="0" format="1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23"/>
          </reference>
        </references>
      </pivotArea>
    </chartFormat>
    <chartFormat chart="0" format="1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23"/>
          </reference>
        </references>
      </pivotArea>
    </chartFormat>
    <chartFormat chart="0" format="1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23"/>
          </reference>
        </references>
      </pivotArea>
    </chartFormat>
    <chartFormat chart="0" format="1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23"/>
          </reference>
        </references>
      </pivotArea>
    </chartFormat>
    <chartFormat chart="0" format="1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23"/>
          </reference>
        </references>
      </pivotArea>
    </chartFormat>
    <chartFormat chart="0" format="1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23"/>
          </reference>
        </references>
      </pivotArea>
    </chartFormat>
    <chartFormat chart="0" format="1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23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D0BE08-8A2D-3B46-BA99-EBCD447EFE15}" name="PivotTable1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I22" firstHeaderRow="1" firstDataRow="2" firstDataCol="1"/>
  <pivotFields count="10">
    <pivotField compact="0" numFmtId="14" outline="0" showAll="0"/>
    <pivotField axis="axisCol" compact="0" numFmtId="165" outline="0" showAll="0">
      <items count="22">
        <item m="1" x="10"/>
        <item m="1" x="16"/>
        <item m="1" x="8"/>
        <item m="1" x="14"/>
        <item m="1" x="20"/>
        <item m="1" x="12"/>
        <item m="1" x="18"/>
        <item m="1" x="9"/>
        <item m="1" x="15"/>
        <item m="1" x="7"/>
        <item m="1" x="13"/>
        <item m="1" x="19"/>
        <item m="1" x="11"/>
        <item m="1" x="17"/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axis="axisRow" compact="0" numFmtId="20" outline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18"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8"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dataFields count="1">
    <dataField name="Average of Cash Register Revenue" fld="4" subtotal="average" baseField="0" baseItem="0"/>
  </dataFields>
  <chartFormats count="12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9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2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3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9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9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9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9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10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10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10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10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10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10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10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11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11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11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11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11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11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11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12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12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12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12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12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12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12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13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13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13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13"/>
          </reference>
        </references>
      </pivotArea>
    </chartFormat>
    <chartFormat chart="0" format="4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13"/>
          </reference>
        </references>
      </pivotArea>
    </chartFormat>
    <chartFormat chart="0" format="4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13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13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14"/>
          </reference>
        </references>
      </pivotArea>
    </chartFormat>
    <chartFormat chart="0" format="5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14"/>
          </reference>
        </references>
      </pivotArea>
    </chartFormat>
    <chartFormat chart="0" format="5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14"/>
          </reference>
        </references>
      </pivotArea>
    </chartFormat>
    <chartFormat chart="0" format="5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14"/>
          </reference>
        </references>
      </pivotArea>
    </chartFormat>
    <chartFormat chart="0" format="5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14"/>
          </reference>
        </references>
      </pivotArea>
    </chartFormat>
    <chartFormat chart="0" format="5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14"/>
          </reference>
        </references>
      </pivotArea>
    </chartFormat>
    <chartFormat chart="0" format="5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14"/>
          </reference>
        </references>
      </pivotArea>
    </chartFormat>
    <chartFormat chart="0" format="5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15"/>
          </reference>
        </references>
      </pivotArea>
    </chartFormat>
    <chartFormat chart="0" format="5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15"/>
          </reference>
        </references>
      </pivotArea>
    </chartFormat>
    <chartFormat chart="0" format="5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15"/>
          </reference>
        </references>
      </pivotArea>
    </chartFormat>
    <chartFormat chart="0" format="5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15"/>
          </reference>
        </references>
      </pivotArea>
    </chartFormat>
    <chartFormat chart="0" format="6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15"/>
          </reference>
        </references>
      </pivotArea>
    </chartFormat>
    <chartFormat chart="0" format="6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15"/>
          </reference>
        </references>
      </pivotArea>
    </chartFormat>
    <chartFormat chart="0" format="6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15"/>
          </reference>
        </references>
      </pivotArea>
    </chartFormat>
    <chartFormat chart="0" format="6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16"/>
          </reference>
        </references>
      </pivotArea>
    </chartFormat>
    <chartFormat chart="0" format="6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16"/>
          </reference>
        </references>
      </pivotArea>
    </chartFormat>
    <chartFormat chart="0" format="6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16"/>
          </reference>
        </references>
      </pivotArea>
    </chartFormat>
    <chartFormat chart="0" format="6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16"/>
          </reference>
        </references>
      </pivotArea>
    </chartFormat>
    <chartFormat chart="0" format="6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16"/>
          </reference>
        </references>
      </pivotArea>
    </chartFormat>
    <chartFormat chart="0" format="6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16"/>
          </reference>
        </references>
      </pivotArea>
    </chartFormat>
    <chartFormat chart="0" format="6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16"/>
          </reference>
        </references>
      </pivotArea>
    </chartFormat>
    <chartFormat chart="0" format="7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17"/>
          </reference>
        </references>
      </pivotArea>
    </chartFormat>
    <chartFormat chart="0" format="7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17"/>
          </reference>
        </references>
      </pivotArea>
    </chartFormat>
    <chartFormat chart="0" format="7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17"/>
          </reference>
        </references>
      </pivotArea>
    </chartFormat>
    <chartFormat chart="0" format="7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17"/>
          </reference>
        </references>
      </pivotArea>
    </chartFormat>
    <chartFormat chart="0" format="7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17"/>
          </reference>
        </references>
      </pivotArea>
    </chartFormat>
    <chartFormat chart="0" format="7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17"/>
          </reference>
        </references>
      </pivotArea>
    </chartFormat>
    <chartFormat chart="0" format="7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17"/>
          </reference>
        </references>
      </pivotArea>
    </chartFormat>
    <chartFormat chart="0" format="7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18"/>
          </reference>
        </references>
      </pivotArea>
    </chartFormat>
    <chartFormat chart="0" format="7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18"/>
          </reference>
        </references>
      </pivotArea>
    </chartFormat>
    <chartFormat chart="0" format="7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18"/>
          </reference>
        </references>
      </pivotArea>
    </chartFormat>
    <chartFormat chart="0" format="8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18"/>
          </reference>
        </references>
      </pivotArea>
    </chartFormat>
    <chartFormat chart="0" format="8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18"/>
          </reference>
        </references>
      </pivotArea>
    </chartFormat>
    <chartFormat chart="0" format="8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18"/>
          </reference>
        </references>
      </pivotArea>
    </chartFormat>
    <chartFormat chart="0" format="8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18"/>
          </reference>
        </references>
      </pivotArea>
    </chartFormat>
    <chartFormat chart="0" format="8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19"/>
          </reference>
        </references>
      </pivotArea>
    </chartFormat>
    <chartFormat chart="0" format="8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19"/>
          </reference>
        </references>
      </pivotArea>
    </chartFormat>
    <chartFormat chart="0" format="8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19"/>
          </reference>
        </references>
      </pivotArea>
    </chartFormat>
    <chartFormat chart="0" format="8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19"/>
          </reference>
        </references>
      </pivotArea>
    </chartFormat>
    <chartFormat chart="0" format="8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19"/>
          </reference>
        </references>
      </pivotArea>
    </chartFormat>
    <chartFormat chart="0" format="8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19"/>
          </reference>
        </references>
      </pivotArea>
    </chartFormat>
    <chartFormat chart="0" format="9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19"/>
          </reference>
        </references>
      </pivotArea>
    </chartFormat>
    <chartFormat chart="0" format="9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20"/>
          </reference>
        </references>
      </pivotArea>
    </chartFormat>
    <chartFormat chart="0" format="9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20"/>
          </reference>
        </references>
      </pivotArea>
    </chartFormat>
    <chartFormat chart="0" format="9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20"/>
          </reference>
        </references>
      </pivotArea>
    </chartFormat>
    <chartFormat chart="0" format="9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20"/>
          </reference>
        </references>
      </pivotArea>
    </chartFormat>
    <chartFormat chart="0" format="9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20"/>
          </reference>
        </references>
      </pivotArea>
    </chartFormat>
    <chartFormat chart="0" format="9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20"/>
          </reference>
        </references>
      </pivotArea>
    </chartFormat>
    <chartFormat chart="0" format="9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20"/>
          </reference>
        </references>
      </pivotArea>
    </chartFormat>
    <chartFormat chart="0" format="9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21"/>
          </reference>
        </references>
      </pivotArea>
    </chartFormat>
    <chartFormat chart="0" format="9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21"/>
          </reference>
        </references>
      </pivotArea>
    </chartFormat>
    <chartFormat chart="0" format="10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21"/>
          </reference>
        </references>
      </pivotArea>
    </chartFormat>
    <chartFormat chart="0" format="10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21"/>
          </reference>
        </references>
      </pivotArea>
    </chartFormat>
    <chartFormat chart="0" format="10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21"/>
          </reference>
        </references>
      </pivotArea>
    </chartFormat>
    <chartFormat chart="0" format="10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21"/>
          </reference>
        </references>
      </pivotArea>
    </chartFormat>
    <chartFormat chart="0" format="10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21"/>
          </reference>
        </references>
      </pivotArea>
    </chartFormat>
    <chartFormat chart="0" format="10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22"/>
          </reference>
        </references>
      </pivotArea>
    </chartFormat>
    <chartFormat chart="0" format="10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22"/>
          </reference>
        </references>
      </pivotArea>
    </chartFormat>
    <chartFormat chart="0" format="10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22"/>
          </reference>
        </references>
      </pivotArea>
    </chartFormat>
    <chartFormat chart="0" format="10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22"/>
          </reference>
        </references>
      </pivotArea>
    </chartFormat>
    <chartFormat chart="0" format="10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22"/>
          </reference>
        </references>
      </pivotArea>
    </chartFormat>
    <chartFormat chart="0" format="1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22"/>
          </reference>
        </references>
      </pivotArea>
    </chartFormat>
    <chartFormat chart="0" format="1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22"/>
          </reference>
        </references>
      </pivotArea>
    </chartFormat>
    <chartFormat chart="0" format="1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3" count="1" selected="0">
            <x v="23"/>
          </reference>
        </references>
      </pivotArea>
    </chartFormat>
    <chartFormat chart="0" format="1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3" count="1" selected="0">
            <x v="23"/>
          </reference>
        </references>
      </pivotArea>
    </chartFormat>
    <chartFormat chart="0" format="1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3" count="1" selected="0">
            <x v="23"/>
          </reference>
        </references>
      </pivotArea>
    </chartFormat>
    <chartFormat chart="0" format="1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3" count="1" selected="0">
            <x v="23"/>
          </reference>
        </references>
      </pivotArea>
    </chartFormat>
    <chartFormat chart="0" format="1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3" count="1" selected="0">
            <x v="23"/>
          </reference>
        </references>
      </pivotArea>
    </chartFormat>
    <chartFormat chart="0" format="1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3" count="1" selected="0">
            <x v="23"/>
          </reference>
        </references>
      </pivotArea>
    </chartFormat>
    <chartFormat chart="0" format="1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3" count="1" selected="0">
            <x v="23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F372C7-7A6B-2943-BD21-271B730BFF95}" name="PivotTable4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I22" firstHeaderRow="1" firstDataRow="2" firstDataCol="1"/>
  <pivotFields count="15">
    <pivotField numFmtId="14" showAll="0"/>
    <pivotField numFmtId="166" showAll="0">
      <items count="8">
        <item x="6"/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6"/>
        <item x="0"/>
        <item x="1"/>
        <item x="2"/>
        <item x="3"/>
        <item x="4"/>
        <item x="5"/>
        <item t="default"/>
      </items>
    </pivotField>
    <pivotField axis="axisRow" numFmtId="20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dataField="1" showAll="0"/>
    <pivotField showAll="0"/>
    <pivotField showAll="0"/>
    <pivotField showAll="0"/>
    <pivotField showAll="0"/>
    <pivotField showAll="0"/>
    <pivotField numFmtId="2" showAll="0"/>
    <pivotField showAll="0"/>
    <pivotField numFmtId="2" showAll="0">
      <items count="22">
        <item x="8"/>
        <item x="16"/>
        <item x="9"/>
        <item x="0"/>
        <item x="2"/>
        <item x="3"/>
        <item x="6"/>
        <item x="1"/>
        <item x="10"/>
        <item x="15"/>
        <item x="14"/>
        <item x="13"/>
        <item x="17"/>
        <item x="7"/>
        <item x="11"/>
        <item x="4"/>
        <item x="12"/>
        <item x="18"/>
        <item x="5"/>
        <item x="19"/>
        <item x="20"/>
        <item t="default"/>
      </items>
    </pivotField>
    <pivotField numFmtId="2" showAll="0"/>
    <pivotField showAll="0"/>
  </pivotFields>
  <rowFields count="1">
    <field x="3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Average of Cash Register Revenue" fld="4" subtotal="average" baseField="0" baseItem="0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7" selected="0">
              <x v="0"/>
              <x v="1"/>
              <x v="2"/>
              <x v="3"/>
              <x v="4"/>
              <x v="5"/>
              <x v="6"/>
            </reference>
            <reference field="3" count="17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E8D7-7DD3-CB43-B15B-55BAD6F6E4F9}">
  <dimension ref="A1:AL362"/>
  <sheetViews>
    <sheetView topLeftCell="M181" zoomScale="75" zoomScaleNormal="111" workbookViewId="0">
      <selection activeCell="S106" sqref="S106"/>
    </sheetView>
  </sheetViews>
  <sheetFormatPr baseColWidth="10" defaultRowHeight="16" x14ac:dyDescent="0.2"/>
  <cols>
    <col min="2" max="3" width="13.1640625" customWidth="1"/>
    <col min="5" max="5" width="20" bestFit="1" customWidth="1"/>
    <col min="6" max="6" width="16.6640625" bestFit="1" customWidth="1"/>
    <col min="8" max="8" width="11.33203125" bestFit="1" customWidth="1"/>
    <col min="11" max="11" width="27.83203125" bestFit="1" customWidth="1"/>
    <col min="12" max="12" width="21.83203125" bestFit="1" customWidth="1"/>
    <col min="13" max="13" width="21.83203125" customWidth="1"/>
    <col min="14" max="14" width="13.1640625" customWidth="1"/>
    <col min="15" max="15" width="13.1640625" bestFit="1" customWidth="1"/>
    <col min="18" max="18" width="16.1640625" bestFit="1" customWidth="1"/>
    <col min="19" max="19" width="15.83203125" bestFit="1" customWidth="1"/>
    <col min="20" max="20" width="19.1640625" bestFit="1" customWidth="1"/>
    <col min="21" max="21" width="16" bestFit="1" customWidth="1"/>
    <col min="22" max="26" width="16.5" bestFit="1" customWidth="1"/>
    <col min="27" max="27" width="17.83203125" bestFit="1" customWidth="1"/>
    <col min="28" max="32" width="16.5" bestFit="1" customWidth="1"/>
    <col min="35" max="35" width="11.6640625" bestFit="1" customWidth="1"/>
    <col min="37" max="37" width="18.6640625" bestFit="1" customWidth="1"/>
  </cols>
  <sheetData>
    <row r="1" spans="1:38" x14ac:dyDescent="0.2">
      <c r="A1" t="s">
        <v>0</v>
      </c>
      <c r="B1" t="s">
        <v>88</v>
      </c>
      <c r="C1" t="s">
        <v>88</v>
      </c>
      <c r="D1" t="s">
        <v>1</v>
      </c>
      <c r="E1" t="s">
        <v>87</v>
      </c>
      <c r="F1" t="s">
        <v>2</v>
      </c>
      <c r="G1" t="s">
        <v>3</v>
      </c>
      <c r="H1" t="s">
        <v>129</v>
      </c>
      <c r="I1" t="s">
        <v>128</v>
      </c>
      <c r="J1" t="s">
        <v>127</v>
      </c>
      <c r="K1" t="s">
        <v>132</v>
      </c>
      <c r="L1" t="s">
        <v>119</v>
      </c>
      <c r="M1" t="s">
        <v>130</v>
      </c>
      <c r="N1" t="s">
        <v>131</v>
      </c>
      <c r="O1" t="s">
        <v>118</v>
      </c>
      <c r="R1" t="s">
        <v>4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AH1" t="s">
        <v>91</v>
      </c>
      <c r="AI1" t="s">
        <v>88</v>
      </c>
      <c r="AK1" t="s">
        <v>31</v>
      </c>
      <c r="AL1">
        <f>SUM(E2,E121,E240)</f>
        <v>27.54</v>
      </c>
    </row>
    <row r="2" spans="1:38" x14ac:dyDescent="0.2">
      <c r="A2" s="1">
        <v>45033</v>
      </c>
      <c r="B2" s="9">
        <f>WEEKDAY(A2,1)</f>
        <v>2</v>
      </c>
      <c r="C2" s="9" t="str">
        <f>_xlfn.XLOOKUP(B2,$AH$2:$AH$8,$AI$2:$AI$8)</f>
        <v>Monday</v>
      </c>
      <c r="D2" s="2">
        <v>0.25</v>
      </c>
      <c r="E2">
        <v>17.59</v>
      </c>
      <c r="F2">
        <v>15</v>
      </c>
      <c r="G2">
        <v>20</v>
      </c>
      <c r="H2">
        <v>5.21</v>
      </c>
      <c r="I2">
        <v>9.3800000000000008</v>
      </c>
      <c r="J2">
        <v>10.42</v>
      </c>
      <c r="K2" s="12">
        <f>L2/16</f>
        <v>56.0625</v>
      </c>
      <c r="L2">
        <v>897</v>
      </c>
      <c r="M2" s="12">
        <f>N2/16</f>
        <v>19.420156250000005</v>
      </c>
      <c r="N2" s="12" cm="1">
        <f t="array" ref="N2">SUM($E$2:$E$18+$K$2:$K$18)-SUM($G$2:$J$18)</f>
        <v>310.72250000000008</v>
      </c>
      <c r="O2">
        <v>0</v>
      </c>
      <c r="R2">
        <f>N2</f>
        <v>310.72250000000008</v>
      </c>
      <c r="S2">
        <f>N19</f>
        <v>423.99500000000035</v>
      </c>
      <c r="T2">
        <f>N36</f>
        <v>378.10500000000025</v>
      </c>
      <c r="U2">
        <f>N53</f>
        <v>378.10500000000025</v>
      </c>
      <c r="V2">
        <f>N70</f>
        <v>382.74250000000006</v>
      </c>
      <c r="W2">
        <f>N87</f>
        <v>1510.4325000000001</v>
      </c>
      <c r="X2">
        <f>N104</f>
        <v>1848.9775000000002</v>
      </c>
      <c r="AH2">
        <v>1</v>
      </c>
      <c r="AI2" t="s">
        <v>92</v>
      </c>
      <c r="AK2" t="s">
        <v>32</v>
      </c>
      <c r="AL2">
        <f t="shared" ref="AL2:AL16" si="0">SUM(E3,E122,E241)</f>
        <v>14.25</v>
      </c>
    </row>
    <row r="3" spans="1:38" x14ac:dyDescent="0.2">
      <c r="A3" s="4">
        <v>45033</v>
      </c>
      <c r="B3" s="9">
        <f>WEEKDAY(A3,1)</f>
        <v>2</v>
      </c>
      <c r="C3" s="9" t="str">
        <f>_xlfn.XLOOKUP(B3,$AH$2:$AH$8,$AI$2:$AI$8)</f>
        <v>Monday</v>
      </c>
      <c r="D3" s="2">
        <v>0.29166666666666702</v>
      </c>
      <c r="E3">
        <v>0</v>
      </c>
      <c r="F3">
        <v>0</v>
      </c>
      <c r="G3">
        <v>20</v>
      </c>
      <c r="H3">
        <v>5.21</v>
      </c>
      <c r="I3">
        <v>9.3800000000000008</v>
      </c>
      <c r="J3">
        <v>10.42</v>
      </c>
      <c r="K3" s="12">
        <f t="shared" ref="K3:K66" si="1">L3/16</f>
        <v>56.0625</v>
      </c>
      <c r="L3">
        <v>897</v>
      </c>
      <c r="M3" s="12">
        <f>N3/16</f>
        <v>19.420156250000005</v>
      </c>
      <c r="N3" s="12" cm="1">
        <f t="array" ref="N3">SUM($E$2:$E$18+$K$2:$K$18)-SUM($G$2:$J$18)</f>
        <v>310.72250000000008</v>
      </c>
      <c r="O3">
        <v>0</v>
      </c>
      <c r="AH3">
        <v>2</v>
      </c>
      <c r="AI3" t="s">
        <v>93</v>
      </c>
      <c r="AK3" t="s">
        <v>33</v>
      </c>
      <c r="AL3">
        <f t="shared" si="0"/>
        <v>7.5</v>
      </c>
    </row>
    <row r="4" spans="1:38" x14ac:dyDescent="0.2">
      <c r="A4" s="4">
        <v>45033</v>
      </c>
      <c r="B4" s="9">
        <f>WEEKDAY(A4,1)</f>
        <v>2</v>
      </c>
      <c r="C4" s="9" t="str">
        <f>_xlfn.XLOOKUP(B4,$AH$2:$AH$8,$AI$2:$AI$8)</f>
        <v>Monday</v>
      </c>
      <c r="D4" s="2">
        <v>0.33333333333333298</v>
      </c>
      <c r="E4">
        <v>0</v>
      </c>
      <c r="F4">
        <v>0</v>
      </c>
      <c r="G4">
        <v>20</v>
      </c>
      <c r="H4">
        <v>5.21</v>
      </c>
      <c r="I4">
        <v>9.3800000000000008</v>
      </c>
      <c r="J4">
        <v>10.42</v>
      </c>
      <c r="K4" s="12">
        <f t="shared" si="1"/>
        <v>56.0625</v>
      </c>
      <c r="L4">
        <v>897</v>
      </c>
      <c r="M4" s="12">
        <f>N4/16</f>
        <v>19.420156250000005</v>
      </c>
      <c r="N4" s="12" cm="1">
        <f t="array" ref="N4">SUM($E$2:$E$18+$K$2:$K$18)-SUM($G$2:$J$18)</f>
        <v>310.72250000000008</v>
      </c>
      <c r="O4">
        <v>0</v>
      </c>
      <c r="R4" s="3" t="s">
        <v>12</v>
      </c>
      <c r="S4" s="3" t="s">
        <v>5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AH4">
        <v>3</v>
      </c>
      <c r="AI4" t="s">
        <v>94</v>
      </c>
      <c r="AK4" t="s">
        <v>34</v>
      </c>
      <c r="AL4">
        <f t="shared" si="0"/>
        <v>37.68</v>
      </c>
    </row>
    <row r="5" spans="1:38" x14ac:dyDescent="0.2">
      <c r="A5" s="4">
        <v>45033</v>
      </c>
      <c r="B5" s="9">
        <f>WEEKDAY(A5,1)</f>
        <v>2</v>
      </c>
      <c r="C5" s="9" t="str">
        <f>_xlfn.XLOOKUP(B5,$AH$2:$AH$8,$AI$2:$AI$8)</f>
        <v>Monday</v>
      </c>
      <c r="D5" s="2">
        <v>0.375</v>
      </c>
      <c r="E5">
        <v>14.09</v>
      </c>
      <c r="F5">
        <v>10.99</v>
      </c>
      <c r="G5">
        <v>20</v>
      </c>
      <c r="H5">
        <v>5.21</v>
      </c>
      <c r="I5">
        <v>9.3800000000000008</v>
      </c>
      <c r="J5">
        <v>10.42</v>
      </c>
      <c r="K5" s="12">
        <f t="shared" si="1"/>
        <v>56.0625</v>
      </c>
      <c r="L5">
        <v>897</v>
      </c>
      <c r="M5" s="12">
        <f>N5/16</f>
        <v>19.420156250000005</v>
      </c>
      <c r="N5" s="12" cm="1">
        <f t="array" ref="N5">SUM($E$2:$E$18+$K$2:$K$18)-SUM($G$2:$J$18)</f>
        <v>310.72250000000008</v>
      </c>
      <c r="O5">
        <v>0</v>
      </c>
      <c r="R5">
        <f>N121</f>
        <v>387.50500000000011</v>
      </c>
      <c r="S5">
        <f>N138</f>
        <v>1044.8299999999997</v>
      </c>
      <c r="T5">
        <f>N155</f>
        <v>234.69750000000022</v>
      </c>
      <c r="U5">
        <f>N172</f>
        <v>256.20500000000027</v>
      </c>
      <c r="V5">
        <f>N189</f>
        <v>431.86750000000006</v>
      </c>
      <c r="W5">
        <f>N206</f>
        <v>1175.6950000000002</v>
      </c>
      <c r="X5">
        <f>N223</f>
        <v>1584.1699999999998</v>
      </c>
      <c r="Z5" t="s">
        <v>25</v>
      </c>
      <c r="AH5">
        <v>4</v>
      </c>
      <c r="AI5" t="s">
        <v>95</v>
      </c>
      <c r="AK5" t="s">
        <v>35</v>
      </c>
      <c r="AL5">
        <f t="shared" si="0"/>
        <v>87.52</v>
      </c>
    </row>
    <row r="6" spans="1:38" x14ac:dyDescent="0.2">
      <c r="A6" s="4">
        <v>45033</v>
      </c>
      <c r="B6" s="9">
        <f>WEEKDAY(A6,1)</f>
        <v>2</v>
      </c>
      <c r="C6" s="9" t="str">
        <f>_xlfn.XLOOKUP(B6,$AH$2:$AH$8,$AI$2:$AI$8)</f>
        <v>Monday</v>
      </c>
      <c r="D6" s="2">
        <v>0.41666666666666702</v>
      </c>
      <c r="E6">
        <v>35.1</v>
      </c>
      <c r="F6">
        <v>23.49</v>
      </c>
      <c r="G6">
        <v>20</v>
      </c>
      <c r="H6">
        <v>5.21</v>
      </c>
      <c r="I6">
        <v>9.3800000000000008</v>
      </c>
      <c r="J6">
        <v>10.42</v>
      </c>
      <c r="K6" s="12">
        <f t="shared" si="1"/>
        <v>56.0625</v>
      </c>
      <c r="L6">
        <v>897</v>
      </c>
      <c r="M6" s="12">
        <f>N6/16</f>
        <v>19.420156250000005</v>
      </c>
      <c r="N6" s="12" cm="1">
        <f t="array" ref="N6">SUM($E$2:$E$18+$K$2:$K$18)-SUM($G$2:$J$18)</f>
        <v>310.72250000000008</v>
      </c>
      <c r="O6">
        <v>0</v>
      </c>
      <c r="Z6" t="s">
        <v>26</v>
      </c>
      <c r="AH6">
        <v>5</v>
      </c>
      <c r="AI6" t="s">
        <v>96</v>
      </c>
      <c r="AK6" t="s">
        <v>36</v>
      </c>
      <c r="AL6">
        <f t="shared" si="0"/>
        <v>49.34</v>
      </c>
    </row>
    <row r="7" spans="1:38" x14ac:dyDescent="0.2">
      <c r="A7" s="4">
        <v>45033</v>
      </c>
      <c r="B7" s="9">
        <f>WEEKDAY(A7,1)</f>
        <v>2</v>
      </c>
      <c r="C7" s="9" t="str">
        <f>_xlfn.XLOOKUP(B7,$AH$2:$AH$8,$AI$2:$AI$8)</f>
        <v>Monday</v>
      </c>
      <c r="D7" s="2">
        <v>0.45833333333333298</v>
      </c>
      <c r="E7">
        <v>27.25</v>
      </c>
      <c r="F7">
        <v>21.99</v>
      </c>
      <c r="G7">
        <v>20</v>
      </c>
      <c r="H7">
        <v>5.21</v>
      </c>
      <c r="I7">
        <v>9.3800000000000008</v>
      </c>
      <c r="J7">
        <v>10.42</v>
      </c>
      <c r="K7" s="12">
        <f t="shared" si="1"/>
        <v>56.0625</v>
      </c>
      <c r="L7">
        <v>897</v>
      </c>
      <c r="M7" s="12">
        <f>N7/16</f>
        <v>19.420156250000005</v>
      </c>
      <c r="N7" s="12" cm="1">
        <f t="array" ref="N7">SUM($E$2:$E$18+$K$2:$K$18)-SUM($G$2:$J$18)</f>
        <v>310.72250000000008</v>
      </c>
      <c r="O7">
        <v>0</v>
      </c>
      <c r="R7" s="3" t="s">
        <v>120</v>
      </c>
      <c r="S7" s="3" t="s">
        <v>121</v>
      </c>
      <c r="T7" s="3" t="s">
        <v>122</v>
      </c>
      <c r="U7" s="3" t="s">
        <v>123</v>
      </c>
      <c r="V7" s="3" t="s">
        <v>124</v>
      </c>
      <c r="W7" s="3" t="s">
        <v>16</v>
      </c>
      <c r="X7" s="3" t="s">
        <v>17</v>
      </c>
      <c r="Z7" t="s">
        <v>27</v>
      </c>
      <c r="AH7">
        <v>6</v>
      </c>
      <c r="AI7" t="s">
        <v>97</v>
      </c>
      <c r="AK7" t="s">
        <v>192</v>
      </c>
      <c r="AL7">
        <f t="shared" si="0"/>
        <v>22.85</v>
      </c>
    </row>
    <row r="8" spans="1:38" x14ac:dyDescent="0.2">
      <c r="A8" s="4">
        <v>45033</v>
      </c>
      <c r="B8" s="9">
        <f>WEEKDAY(A8,1)</f>
        <v>2</v>
      </c>
      <c r="C8" s="9" t="str">
        <f>_xlfn.XLOOKUP(B8,$AH$2:$AH$8,$AI$2:$AI$8)</f>
        <v>Monday</v>
      </c>
      <c r="D8" s="2">
        <v>0.5</v>
      </c>
      <c r="E8">
        <v>8.85</v>
      </c>
      <c r="F8">
        <v>6.99</v>
      </c>
      <c r="G8">
        <v>20</v>
      </c>
      <c r="H8">
        <v>5.21</v>
      </c>
      <c r="I8">
        <v>9.3800000000000008</v>
      </c>
      <c r="J8">
        <v>10.42</v>
      </c>
      <c r="K8" s="12">
        <f t="shared" si="1"/>
        <v>56.0625</v>
      </c>
      <c r="L8">
        <v>897</v>
      </c>
      <c r="M8" s="12">
        <f>N8/16</f>
        <v>19.420156250000005</v>
      </c>
      <c r="N8" s="12" cm="1">
        <f t="array" ref="N8">SUM($E$2:$E$18+$K$2:$K$18)-SUM($G$2:$J$18)</f>
        <v>310.72250000000008</v>
      </c>
      <c r="O8">
        <v>0</v>
      </c>
      <c r="R8" s="3">
        <f>N240</f>
        <v>752.48749999999995</v>
      </c>
      <c r="S8" s="3">
        <f>N257</f>
        <v>689.95500000000015</v>
      </c>
      <c r="T8" s="3">
        <f>N274</f>
        <v>507.9825000000003</v>
      </c>
      <c r="U8" s="3">
        <f>N291</f>
        <v>245.01750000000027</v>
      </c>
      <c r="V8" s="3">
        <f>N308</f>
        <v>917.38000000000034</v>
      </c>
      <c r="W8" s="3">
        <f>N325</f>
        <v>1688.1874999999998</v>
      </c>
      <c r="X8" s="3">
        <f>N342</f>
        <v>1945.9199999999998</v>
      </c>
      <c r="Z8" t="s">
        <v>28</v>
      </c>
      <c r="AH8">
        <v>7</v>
      </c>
      <c r="AI8" t="s">
        <v>98</v>
      </c>
      <c r="AK8" t="s">
        <v>37</v>
      </c>
      <c r="AL8">
        <f t="shared" si="0"/>
        <v>26.95</v>
      </c>
    </row>
    <row r="9" spans="1:38" x14ac:dyDescent="0.2">
      <c r="A9" s="4">
        <v>45033</v>
      </c>
      <c r="B9" s="9">
        <f>WEEKDAY(A9,1)</f>
        <v>2</v>
      </c>
      <c r="C9" s="9" t="str">
        <f>_xlfn.XLOOKUP(B9,$AH$2:$AH$8,$AI$2:$AI$8)</f>
        <v>Monday</v>
      </c>
      <c r="D9" s="2">
        <v>0.54166666666666696</v>
      </c>
      <c r="E9">
        <v>17.45</v>
      </c>
      <c r="F9">
        <v>13.24</v>
      </c>
      <c r="G9">
        <v>20</v>
      </c>
      <c r="H9">
        <v>5.21</v>
      </c>
      <c r="I9">
        <v>9.3800000000000008</v>
      </c>
      <c r="J9">
        <v>10.42</v>
      </c>
      <c r="K9" s="12">
        <f t="shared" si="1"/>
        <v>56.0625</v>
      </c>
      <c r="L9">
        <v>897</v>
      </c>
      <c r="M9" s="12">
        <f>N9/16</f>
        <v>19.420156250000005</v>
      </c>
      <c r="N9" s="12" cm="1">
        <f t="array" ref="N9">SUM($E$2:$E$18+$K$2:$K$18)-SUM($G$2:$J$18)</f>
        <v>310.72250000000008</v>
      </c>
      <c r="O9">
        <v>0</v>
      </c>
      <c r="Z9" t="s">
        <v>126</v>
      </c>
      <c r="AK9" t="s">
        <v>38</v>
      </c>
      <c r="AL9">
        <f t="shared" si="0"/>
        <v>3.25</v>
      </c>
    </row>
    <row r="10" spans="1:38" x14ac:dyDescent="0.2">
      <c r="A10" s="4">
        <v>45033</v>
      </c>
      <c r="B10" s="9">
        <f>WEEKDAY(A10,1)</f>
        <v>2</v>
      </c>
      <c r="C10" s="9" t="str">
        <f>_xlfn.XLOOKUP(B10,$AH$2:$AH$8,$AI$2:$AI$8)</f>
        <v>Monday</v>
      </c>
      <c r="D10" s="2">
        <v>0.58333333333333304</v>
      </c>
      <c r="E10">
        <v>0</v>
      </c>
      <c r="F10">
        <v>0</v>
      </c>
      <c r="G10">
        <v>20</v>
      </c>
      <c r="H10">
        <v>5.21</v>
      </c>
      <c r="I10">
        <v>9.3800000000000008</v>
      </c>
      <c r="J10">
        <v>10.42</v>
      </c>
      <c r="K10" s="12">
        <f t="shared" si="1"/>
        <v>56.0625</v>
      </c>
      <c r="L10">
        <v>897</v>
      </c>
      <c r="M10" s="12">
        <f>N10/16</f>
        <v>19.420156250000005</v>
      </c>
      <c r="N10" s="12" cm="1">
        <f t="array" ref="N10">SUM($E$2:$E$18+$K$2:$K$18)-SUM($G$2:$J$18)</f>
        <v>310.72250000000008</v>
      </c>
      <c r="O10">
        <v>0</v>
      </c>
      <c r="Z10" t="s">
        <v>29</v>
      </c>
      <c r="AK10" t="s">
        <v>39</v>
      </c>
      <c r="AL10">
        <f t="shared" si="0"/>
        <v>64.72</v>
      </c>
    </row>
    <row r="11" spans="1:38" x14ac:dyDescent="0.2">
      <c r="A11" s="4">
        <v>45033</v>
      </c>
      <c r="B11" s="9">
        <f>WEEKDAY(A11,1)</f>
        <v>2</v>
      </c>
      <c r="C11" s="9" t="str">
        <f>_xlfn.XLOOKUP(B11,$AH$2:$AH$8,$AI$2:$AI$8)</f>
        <v>Monday</v>
      </c>
      <c r="D11" s="2">
        <v>0.625</v>
      </c>
      <c r="E11">
        <v>0</v>
      </c>
      <c r="F11">
        <v>0</v>
      </c>
      <c r="G11">
        <v>20</v>
      </c>
      <c r="H11">
        <v>5.21</v>
      </c>
      <c r="I11">
        <v>9.3800000000000008</v>
      </c>
      <c r="J11">
        <v>10.42</v>
      </c>
      <c r="K11" s="12">
        <f t="shared" si="1"/>
        <v>56.0625</v>
      </c>
      <c r="L11">
        <v>897</v>
      </c>
      <c r="M11" s="12">
        <f>N11/16</f>
        <v>19.420156250000005</v>
      </c>
      <c r="N11" s="12" cm="1">
        <f t="array" ref="N11">SUM($E$2:$E$18+$K$2:$K$18)-SUM($G$2:$J$18)</f>
        <v>310.72250000000008</v>
      </c>
      <c r="O11">
        <v>0</v>
      </c>
      <c r="R11" t="s">
        <v>18</v>
      </c>
      <c r="S11" t="s">
        <v>19</v>
      </c>
      <c r="T11" t="s">
        <v>20</v>
      </c>
      <c r="U11" t="s">
        <v>21</v>
      </c>
      <c r="V11" t="s">
        <v>22</v>
      </c>
      <c r="W11" t="s">
        <v>23</v>
      </c>
      <c r="X11" t="s">
        <v>24</v>
      </c>
      <c r="Z11" t="s">
        <v>125</v>
      </c>
      <c r="AK11" t="s">
        <v>40</v>
      </c>
      <c r="AL11">
        <f t="shared" si="0"/>
        <v>0</v>
      </c>
    </row>
    <row r="12" spans="1:38" x14ac:dyDescent="0.2">
      <c r="A12" s="4">
        <v>45033</v>
      </c>
      <c r="B12" s="9">
        <f>WEEKDAY(A12,1)</f>
        <v>2</v>
      </c>
      <c r="C12" s="9" t="str">
        <f>_xlfn.XLOOKUP(B12,$AH$2:$AH$8,$AI$2:$AI$8)</f>
        <v>Monday</v>
      </c>
      <c r="D12" s="2">
        <v>0.66666666666666696</v>
      </c>
      <c r="E12">
        <v>0</v>
      </c>
      <c r="F12">
        <v>0</v>
      </c>
      <c r="G12">
        <v>20</v>
      </c>
      <c r="H12">
        <v>5.21</v>
      </c>
      <c r="I12">
        <v>9.3800000000000008</v>
      </c>
      <c r="J12">
        <v>10.42</v>
      </c>
      <c r="K12" s="12">
        <f t="shared" si="1"/>
        <v>56.0625</v>
      </c>
      <c r="L12">
        <v>897</v>
      </c>
      <c r="M12" s="12">
        <f>N12/16</f>
        <v>19.420156250000005</v>
      </c>
      <c r="N12" s="12" cm="1">
        <f t="array" ref="N12">SUM($E$2:$E$18+$K$2:$K$18)-SUM($G$2:$J$18)</f>
        <v>310.72250000000008</v>
      </c>
      <c r="O12">
        <v>0</v>
      </c>
      <c r="R12">
        <f t="shared" ref="R12:X12" si="2">AVERAGE(R2,R5)</f>
        <v>349.1137500000001</v>
      </c>
      <c r="S12">
        <f t="shared" si="2"/>
        <v>734.41250000000002</v>
      </c>
      <c r="T12">
        <f t="shared" si="2"/>
        <v>306.40125000000023</v>
      </c>
      <c r="U12">
        <f t="shared" si="2"/>
        <v>317.15500000000026</v>
      </c>
      <c r="V12">
        <f t="shared" si="2"/>
        <v>407.30500000000006</v>
      </c>
      <c r="W12">
        <f t="shared" si="2"/>
        <v>1343.0637500000003</v>
      </c>
      <c r="X12">
        <f t="shared" si="2"/>
        <v>1716.57375</v>
      </c>
      <c r="Z12" t="s">
        <v>30</v>
      </c>
      <c r="AK12" t="s">
        <v>41</v>
      </c>
      <c r="AL12">
        <f t="shared" si="0"/>
        <v>0</v>
      </c>
    </row>
    <row r="13" spans="1:38" x14ac:dyDescent="0.2">
      <c r="A13" s="4">
        <v>45033</v>
      </c>
      <c r="B13" s="9">
        <f>WEEKDAY(A13,1)</f>
        <v>2</v>
      </c>
      <c r="C13" s="9" t="str">
        <f>_xlfn.XLOOKUP(B13,$AH$2:$AH$8,$AI$2:$AI$8)</f>
        <v>Monday</v>
      </c>
      <c r="D13" s="2">
        <v>0.70833333333333304</v>
      </c>
      <c r="E13">
        <v>0</v>
      </c>
      <c r="F13">
        <v>0</v>
      </c>
      <c r="G13">
        <v>20</v>
      </c>
      <c r="H13">
        <v>5.21</v>
      </c>
      <c r="I13">
        <v>9.3800000000000008</v>
      </c>
      <c r="J13">
        <v>10.42</v>
      </c>
      <c r="K13" s="12">
        <f t="shared" si="1"/>
        <v>56.0625</v>
      </c>
      <c r="L13">
        <v>897</v>
      </c>
      <c r="M13" s="12">
        <f>N13/16</f>
        <v>19.420156250000005</v>
      </c>
      <c r="N13" s="12" cm="1">
        <f t="array" ref="N13">SUM($E$2:$E$18+$K$2:$K$18)-SUM($G$2:$J$18)</f>
        <v>310.72250000000008</v>
      </c>
      <c r="O13">
        <v>0</v>
      </c>
      <c r="AK13" t="s">
        <v>42</v>
      </c>
      <c r="AL13">
        <f t="shared" si="0"/>
        <v>0</v>
      </c>
    </row>
    <row r="14" spans="1:38" x14ac:dyDescent="0.2">
      <c r="A14" s="4">
        <v>45033</v>
      </c>
      <c r="B14" s="9">
        <f>WEEKDAY(A14,1)</f>
        <v>2</v>
      </c>
      <c r="C14" s="9" t="str">
        <f>_xlfn.XLOOKUP(B14,$AH$2:$AH$8,$AI$2:$AI$8)</f>
        <v>Monday</v>
      </c>
      <c r="D14" s="2">
        <v>0.75</v>
      </c>
      <c r="E14">
        <v>0</v>
      </c>
      <c r="F14">
        <v>0</v>
      </c>
      <c r="G14">
        <v>20</v>
      </c>
      <c r="H14">
        <v>5.21</v>
      </c>
      <c r="I14">
        <v>9.3800000000000008</v>
      </c>
      <c r="J14">
        <v>10.42</v>
      </c>
      <c r="K14" s="12">
        <f t="shared" si="1"/>
        <v>56.0625</v>
      </c>
      <c r="L14">
        <v>897</v>
      </c>
      <c r="M14" s="12">
        <f>N14/16</f>
        <v>19.420156250000005</v>
      </c>
      <c r="N14" s="12" cm="1">
        <f t="array" ref="N14">SUM($E$2:$E$18+$K$2:$K$18)-SUM($G$2:$J$18)</f>
        <v>310.72250000000008</v>
      </c>
      <c r="O14">
        <v>0</v>
      </c>
      <c r="AK14" t="s">
        <v>43</v>
      </c>
      <c r="AL14">
        <f t="shared" si="0"/>
        <v>0</v>
      </c>
    </row>
    <row r="15" spans="1:38" x14ac:dyDescent="0.2">
      <c r="A15" s="4">
        <v>45033</v>
      </c>
      <c r="B15" s="9">
        <f>WEEKDAY(A15,1)</f>
        <v>2</v>
      </c>
      <c r="C15" s="9" t="str">
        <f>_xlfn.XLOOKUP(B15,$AH$2:$AH$8,$AI$2:$AI$8)</f>
        <v>Monday</v>
      </c>
      <c r="D15" s="2">
        <v>0.79166666666666696</v>
      </c>
      <c r="E15">
        <v>0</v>
      </c>
      <c r="F15">
        <v>0</v>
      </c>
      <c r="G15">
        <v>20</v>
      </c>
      <c r="H15">
        <v>5.21</v>
      </c>
      <c r="I15">
        <v>9.3800000000000008</v>
      </c>
      <c r="J15">
        <v>10.42</v>
      </c>
      <c r="K15" s="12">
        <f t="shared" si="1"/>
        <v>56.0625</v>
      </c>
      <c r="L15">
        <v>897</v>
      </c>
      <c r="M15" s="12">
        <f>N15/16</f>
        <v>19.420156250000005</v>
      </c>
      <c r="N15" s="12" cm="1">
        <f t="array" ref="N15">SUM($E$2:$E$18+$K$2:$K$18)-SUM($G$2:$J$18)</f>
        <v>310.72250000000008</v>
      </c>
      <c r="O15">
        <v>0</v>
      </c>
      <c r="AK15" t="s">
        <v>44</v>
      </c>
      <c r="AL15">
        <f t="shared" si="0"/>
        <v>2.5</v>
      </c>
    </row>
    <row r="16" spans="1:38" x14ac:dyDescent="0.2">
      <c r="A16" s="4">
        <v>45033</v>
      </c>
      <c r="B16" s="9">
        <f>WEEKDAY(A16,1)</f>
        <v>2</v>
      </c>
      <c r="C16" s="9" t="str">
        <f>_xlfn.XLOOKUP(B16,$AH$2:$AH$8,$AI$2:$AI$8)</f>
        <v>Monday</v>
      </c>
      <c r="D16" s="2">
        <v>0.83333333333333304</v>
      </c>
      <c r="E16">
        <v>2.5</v>
      </c>
      <c r="F16">
        <v>2</v>
      </c>
      <c r="G16">
        <v>20</v>
      </c>
      <c r="H16">
        <v>5.21</v>
      </c>
      <c r="I16">
        <v>9.3800000000000008</v>
      </c>
      <c r="J16">
        <v>10.42</v>
      </c>
      <c r="K16" s="12">
        <f t="shared" si="1"/>
        <v>56.0625</v>
      </c>
      <c r="L16">
        <v>897</v>
      </c>
      <c r="M16" s="12">
        <f>N16/16</f>
        <v>19.420156250000005</v>
      </c>
      <c r="N16" s="12" cm="1">
        <f t="array" ref="N16">SUM($E$2:$E$18+$K$2:$K$18)-SUM($G$2:$J$18)</f>
        <v>310.72250000000008</v>
      </c>
      <c r="O16">
        <v>0</v>
      </c>
      <c r="AK16" t="s">
        <v>45</v>
      </c>
      <c r="AL16">
        <f t="shared" si="0"/>
        <v>0</v>
      </c>
    </row>
    <row r="17" spans="1:38" x14ac:dyDescent="0.2">
      <c r="A17" s="4">
        <v>45033</v>
      </c>
      <c r="B17" s="9">
        <f>WEEKDAY(A17,1)</f>
        <v>2</v>
      </c>
      <c r="C17" s="9" t="str">
        <f>_xlfn.XLOOKUP(B17,$AH$2:$AH$8,$AI$2:$AI$8)</f>
        <v>Monday</v>
      </c>
      <c r="D17" s="2">
        <v>0.875</v>
      </c>
      <c r="E17">
        <v>0</v>
      </c>
      <c r="F17">
        <v>0</v>
      </c>
      <c r="G17">
        <v>20</v>
      </c>
      <c r="H17">
        <v>5.21</v>
      </c>
      <c r="I17">
        <v>9.3800000000000008</v>
      </c>
      <c r="J17">
        <v>10.42</v>
      </c>
      <c r="K17" s="12">
        <f t="shared" si="1"/>
        <v>56.0625</v>
      </c>
      <c r="L17">
        <v>897</v>
      </c>
      <c r="M17" s="12">
        <f>N17/16</f>
        <v>19.420156250000005</v>
      </c>
      <c r="N17" s="12" cm="1">
        <f t="array" ref="N17">SUM($E$2:$E$18+$K$2:$K$18)-SUM($G$2:$J$18)</f>
        <v>310.72250000000008</v>
      </c>
      <c r="O17">
        <v>0</v>
      </c>
      <c r="AK17" t="s">
        <v>178</v>
      </c>
      <c r="AL17">
        <f>SUM(E19,E138,E257)</f>
        <v>25.7</v>
      </c>
    </row>
    <row r="18" spans="1:38" x14ac:dyDescent="0.2">
      <c r="A18" s="4">
        <v>45033</v>
      </c>
      <c r="B18" s="9">
        <f>WEEKDAY(A18,1)</f>
        <v>2</v>
      </c>
      <c r="C18" s="9" t="str">
        <f>_xlfn.XLOOKUP(B18,$AH$2:$AH$8,$AI$2:$AI$8)</f>
        <v>Monday</v>
      </c>
      <c r="D18" s="2">
        <v>0.91666666666666696</v>
      </c>
      <c r="E18">
        <v>0</v>
      </c>
      <c r="F18">
        <v>0</v>
      </c>
      <c r="G18">
        <v>20</v>
      </c>
      <c r="H18">
        <v>5.21</v>
      </c>
      <c r="I18">
        <v>9.3800000000000008</v>
      </c>
      <c r="J18">
        <v>10.42</v>
      </c>
      <c r="K18" s="12">
        <f t="shared" si="1"/>
        <v>56.0625</v>
      </c>
      <c r="L18">
        <v>897</v>
      </c>
      <c r="M18" s="12">
        <f>N18/16</f>
        <v>19.420156250000005</v>
      </c>
      <c r="N18" s="12" cm="1">
        <f t="array" ref="N18">SUM($E$2:$E$18+$K$2:$K$18)-SUM($G$2:$J$18)</f>
        <v>310.72250000000008</v>
      </c>
      <c r="O18">
        <v>0</v>
      </c>
      <c r="AK18" t="s">
        <v>179</v>
      </c>
      <c r="AL18">
        <f t="shared" ref="AL18:AL32" si="3">SUM(E20,E139,E258)</f>
        <v>34.200000000000003</v>
      </c>
    </row>
    <row r="19" spans="1:38" x14ac:dyDescent="0.2">
      <c r="A19" s="1">
        <v>45034</v>
      </c>
      <c r="B19" s="9">
        <f>WEEKDAY(A19,1)</f>
        <v>3</v>
      </c>
      <c r="C19" s="9" t="str">
        <f>_xlfn.XLOOKUP(B19,$AH$2:$AH$8,$AI$2:$AI$8)</f>
        <v>Tuesday</v>
      </c>
      <c r="D19" s="2">
        <v>0.25</v>
      </c>
      <c r="E19">
        <v>11.6</v>
      </c>
      <c r="F19">
        <v>10.5</v>
      </c>
      <c r="G19">
        <v>20</v>
      </c>
      <c r="H19">
        <v>5.21</v>
      </c>
      <c r="I19">
        <v>9.3800000000000008</v>
      </c>
      <c r="J19">
        <v>10.42</v>
      </c>
      <c r="K19" s="12">
        <f t="shared" si="1"/>
        <v>59.625</v>
      </c>
      <c r="L19">
        <v>954</v>
      </c>
      <c r="M19" s="12">
        <f>N19/16</f>
        <v>26.499687500000022</v>
      </c>
      <c r="N19" s="12" cm="1">
        <f t="array" ref="N19">SUM($E$19:$E$35+$K$19:$K$35)-SUM($G$19:$J$35)</f>
        <v>423.99500000000035</v>
      </c>
      <c r="O19">
        <v>1</v>
      </c>
      <c r="AK19" t="s">
        <v>180</v>
      </c>
      <c r="AL19">
        <f t="shared" si="3"/>
        <v>20.95</v>
      </c>
    </row>
    <row r="20" spans="1:38" x14ac:dyDescent="0.2">
      <c r="A20" s="1">
        <v>45034</v>
      </c>
      <c r="B20" s="9">
        <f>WEEKDAY(A20,1)</f>
        <v>3</v>
      </c>
      <c r="C20" s="9" t="str">
        <f>_xlfn.XLOOKUP(B20,$AH$2:$AH$8,$AI$2:$AI$8)</f>
        <v>Tuesday</v>
      </c>
      <c r="D20" s="2">
        <v>0.29166666666666702</v>
      </c>
      <c r="E20">
        <v>15.25</v>
      </c>
      <c r="F20">
        <v>11.69</v>
      </c>
      <c r="G20">
        <v>20</v>
      </c>
      <c r="H20">
        <v>5.21</v>
      </c>
      <c r="I20">
        <v>9.3800000000000008</v>
      </c>
      <c r="J20">
        <v>10.42</v>
      </c>
      <c r="K20" s="12">
        <f t="shared" si="1"/>
        <v>59.625</v>
      </c>
      <c r="L20">
        <v>954</v>
      </c>
      <c r="M20" s="12">
        <f>N20/16</f>
        <v>26.499687500000022</v>
      </c>
      <c r="N20" s="12" cm="1">
        <f t="array" ref="N20">SUM($E$19:$E$35+$K$19:$K$35)-SUM($G$19:$J$35)</f>
        <v>423.99500000000035</v>
      </c>
      <c r="O20">
        <v>1</v>
      </c>
      <c r="AK20" t="s">
        <v>181</v>
      </c>
      <c r="AL20">
        <f t="shared" si="3"/>
        <v>27.2</v>
      </c>
    </row>
    <row r="21" spans="1:38" x14ac:dyDescent="0.2">
      <c r="A21" s="1">
        <v>45034</v>
      </c>
      <c r="B21" s="9">
        <f>WEEKDAY(A21,1)</f>
        <v>3</v>
      </c>
      <c r="C21" s="9" t="str">
        <f>_xlfn.XLOOKUP(B21,$AH$2:$AH$8,$AI$2:$AI$8)</f>
        <v>Tuesday</v>
      </c>
      <c r="D21" s="2">
        <v>0.33333333333333298</v>
      </c>
      <c r="E21">
        <v>4.5</v>
      </c>
      <c r="F21">
        <v>4</v>
      </c>
      <c r="G21">
        <v>20</v>
      </c>
      <c r="H21">
        <v>5.21</v>
      </c>
      <c r="I21">
        <v>9.3800000000000008</v>
      </c>
      <c r="J21">
        <v>10.42</v>
      </c>
      <c r="K21" s="12">
        <f t="shared" si="1"/>
        <v>59.625</v>
      </c>
      <c r="L21">
        <v>954</v>
      </c>
      <c r="M21" s="12">
        <f>N21/16</f>
        <v>26.499687500000022</v>
      </c>
      <c r="N21" s="12" cm="1">
        <f t="array" ref="N21">SUM($E$19:$E$35+$K$19:$K$35)-SUM($G$19:$J$35)</f>
        <v>423.99500000000035</v>
      </c>
      <c r="O21">
        <v>1</v>
      </c>
      <c r="AK21" t="s">
        <v>182</v>
      </c>
      <c r="AL21">
        <f t="shared" si="3"/>
        <v>42.35</v>
      </c>
    </row>
    <row r="22" spans="1:38" x14ac:dyDescent="0.2">
      <c r="A22" s="1">
        <v>45034</v>
      </c>
      <c r="B22" s="9">
        <f>WEEKDAY(A22,1)</f>
        <v>3</v>
      </c>
      <c r="C22" s="9" t="str">
        <f>_xlfn.XLOOKUP(B22,$AH$2:$AH$8,$AI$2:$AI$8)</f>
        <v>Tuesday</v>
      </c>
      <c r="D22" s="2">
        <v>0.375</v>
      </c>
      <c r="E22">
        <v>0</v>
      </c>
      <c r="F22">
        <v>0</v>
      </c>
      <c r="G22">
        <v>20</v>
      </c>
      <c r="H22">
        <v>5.21</v>
      </c>
      <c r="I22">
        <v>9.3800000000000008</v>
      </c>
      <c r="J22">
        <v>10.42</v>
      </c>
      <c r="K22" s="12">
        <f t="shared" si="1"/>
        <v>59.625</v>
      </c>
      <c r="L22">
        <v>954</v>
      </c>
      <c r="M22" s="12">
        <f>N22/16</f>
        <v>26.499687500000022</v>
      </c>
      <c r="N22" s="12" cm="1">
        <f t="array" ref="N22">SUM($E$19:$E$35+$K$19:$K$35)-SUM($G$19:$J$35)</f>
        <v>423.99500000000035</v>
      </c>
      <c r="O22">
        <v>1</v>
      </c>
      <c r="AK22" t="s">
        <v>183</v>
      </c>
      <c r="AL22">
        <f t="shared" si="3"/>
        <v>30.85</v>
      </c>
    </row>
    <row r="23" spans="1:38" x14ac:dyDescent="0.2">
      <c r="A23" s="4">
        <v>45034</v>
      </c>
      <c r="B23" s="9">
        <f>WEEKDAY(A23,1)</f>
        <v>3</v>
      </c>
      <c r="C23" s="9" t="str">
        <f>_xlfn.XLOOKUP(B23,$AH$2:$AH$8,$AI$2:$AI$8)</f>
        <v>Tuesday</v>
      </c>
      <c r="D23" s="2">
        <v>0.41666666666666702</v>
      </c>
      <c r="E23">
        <v>6.1</v>
      </c>
      <c r="F23">
        <v>5.5</v>
      </c>
      <c r="G23">
        <v>20</v>
      </c>
      <c r="H23">
        <v>5.21</v>
      </c>
      <c r="I23">
        <v>9.3800000000000008</v>
      </c>
      <c r="J23">
        <v>10.42</v>
      </c>
      <c r="K23" s="12">
        <f t="shared" si="1"/>
        <v>59.625</v>
      </c>
      <c r="L23">
        <v>954</v>
      </c>
      <c r="M23" s="12">
        <f>N23/16</f>
        <v>26.499687500000022</v>
      </c>
      <c r="N23" s="12" cm="1">
        <f t="array" ref="N23">SUM($E$19:$E$35+$K$19:$K$35)-SUM($G$19:$J$35)</f>
        <v>423.99500000000035</v>
      </c>
      <c r="O23">
        <v>1</v>
      </c>
      <c r="AK23" t="s">
        <v>193</v>
      </c>
      <c r="AL23">
        <f t="shared" si="3"/>
        <v>19.049999999999997</v>
      </c>
    </row>
    <row r="24" spans="1:38" x14ac:dyDescent="0.2">
      <c r="A24" s="4">
        <v>45034</v>
      </c>
      <c r="B24" s="9">
        <f>WEEKDAY(A24,1)</f>
        <v>3</v>
      </c>
      <c r="C24" s="9" t="str">
        <f>_xlfn.XLOOKUP(B24,$AH$2:$AH$8,$AI$2:$AI$8)</f>
        <v>Tuesday</v>
      </c>
      <c r="D24" s="2">
        <v>0.45833333333333298</v>
      </c>
      <c r="E24">
        <v>2.75</v>
      </c>
      <c r="F24">
        <v>2</v>
      </c>
      <c r="G24">
        <v>20</v>
      </c>
      <c r="H24">
        <v>5.21</v>
      </c>
      <c r="I24">
        <v>9.3800000000000008</v>
      </c>
      <c r="J24">
        <v>10.42</v>
      </c>
      <c r="K24" s="12">
        <f t="shared" si="1"/>
        <v>59.625</v>
      </c>
      <c r="L24">
        <v>954</v>
      </c>
      <c r="M24" s="12">
        <f>N24/16</f>
        <v>26.499687500000022</v>
      </c>
      <c r="N24" s="12" cm="1">
        <f t="array" ref="N24">SUM($E$19:$E$35+$K$19:$K$35)-SUM($G$19:$J$35)</f>
        <v>423.99500000000035</v>
      </c>
      <c r="O24">
        <v>1</v>
      </c>
      <c r="AK24" t="s">
        <v>184</v>
      </c>
      <c r="AL24">
        <f t="shared" si="3"/>
        <v>57</v>
      </c>
    </row>
    <row r="25" spans="1:38" x14ac:dyDescent="0.2">
      <c r="A25" s="4">
        <v>45034</v>
      </c>
      <c r="B25" s="9">
        <f>WEEKDAY(A25,1)</f>
        <v>3</v>
      </c>
      <c r="C25" s="9" t="str">
        <f>_xlfn.XLOOKUP(B25,$AH$2:$AH$8,$AI$2:$AI$8)</f>
        <v>Tuesday</v>
      </c>
      <c r="D25" s="2">
        <v>0.5</v>
      </c>
      <c r="E25">
        <v>8.4499999999999993</v>
      </c>
      <c r="F25">
        <v>3.74</v>
      </c>
      <c r="G25">
        <v>20</v>
      </c>
      <c r="H25">
        <v>5.21</v>
      </c>
      <c r="I25">
        <v>9.3800000000000008</v>
      </c>
      <c r="J25">
        <v>10.42</v>
      </c>
      <c r="K25" s="12">
        <f t="shared" si="1"/>
        <v>59.625</v>
      </c>
      <c r="L25">
        <v>954</v>
      </c>
      <c r="M25" s="12">
        <f>N25/16</f>
        <v>26.499687500000022</v>
      </c>
      <c r="N25" s="12" cm="1">
        <f t="array" ref="N25">SUM($E$19:$E$35+$K$19:$K$35)-SUM($G$19:$J$35)</f>
        <v>423.99500000000035</v>
      </c>
      <c r="O25">
        <v>1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K25" t="s">
        <v>185</v>
      </c>
      <c r="AL25">
        <f t="shared" si="3"/>
        <v>32.75</v>
      </c>
    </row>
    <row r="26" spans="1:38" x14ac:dyDescent="0.2">
      <c r="A26" s="4">
        <v>45034</v>
      </c>
      <c r="B26" s="9">
        <f>WEEKDAY(A26,1)</f>
        <v>3</v>
      </c>
      <c r="C26" s="9" t="str">
        <f>_xlfn.XLOOKUP(B26,$AH$2:$AH$8,$AI$2:$AI$8)</f>
        <v>Tuesday</v>
      </c>
      <c r="D26" s="2">
        <v>0.54166666666666696</v>
      </c>
      <c r="E26">
        <v>17.25</v>
      </c>
      <c r="F26">
        <v>14.49</v>
      </c>
      <c r="G26">
        <v>20</v>
      </c>
      <c r="H26">
        <v>5.21</v>
      </c>
      <c r="I26">
        <v>9.3800000000000008</v>
      </c>
      <c r="J26">
        <v>10.42</v>
      </c>
      <c r="K26" s="12">
        <f t="shared" si="1"/>
        <v>59.625</v>
      </c>
      <c r="L26">
        <v>954</v>
      </c>
      <c r="M26" s="12">
        <f>N26/16</f>
        <v>26.499687500000022</v>
      </c>
      <c r="N26" s="12" cm="1">
        <f t="array" ref="N26">SUM($E$19:$E$35+$K$19:$K$35)-SUM($G$19:$J$35)</f>
        <v>423.99500000000035</v>
      </c>
      <c r="O26">
        <v>1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K26" t="s">
        <v>186</v>
      </c>
      <c r="AL26">
        <f t="shared" si="3"/>
        <v>17</v>
      </c>
    </row>
    <row r="27" spans="1:38" x14ac:dyDescent="0.2">
      <c r="A27" s="4">
        <v>45034</v>
      </c>
      <c r="B27" s="9">
        <f>WEEKDAY(A27,1)</f>
        <v>3</v>
      </c>
      <c r="C27" s="9" t="str">
        <f>_xlfn.XLOOKUP(B27,$AH$2:$AH$8,$AI$2:$AI$8)</f>
        <v>Tuesday</v>
      </c>
      <c r="D27" s="2">
        <v>0.58333333333333304</v>
      </c>
      <c r="E27">
        <v>6.75</v>
      </c>
      <c r="F27">
        <v>6</v>
      </c>
      <c r="G27">
        <v>20</v>
      </c>
      <c r="H27">
        <v>5.21</v>
      </c>
      <c r="I27">
        <v>9.3800000000000008</v>
      </c>
      <c r="J27">
        <v>10.42</v>
      </c>
      <c r="K27" s="12">
        <f t="shared" si="1"/>
        <v>59.625</v>
      </c>
      <c r="L27">
        <v>954</v>
      </c>
      <c r="M27" s="12">
        <f>N27/16</f>
        <v>26.499687500000022</v>
      </c>
      <c r="N27" s="12" cm="1">
        <f t="array" ref="N27">SUM($E$19:$E$35+$K$19:$K$35)-SUM($G$19:$J$35)</f>
        <v>423.99500000000035</v>
      </c>
      <c r="O27">
        <v>1</v>
      </c>
      <c r="AK27" t="s">
        <v>194</v>
      </c>
      <c r="AL27">
        <f t="shared" si="3"/>
        <v>41.3</v>
      </c>
    </row>
    <row r="28" spans="1:38" x14ac:dyDescent="0.2">
      <c r="A28" s="4">
        <v>45034</v>
      </c>
      <c r="B28" s="9">
        <f>WEEKDAY(A28,1)</f>
        <v>3</v>
      </c>
      <c r="C28" s="9" t="str">
        <f>_xlfn.XLOOKUP(B28,$AH$2:$AH$8,$AI$2:$AI$8)</f>
        <v>Tuesday</v>
      </c>
      <c r="D28" s="2">
        <v>0.625</v>
      </c>
      <c r="E28">
        <v>9.25</v>
      </c>
      <c r="F28">
        <v>7</v>
      </c>
      <c r="G28">
        <v>20</v>
      </c>
      <c r="H28">
        <v>5.21</v>
      </c>
      <c r="I28">
        <v>9.3800000000000008</v>
      </c>
      <c r="J28">
        <v>10.42</v>
      </c>
      <c r="K28" s="12">
        <f t="shared" si="1"/>
        <v>59.625</v>
      </c>
      <c r="L28">
        <v>954</v>
      </c>
      <c r="M28" s="12">
        <f>N28/16</f>
        <v>26.499687500000022</v>
      </c>
      <c r="N28" s="12" cm="1">
        <f t="array" ref="N28">SUM($E$19:$E$35+$K$19:$K$35)-SUM($G$19:$J$35)</f>
        <v>423.99500000000035</v>
      </c>
      <c r="O28">
        <v>1</v>
      </c>
      <c r="AK28" t="s">
        <v>187</v>
      </c>
      <c r="AL28">
        <f t="shared" si="3"/>
        <v>76.289999999999992</v>
      </c>
    </row>
    <row r="29" spans="1:38" x14ac:dyDescent="0.2">
      <c r="A29" s="4">
        <v>45034</v>
      </c>
      <c r="B29" s="9">
        <f>WEEKDAY(A29,1)</f>
        <v>3</v>
      </c>
      <c r="C29" s="9" t="str">
        <f>_xlfn.XLOOKUP(B29,$AH$2:$AH$8,$AI$2:$AI$8)</f>
        <v>Tuesday</v>
      </c>
      <c r="D29" s="2">
        <v>0.66666666666666696</v>
      </c>
      <c r="E29">
        <v>18.600000000000001</v>
      </c>
      <c r="F29">
        <v>14.74</v>
      </c>
      <c r="G29">
        <v>20</v>
      </c>
      <c r="H29">
        <v>5.21</v>
      </c>
      <c r="I29">
        <v>9.3800000000000008</v>
      </c>
      <c r="J29">
        <v>10.42</v>
      </c>
      <c r="K29" s="12">
        <f t="shared" si="1"/>
        <v>59.625</v>
      </c>
      <c r="L29">
        <v>954</v>
      </c>
      <c r="M29" s="12">
        <f>N29/16</f>
        <v>26.499687500000022</v>
      </c>
      <c r="N29" s="12" cm="1">
        <f t="array" ref="N29">SUM($E$19:$E$35+$K$19:$K$35)-SUM($G$19:$J$35)</f>
        <v>423.99500000000035</v>
      </c>
      <c r="O29">
        <v>1</v>
      </c>
      <c r="AK29" t="s">
        <v>188</v>
      </c>
      <c r="AL29">
        <f t="shared" si="3"/>
        <v>69.7</v>
      </c>
    </row>
    <row r="30" spans="1:38" x14ac:dyDescent="0.2">
      <c r="A30" s="4">
        <v>45034</v>
      </c>
      <c r="B30" s="9">
        <f>WEEKDAY(A30,1)</f>
        <v>3</v>
      </c>
      <c r="C30" s="9" t="str">
        <f>_xlfn.XLOOKUP(B30,$AH$2:$AH$8,$AI$2:$AI$8)</f>
        <v>Tuesday</v>
      </c>
      <c r="D30" s="2">
        <v>0.70833333333333304</v>
      </c>
      <c r="E30">
        <v>18.09</v>
      </c>
      <c r="F30">
        <v>15.2</v>
      </c>
      <c r="G30">
        <v>20</v>
      </c>
      <c r="H30">
        <v>5.21</v>
      </c>
      <c r="I30">
        <v>9.3800000000000008</v>
      </c>
      <c r="J30">
        <v>10.42</v>
      </c>
      <c r="K30" s="12">
        <f t="shared" si="1"/>
        <v>59.625</v>
      </c>
      <c r="L30">
        <v>954</v>
      </c>
      <c r="M30" s="12">
        <f>N30/16</f>
        <v>26.499687500000022</v>
      </c>
      <c r="N30" s="12" cm="1">
        <f t="array" ref="N30">SUM($E$19:$E$35+$K$19:$K$35)-SUM($G$19:$J$35)</f>
        <v>423.99500000000035</v>
      </c>
      <c r="O30">
        <v>1</v>
      </c>
      <c r="AK30" t="s">
        <v>189</v>
      </c>
      <c r="AL30">
        <f t="shared" si="3"/>
        <v>48.6</v>
      </c>
    </row>
    <row r="31" spans="1:38" x14ac:dyDescent="0.2">
      <c r="A31" s="4">
        <v>45034</v>
      </c>
      <c r="B31" s="9">
        <f>WEEKDAY(A31,1)</f>
        <v>3</v>
      </c>
      <c r="C31" s="9" t="str">
        <f>_xlfn.XLOOKUP(B31,$AH$2:$AH$8,$AI$2:$AI$8)</f>
        <v>Tuesday</v>
      </c>
      <c r="D31" s="2">
        <v>0.75</v>
      </c>
      <c r="E31">
        <v>15.2</v>
      </c>
      <c r="F31">
        <v>8.75</v>
      </c>
      <c r="G31">
        <v>20</v>
      </c>
      <c r="H31">
        <v>5.21</v>
      </c>
      <c r="I31">
        <v>9.3800000000000008</v>
      </c>
      <c r="J31">
        <v>10.42</v>
      </c>
      <c r="K31" s="12">
        <f t="shared" si="1"/>
        <v>59.625</v>
      </c>
      <c r="L31">
        <v>954</v>
      </c>
      <c r="M31" s="12">
        <f>N31/16</f>
        <v>26.499687500000022</v>
      </c>
      <c r="N31" s="12" cm="1">
        <f t="array" ref="N31">SUM($E$19:$E$35+$K$19:$K$35)-SUM($G$19:$J$35)</f>
        <v>423.99500000000035</v>
      </c>
      <c r="O31">
        <v>1</v>
      </c>
      <c r="AK31" t="s">
        <v>190</v>
      </c>
      <c r="AL31">
        <f t="shared" si="3"/>
        <v>24.35</v>
      </c>
    </row>
    <row r="32" spans="1:38" x14ac:dyDescent="0.2">
      <c r="A32" s="4">
        <v>45034</v>
      </c>
      <c r="B32" s="9">
        <f>WEEKDAY(A32,1)</f>
        <v>3</v>
      </c>
      <c r="C32" s="9" t="str">
        <f>_xlfn.XLOOKUP(B32,$AH$2:$AH$8,$AI$2:$AI$8)</f>
        <v>Tuesday</v>
      </c>
      <c r="D32" s="2">
        <v>0.79166666666666696</v>
      </c>
      <c r="E32">
        <v>31</v>
      </c>
      <c r="F32">
        <v>19.75</v>
      </c>
      <c r="G32">
        <v>20</v>
      </c>
      <c r="H32">
        <v>5.21</v>
      </c>
      <c r="I32">
        <v>9.3800000000000008</v>
      </c>
      <c r="J32">
        <v>10.42</v>
      </c>
      <c r="K32" s="12">
        <f t="shared" si="1"/>
        <v>59.625</v>
      </c>
      <c r="L32">
        <v>954</v>
      </c>
      <c r="M32" s="12">
        <f>N32/16</f>
        <v>26.499687500000022</v>
      </c>
      <c r="N32" s="12" cm="1">
        <f t="array" ref="N32">SUM($E$19:$E$35+$K$19:$K$35)-SUM($G$19:$J$35)</f>
        <v>423.99500000000035</v>
      </c>
      <c r="O32">
        <v>1</v>
      </c>
      <c r="AK32" t="s">
        <v>191</v>
      </c>
      <c r="AL32">
        <f t="shared" si="3"/>
        <v>0</v>
      </c>
    </row>
    <row r="33" spans="1:38" x14ac:dyDescent="0.2">
      <c r="A33" s="4">
        <v>45034</v>
      </c>
      <c r="B33" s="9">
        <f>WEEKDAY(A33,1)</f>
        <v>3</v>
      </c>
      <c r="C33" s="9" t="str">
        <f>_xlfn.XLOOKUP(B33,$AH$2:$AH$8,$AI$2:$AI$8)</f>
        <v>Tuesday</v>
      </c>
      <c r="D33" s="2">
        <v>0.83333333333333304</v>
      </c>
      <c r="E33">
        <v>8.25</v>
      </c>
      <c r="F33">
        <v>6.5</v>
      </c>
      <c r="G33">
        <v>20</v>
      </c>
      <c r="H33">
        <v>5.21</v>
      </c>
      <c r="I33">
        <v>9.3800000000000008</v>
      </c>
      <c r="J33">
        <v>10.42</v>
      </c>
      <c r="K33" s="12">
        <f t="shared" si="1"/>
        <v>59.625</v>
      </c>
      <c r="L33">
        <v>954</v>
      </c>
      <c r="M33" s="12">
        <f>N33/16</f>
        <v>26.499687500000022</v>
      </c>
      <c r="N33" s="12" cm="1">
        <f t="array" ref="N33">SUM($E$19:$E$35+$K$19:$K$35)-SUM($G$19:$J$35)</f>
        <v>423.99500000000035</v>
      </c>
      <c r="O33">
        <v>1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K33" t="s">
        <v>60</v>
      </c>
      <c r="AL33">
        <f>SUM(E36,E155,E274)</f>
        <v>8.35</v>
      </c>
    </row>
    <row r="34" spans="1:38" x14ac:dyDescent="0.2">
      <c r="A34" s="4">
        <v>45034</v>
      </c>
      <c r="B34" s="9">
        <f>WEEKDAY(A34,1)</f>
        <v>3</v>
      </c>
      <c r="C34" s="9" t="str">
        <f>_xlfn.XLOOKUP(B34,$AH$2:$AH$8,$AI$2:$AI$8)</f>
        <v>Tuesday</v>
      </c>
      <c r="D34" s="2">
        <v>0.875</v>
      </c>
      <c r="E34">
        <v>0</v>
      </c>
      <c r="F34">
        <v>0</v>
      </c>
      <c r="G34">
        <v>20</v>
      </c>
      <c r="H34">
        <v>5.21</v>
      </c>
      <c r="I34">
        <v>9.3800000000000008</v>
      </c>
      <c r="J34">
        <v>10.42</v>
      </c>
      <c r="K34" s="12">
        <f t="shared" si="1"/>
        <v>59.625</v>
      </c>
      <c r="L34">
        <v>954</v>
      </c>
      <c r="M34" s="12">
        <f>N34/16</f>
        <v>26.499687500000022</v>
      </c>
      <c r="N34" s="12" cm="1">
        <f t="array" ref="N34">SUM($E$19:$E$35+$K$19:$K$35)-SUM($G$19:$J$35)</f>
        <v>423.99500000000035</v>
      </c>
      <c r="O34">
        <v>1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K34" t="s">
        <v>61</v>
      </c>
      <c r="AL34">
        <f t="shared" ref="AL34:AL48" si="4">SUM(E37,E156,E275)</f>
        <v>36.08</v>
      </c>
    </row>
    <row r="35" spans="1:38" x14ac:dyDescent="0.2">
      <c r="A35" s="4">
        <v>45034</v>
      </c>
      <c r="B35" s="9">
        <f>WEEKDAY(A35,1)</f>
        <v>3</v>
      </c>
      <c r="C35" s="9" t="str">
        <f>_xlfn.XLOOKUP(B35,$AH$2:$AH$8,$AI$2:$AI$8)</f>
        <v>Tuesday</v>
      </c>
      <c r="D35" s="2">
        <v>0.91666666666666696</v>
      </c>
      <c r="E35">
        <v>2.5</v>
      </c>
      <c r="F35">
        <v>1.5</v>
      </c>
      <c r="G35">
        <v>20</v>
      </c>
      <c r="H35">
        <v>5.21</v>
      </c>
      <c r="I35">
        <v>9.3800000000000008</v>
      </c>
      <c r="J35">
        <v>10.42</v>
      </c>
      <c r="K35" s="12">
        <f t="shared" si="1"/>
        <v>59.625</v>
      </c>
      <c r="L35">
        <v>954</v>
      </c>
      <c r="M35" s="12">
        <f>N35/16</f>
        <v>26.499687500000022</v>
      </c>
      <c r="N35" s="12" cm="1">
        <f t="array" ref="N35">SUM($E$19:$E$35+$K$19:$K$35)-SUM($G$19:$J$35)</f>
        <v>423.99500000000035</v>
      </c>
      <c r="O35">
        <v>1</v>
      </c>
      <c r="AK35" t="s">
        <v>62</v>
      </c>
      <c r="AL35">
        <f t="shared" si="4"/>
        <v>51.39</v>
      </c>
    </row>
    <row r="36" spans="1:38" x14ac:dyDescent="0.2">
      <c r="A36" s="1">
        <v>45035</v>
      </c>
      <c r="B36" s="9">
        <f>WEEKDAY(A36,1)</f>
        <v>4</v>
      </c>
      <c r="C36" s="9" t="str">
        <f>_xlfn.XLOOKUP(B36,$AH$2:$AH$8,$AI$2:$AI$8)</f>
        <v>Wednesday</v>
      </c>
      <c r="D36" s="2">
        <v>0.25</v>
      </c>
      <c r="E36">
        <v>1.6</v>
      </c>
      <c r="F36">
        <v>1.5</v>
      </c>
      <c r="G36">
        <v>20</v>
      </c>
      <c r="H36">
        <v>5.21</v>
      </c>
      <c r="I36">
        <v>9.3800000000000008</v>
      </c>
      <c r="J36">
        <v>10.42</v>
      </c>
      <c r="K36" s="12">
        <f t="shared" si="1"/>
        <v>61.125</v>
      </c>
      <c r="L36">
        <v>978</v>
      </c>
      <c r="M36" s="12">
        <f>N36/16</f>
        <v>23.631562500000015</v>
      </c>
      <c r="N36" s="12" cm="1">
        <f t="array" ref="N36">SUM($E$36:$E$52+$K$36:$K$52)-SUM($G$36:$J$52)</f>
        <v>378.10500000000025</v>
      </c>
      <c r="O36">
        <v>1</v>
      </c>
      <c r="AK36" t="s">
        <v>63</v>
      </c>
      <c r="AL36">
        <f t="shared" si="4"/>
        <v>10.5</v>
      </c>
    </row>
    <row r="37" spans="1:38" x14ac:dyDescent="0.2">
      <c r="A37" s="1">
        <v>45035</v>
      </c>
      <c r="B37" s="9">
        <f>WEEKDAY(A37,1)</f>
        <v>4</v>
      </c>
      <c r="C37" s="9" t="str">
        <f>_xlfn.XLOOKUP(B37,$AH$2:$AH$8,$AI$2:$AI$8)</f>
        <v>Wednesday</v>
      </c>
      <c r="D37" s="2">
        <v>0.29166666666666702</v>
      </c>
      <c r="E37">
        <v>16</v>
      </c>
      <c r="F37">
        <v>12.24</v>
      </c>
      <c r="G37">
        <v>20</v>
      </c>
      <c r="H37">
        <v>5.21</v>
      </c>
      <c r="I37">
        <v>9.3800000000000008</v>
      </c>
      <c r="J37">
        <v>10.42</v>
      </c>
      <c r="K37" s="12">
        <f t="shared" si="1"/>
        <v>61.125</v>
      </c>
      <c r="L37">
        <v>978</v>
      </c>
      <c r="M37" s="12">
        <f>N37/16</f>
        <v>23.631562500000015</v>
      </c>
      <c r="N37" s="12" cm="1">
        <f t="array" ref="N37">SUM($E$36:$E$52+$K$36:$K$52)-SUM($G$36:$J$52)</f>
        <v>378.10500000000025</v>
      </c>
      <c r="O37">
        <v>1</v>
      </c>
      <c r="AK37" t="s">
        <v>64</v>
      </c>
      <c r="AL37">
        <f t="shared" si="4"/>
        <v>8.35</v>
      </c>
    </row>
    <row r="38" spans="1:38" x14ac:dyDescent="0.2">
      <c r="A38" s="1">
        <v>45035</v>
      </c>
      <c r="B38" s="9">
        <f>WEEKDAY(A38,1)</f>
        <v>4</v>
      </c>
      <c r="C38" s="9" t="str">
        <f>_xlfn.XLOOKUP(B38,$AH$2:$AH$8,$AI$2:$AI$8)</f>
        <v>Wednesday</v>
      </c>
      <c r="D38" s="2">
        <v>0.33333333333333298</v>
      </c>
      <c r="E38">
        <v>7.1</v>
      </c>
      <c r="F38">
        <v>6.5</v>
      </c>
      <c r="G38">
        <v>20</v>
      </c>
      <c r="H38">
        <v>5.21</v>
      </c>
      <c r="I38">
        <v>9.3800000000000008</v>
      </c>
      <c r="J38">
        <v>10.42</v>
      </c>
      <c r="K38" s="12">
        <f t="shared" si="1"/>
        <v>61.125</v>
      </c>
      <c r="L38">
        <v>978</v>
      </c>
      <c r="M38" s="12">
        <f>N38/16</f>
        <v>23.631562500000015</v>
      </c>
      <c r="N38" s="12" cm="1">
        <f t="array" ref="N38">SUM($E$36:$E$52+$K$36:$K$52)-SUM($G$36:$J$52)</f>
        <v>378.10500000000025</v>
      </c>
      <c r="O38">
        <v>1</v>
      </c>
      <c r="AK38" t="s">
        <v>65</v>
      </c>
      <c r="AL38">
        <f t="shared" si="4"/>
        <v>22.75</v>
      </c>
    </row>
    <row r="39" spans="1:38" x14ac:dyDescent="0.2">
      <c r="A39" s="1">
        <v>45035</v>
      </c>
      <c r="B39" s="9">
        <f>WEEKDAY(A39,1)</f>
        <v>4</v>
      </c>
      <c r="C39" s="9" t="str">
        <f>_xlfn.XLOOKUP(B39,$AH$2:$AH$8,$AI$2:$AI$8)</f>
        <v>Wednesday</v>
      </c>
      <c r="D39" s="2">
        <v>0.375</v>
      </c>
      <c r="E39">
        <v>7.75</v>
      </c>
      <c r="F39">
        <v>6.25</v>
      </c>
      <c r="G39">
        <v>20</v>
      </c>
      <c r="H39">
        <v>5.21</v>
      </c>
      <c r="I39">
        <v>9.3800000000000008</v>
      </c>
      <c r="J39">
        <v>10.42</v>
      </c>
      <c r="K39" s="12">
        <f t="shared" si="1"/>
        <v>61.125</v>
      </c>
      <c r="L39">
        <v>978</v>
      </c>
      <c r="M39" s="12">
        <f>N39/16</f>
        <v>23.631562500000015</v>
      </c>
      <c r="N39" s="12" cm="1">
        <f t="array" ref="N39">SUM($E$36:$E$52+$K$36:$K$52)-SUM($G$36:$J$52)</f>
        <v>378.10500000000025</v>
      </c>
      <c r="O39">
        <v>1</v>
      </c>
      <c r="AK39" t="s">
        <v>195</v>
      </c>
      <c r="AL39">
        <f t="shared" si="4"/>
        <v>14.75</v>
      </c>
    </row>
    <row r="40" spans="1:38" x14ac:dyDescent="0.2">
      <c r="A40" s="1">
        <v>45035</v>
      </c>
      <c r="B40" s="9">
        <f>WEEKDAY(A40,1)</f>
        <v>4</v>
      </c>
      <c r="C40" s="9" t="str">
        <f>_xlfn.XLOOKUP(B40,$AH$2:$AH$8,$AI$2:$AI$8)</f>
        <v>Wednesday</v>
      </c>
      <c r="D40" s="2">
        <v>0.41666666666666702</v>
      </c>
      <c r="E40">
        <v>0</v>
      </c>
      <c r="F40">
        <v>0</v>
      </c>
      <c r="G40">
        <v>20</v>
      </c>
      <c r="H40">
        <v>5.21</v>
      </c>
      <c r="I40">
        <v>9.3800000000000008</v>
      </c>
      <c r="J40">
        <v>10.42</v>
      </c>
      <c r="K40" s="12">
        <f t="shared" si="1"/>
        <v>61.125</v>
      </c>
      <c r="L40">
        <v>978</v>
      </c>
      <c r="M40" s="12">
        <f>N40/16</f>
        <v>23.631562500000015</v>
      </c>
      <c r="N40" s="12" cm="1">
        <f t="array" ref="N40">SUM($E$36:$E$52+$K$36:$K$52)-SUM($G$36:$J$52)</f>
        <v>378.10500000000025</v>
      </c>
      <c r="O40">
        <v>1</v>
      </c>
      <c r="AK40" t="s">
        <v>66</v>
      </c>
      <c r="AL40">
        <f t="shared" si="4"/>
        <v>52.6</v>
      </c>
    </row>
    <row r="41" spans="1:38" x14ac:dyDescent="0.2">
      <c r="A41" s="1">
        <v>45035</v>
      </c>
      <c r="B41" s="9">
        <f>WEEKDAY(A41,1)</f>
        <v>4</v>
      </c>
      <c r="C41" s="9" t="str">
        <f>_xlfn.XLOOKUP(B41,$AH$2:$AH$8,$AI$2:$AI$8)</f>
        <v>Wednesday</v>
      </c>
      <c r="D41" s="2">
        <v>0.45833333333333298</v>
      </c>
      <c r="E41">
        <v>8.25</v>
      </c>
      <c r="F41">
        <v>6.75</v>
      </c>
      <c r="G41">
        <v>20</v>
      </c>
      <c r="H41">
        <v>5.21</v>
      </c>
      <c r="I41">
        <v>9.3800000000000008</v>
      </c>
      <c r="J41">
        <v>10.42</v>
      </c>
      <c r="K41" s="12">
        <f t="shared" si="1"/>
        <v>61.125</v>
      </c>
      <c r="L41">
        <v>978</v>
      </c>
      <c r="M41" s="12">
        <f>N41/16</f>
        <v>23.631562500000015</v>
      </c>
      <c r="N41" s="12" cm="1">
        <f t="array" ref="N41">SUM($E$36:$E$52+$K$36:$K$52)-SUM($G$36:$J$52)</f>
        <v>378.10500000000025</v>
      </c>
      <c r="O41">
        <v>1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K41" t="s">
        <v>67</v>
      </c>
      <c r="AL41">
        <f t="shared" si="4"/>
        <v>33.700000000000003</v>
      </c>
    </row>
    <row r="42" spans="1:38" x14ac:dyDescent="0.2">
      <c r="A42" s="1">
        <v>45035</v>
      </c>
      <c r="B42" s="9">
        <f>WEEKDAY(A42,1)</f>
        <v>4</v>
      </c>
      <c r="C42" s="9" t="str">
        <f>_xlfn.XLOOKUP(B42,$AH$2:$AH$8,$AI$2:$AI$8)</f>
        <v>Wednesday</v>
      </c>
      <c r="D42" s="2">
        <v>0.5</v>
      </c>
      <c r="E42">
        <v>12.5</v>
      </c>
      <c r="F42">
        <v>10.99</v>
      </c>
      <c r="G42">
        <v>20</v>
      </c>
      <c r="H42">
        <v>5.21</v>
      </c>
      <c r="I42">
        <v>9.3800000000000008</v>
      </c>
      <c r="J42">
        <v>10.42</v>
      </c>
      <c r="K42" s="12">
        <f t="shared" si="1"/>
        <v>61.125</v>
      </c>
      <c r="L42">
        <v>978</v>
      </c>
      <c r="M42" s="12">
        <f>N42/16</f>
        <v>23.631562500000015</v>
      </c>
      <c r="N42" s="12" cm="1">
        <f t="array" ref="N42">SUM($E$36:$E$52+$K$36:$K$52)-SUM($G$36:$J$52)</f>
        <v>378.10500000000025</v>
      </c>
      <c r="O42">
        <v>1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K42" t="s">
        <v>68</v>
      </c>
      <c r="AL42">
        <f t="shared" si="4"/>
        <v>6</v>
      </c>
    </row>
    <row r="43" spans="1:38" x14ac:dyDescent="0.2">
      <c r="A43" s="1">
        <v>45035</v>
      </c>
      <c r="B43" s="9">
        <f>WEEKDAY(A43,1)</f>
        <v>4</v>
      </c>
      <c r="C43" s="9" t="str">
        <f>_xlfn.XLOOKUP(B43,$AH$2:$AH$8,$AI$2:$AI$8)</f>
        <v>Wednesday</v>
      </c>
      <c r="D43" s="2">
        <v>0.54166666666666696</v>
      </c>
      <c r="E43">
        <v>9</v>
      </c>
      <c r="F43">
        <v>8</v>
      </c>
      <c r="G43">
        <v>20</v>
      </c>
      <c r="H43">
        <v>5.21</v>
      </c>
      <c r="I43">
        <v>9.3800000000000008</v>
      </c>
      <c r="J43">
        <v>10.42</v>
      </c>
      <c r="K43" s="12">
        <f t="shared" si="1"/>
        <v>61.125</v>
      </c>
      <c r="L43">
        <v>978</v>
      </c>
      <c r="M43" s="12">
        <f>N43/16</f>
        <v>23.631562500000015</v>
      </c>
      <c r="N43" s="12" cm="1">
        <f t="array" ref="N43">SUM($E$36:$E$52+$K$36:$K$52)-SUM($G$36:$J$52)</f>
        <v>378.10500000000025</v>
      </c>
      <c r="O43">
        <v>1</v>
      </c>
      <c r="AK43" t="s">
        <v>196</v>
      </c>
      <c r="AL43">
        <f t="shared" si="4"/>
        <v>0</v>
      </c>
    </row>
    <row r="44" spans="1:38" x14ac:dyDescent="0.2">
      <c r="A44" s="1">
        <v>45035</v>
      </c>
      <c r="B44" s="9">
        <f>WEEKDAY(A44,1)</f>
        <v>4</v>
      </c>
      <c r="C44" s="9" t="str">
        <f>_xlfn.XLOOKUP(B44,$AH$2:$AH$8,$AI$2:$AI$8)</f>
        <v>Wednesday</v>
      </c>
      <c r="D44" s="2">
        <v>0.58333333333333304</v>
      </c>
      <c r="E44">
        <v>15.5</v>
      </c>
      <c r="F44">
        <v>12.19</v>
      </c>
      <c r="G44">
        <v>20</v>
      </c>
      <c r="H44">
        <v>5.21</v>
      </c>
      <c r="I44">
        <v>9.3800000000000008</v>
      </c>
      <c r="J44">
        <v>10.42</v>
      </c>
      <c r="K44" s="12">
        <f t="shared" si="1"/>
        <v>61.125</v>
      </c>
      <c r="L44">
        <v>978</v>
      </c>
      <c r="M44" s="12">
        <f>N44/16</f>
        <v>23.631562500000015</v>
      </c>
      <c r="N44" s="12" cm="1">
        <f t="array" ref="N44">SUM($E$36:$E$52+$K$36:$K$52)-SUM($G$36:$J$52)</f>
        <v>378.10500000000025</v>
      </c>
      <c r="O44">
        <v>1</v>
      </c>
      <c r="AK44" t="s">
        <v>69</v>
      </c>
      <c r="AL44">
        <f t="shared" si="4"/>
        <v>0</v>
      </c>
    </row>
    <row r="45" spans="1:38" x14ac:dyDescent="0.2">
      <c r="A45" s="1">
        <v>45035</v>
      </c>
      <c r="B45" s="9">
        <f>WEEKDAY(A45,1)</f>
        <v>4</v>
      </c>
      <c r="C45" s="9" t="str">
        <f>_xlfn.XLOOKUP(B45,$AH$2:$AH$8,$AI$2:$AI$8)</f>
        <v>Wednesday</v>
      </c>
      <c r="D45" s="2">
        <v>0.625</v>
      </c>
      <c r="E45">
        <v>6</v>
      </c>
      <c r="F45">
        <v>4.99</v>
      </c>
      <c r="G45">
        <v>20</v>
      </c>
      <c r="H45">
        <v>5.21</v>
      </c>
      <c r="I45">
        <v>9.3800000000000008</v>
      </c>
      <c r="J45">
        <v>10.42</v>
      </c>
      <c r="K45" s="12">
        <f t="shared" si="1"/>
        <v>61.125</v>
      </c>
      <c r="L45">
        <v>978</v>
      </c>
      <c r="M45" s="12">
        <f>N45/16</f>
        <v>23.631562500000015</v>
      </c>
      <c r="N45" s="12" cm="1">
        <f t="array" ref="N45">SUM($E$36:$E$52+$K$36:$K$52)-SUM($G$36:$J$52)</f>
        <v>378.10500000000025</v>
      </c>
      <c r="O45">
        <v>1</v>
      </c>
      <c r="AK45" t="s">
        <v>70</v>
      </c>
      <c r="AL45">
        <f t="shared" si="4"/>
        <v>0</v>
      </c>
    </row>
    <row r="46" spans="1:38" x14ac:dyDescent="0.2">
      <c r="A46" s="1">
        <v>45035</v>
      </c>
      <c r="B46" s="9">
        <f>WEEKDAY(A46,1)</f>
        <v>4</v>
      </c>
      <c r="C46" s="9" t="str">
        <f>_xlfn.XLOOKUP(B46,$AH$2:$AH$8,$AI$2:$AI$8)</f>
        <v>Wednesday</v>
      </c>
      <c r="D46" s="2">
        <v>0.66666666666666696</v>
      </c>
      <c r="E46">
        <v>0</v>
      </c>
      <c r="F46">
        <v>0</v>
      </c>
      <c r="G46">
        <v>20</v>
      </c>
      <c r="H46">
        <v>5.21</v>
      </c>
      <c r="I46">
        <v>9.3800000000000008</v>
      </c>
      <c r="J46">
        <v>10.42</v>
      </c>
      <c r="K46" s="12">
        <f t="shared" si="1"/>
        <v>61.125</v>
      </c>
      <c r="L46">
        <v>978</v>
      </c>
      <c r="M46" s="12">
        <f>N46/16</f>
        <v>23.631562500000015</v>
      </c>
      <c r="N46" s="12" cm="1">
        <f t="array" ref="N46">SUM($E$36:$E$52+$K$36:$K$52)-SUM($G$36:$J$52)</f>
        <v>378.10500000000025</v>
      </c>
      <c r="O46">
        <v>1</v>
      </c>
      <c r="AK46" t="s">
        <v>71</v>
      </c>
      <c r="AL46">
        <f t="shared" si="4"/>
        <v>13.25</v>
      </c>
    </row>
    <row r="47" spans="1:38" x14ac:dyDescent="0.2">
      <c r="A47" s="1">
        <v>45035</v>
      </c>
      <c r="B47" s="9">
        <f>WEEKDAY(A47,1)</f>
        <v>4</v>
      </c>
      <c r="C47" s="9" t="str">
        <f>_xlfn.XLOOKUP(B47,$AH$2:$AH$8,$AI$2:$AI$8)</f>
        <v>Wednesday</v>
      </c>
      <c r="D47" s="2">
        <v>0.70833333333333304</v>
      </c>
      <c r="E47">
        <v>0</v>
      </c>
      <c r="F47">
        <v>0</v>
      </c>
      <c r="G47">
        <v>20</v>
      </c>
      <c r="H47">
        <v>5.21</v>
      </c>
      <c r="I47">
        <v>9.3800000000000008</v>
      </c>
      <c r="J47">
        <v>10.42</v>
      </c>
      <c r="K47" s="12">
        <f t="shared" si="1"/>
        <v>61.125</v>
      </c>
      <c r="L47">
        <v>978</v>
      </c>
      <c r="M47" s="12">
        <f>N47/16</f>
        <v>23.631562500000015</v>
      </c>
      <c r="N47" s="12" cm="1">
        <f t="array" ref="N47">SUM($E$36:$E$52+$K$36:$K$52)-SUM($G$36:$J$52)</f>
        <v>378.10500000000025</v>
      </c>
      <c r="O47">
        <v>1</v>
      </c>
      <c r="AK47" t="s">
        <v>72</v>
      </c>
      <c r="AL47">
        <f t="shared" si="4"/>
        <v>7.2</v>
      </c>
    </row>
    <row r="48" spans="1:38" x14ac:dyDescent="0.2">
      <c r="A48" s="1">
        <v>45035</v>
      </c>
      <c r="B48" s="9">
        <f>WEEKDAY(A48,1)</f>
        <v>4</v>
      </c>
      <c r="C48" s="9" t="str">
        <f>_xlfn.XLOOKUP(B48,$AH$2:$AH$8,$AI$2:$AI$8)</f>
        <v>Wednesday</v>
      </c>
      <c r="D48" s="2">
        <v>0.75</v>
      </c>
      <c r="E48">
        <v>0</v>
      </c>
      <c r="F48">
        <v>0</v>
      </c>
      <c r="G48">
        <v>20</v>
      </c>
      <c r="H48">
        <v>5.21</v>
      </c>
      <c r="I48">
        <v>9.3800000000000008</v>
      </c>
      <c r="J48">
        <v>10.42</v>
      </c>
      <c r="K48" s="12">
        <f t="shared" si="1"/>
        <v>61.125</v>
      </c>
      <c r="L48">
        <v>978</v>
      </c>
      <c r="M48" s="12">
        <f>N48/16</f>
        <v>23.631562500000015</v>
      </c>
      <c r="N48" s="12" cm="1">
        <f t="array" ref="N48">SUM($E$36:$E$52+$K$36:$K$52)-SUM($G$36:$J$52)</f>
        <v>378.10500000000025</v>
      </c>
      <c r="O48">
        <v>1</v>
      </c>
      <c r="AK48" t="s">
        <v>73</v>
      </c>
      <c r="AL48">
        <f t="shared" si="4"/>
        <v>0</v>
      </c>
    </row>
    <row r="49" spans="1:38" x14ac:dyDescent="0.2">
      <c r="A49" s="1">
        <v>45035</v>
      </c>
      <c r="B49" s="9">
        <f>WEEKDAY(A49,1)</f>
        <v>4</v>
      </c>
      <c r="C49" s="9" t="str">
        <f>_xlfn.XLOOKUP(B49,$AH$2:$AH$8,$AI$2:$AI$8)</f>
        <v>Wednesday</v>
      </c>
      <c r="D49" s="2">
        <v>0.79166666666666696</v>
      </c>
      <c r="E49">
        <v>13.25</v>
      </c>
      <c r="F49">
        <v>12.5</v>
      </c>
      <c r="G49">
        <v>20</v>
      </c>
      <c r="H49">
        <v>5.21</v>
      </c>
      <c r="I49">
        <v>9.3800000000000008</v>
      </c>
      <c r="J49">
        <v>10.42</v>
      </c>
      <c r="K49" s="12">
        <f t="shared" si="1"/>
        <v>61.125</v>
      </c>
      <c r="L49">
        <v>978</v>
      </c>
      <c r="M49" s="12">
        <f>N49/16</f>
        <v>23.631562500000015</v>
      </c>
      <c r="N49" s="12" cm="1">
        <f t="array" ref="N49">SUM($E$36:$E$52+$K$36:$K$52)-SUM($G$36:$J$52)</f>
        <v>378.10500000000025</v>
      </c>
      <c r="O49">
        <v>1</v>
      </c>
      <c r="AK49" t="s">
        <v>197</v>
      </c>
      <c r="AL49">
        <f>SUM(E53,E172,E291)</f>
        <v>11.5</v>
      </c>
    </row>
    <row r="50" spans="1:38" x14ac:dyDescent="0.2">
      <c r="A50" s="1">
        <v>45035</v>
      </c>
      <c r="B50" s="9">
        <f>WEEKDAY(A50,1)</f>
        <v>4</v>
      </c>
      <c r="C50" s="9" t="str">
        <f>_xlfn.XLOOKUP(B50,$AH$2:$AH$8,$AI$2:$AI$8)</f>
        <v>Wednesday</v>
      </c>
      <c r="D50" s="2">
        <v>0.83333333333333304</v>
      </c>
      <c r="E50">
        <v>7.2</v>
      </c>
      <c r="F50">
        <v>7</v>
      </c>
      <c r="G50">
        <v>20</v>
      </c>
      <c r="H50">
        <v>5.21</v>
      </c>
      <c r="I50">
        <v>9.3800000000000008</v>
      </c>
      <c r="J50">
        <v>10.42</v>
      </c>
      <c r="K50" s="12">
        <f t="shared" si="1"/>
        <v>61.125</v>
      </c>
      <c r="L50">
        <v>978</v>
      </c>
      <c r="M50" s="12">
        <f>N50/16</f>
        <v>23.631562500000015</v>
      </c>
      <c r="N50" s="12" cm="1">
        <f t="array" ref="N50">SUM($E$36:$E$52+$K$36:$K$52)-SUM($G$36:$J$52)</f>
        <v>378.10500000000025</v>
      </c>
      <c r="O50">
        <v>1</v>
      </c>
      <c r="AK50" t="s">
        <v>198</v>
      </c>
      <c r="AL50">
        <f t="shared" ref="AL50:AL64" si="5">SUM(E54,E173,E292)</f>
        <v>11</v>
      </c>
    </row>
    <row r="51" spans="1:38" x14ac:dyDescent="0.2">
      <c r="A51" s="1">
        <v>45035</v>
      </c>
      <c r="B51" s="9">
        <f>WEEKDAY(A51,1)</f>
        <v>4</v>
      </c>
      <c r="C51" s="9" t="str">
        <f>_xlfn.XLOOKUP(B51,$AH$2:$AH$8,$AI$2:$AI$8)</f>
        <v>Wednesday</v>
      </c>
      <c r="D51" s="2">
        <v>0.875</v>
      </c>
      <c r="E51">
        <v>0</v>
      </c>
      <c r="F51">
        <v>0</v>
      </c>
      <c r="G51">
        <v>20</v>
      </c>
      <c r="H51">
        <v>5.21</v>
      </c>
      <c r="I51">
        <v>9.3800000000000008</v>
      </c>
      <c r="J51">
        <v>10.42</v>
      </c>
      <c r="K51" s="12">
        <f t="shared" si="1"/>
        <v>61.125</v>
      </c>
      <c r="L51">
        <v>978</v>
      </c>
      <c r="M51" s="12">
        <f>N51/16</f>
        <v>23.631562500000015</v>
      </c>
      <c r="N51" s="12" cm="1">
        <f t="array" ref="N51">SUM($E$36:$E$52+$K$36:$K$52)-SUM($G$36:$J$52)</f>
        <v>378.10500000000025</v>
      </c>
      <c r="O51">
        <v>1</v>
      </c>
      <c r="AK51" t="s">
        <v>199</v>
      </c>
      <c r="AL51">
        <f t="shared" si="5"/>
        <v>47.5</v>
      </c>
    </row>
    <row r="52" spans="1:38" x14ac:dyDescent="0.2">
      <c r="A52" s="1">
        <v>45035</v>
      </c>
      <c r="B52" s="9">
        <f>WEEKDAY(A52,1)</f>
        <v>4</v>
      </c>
      <c r="C52" s="9" t="str">
        <f>_xlfn.XLOOKUP(B52,$AH$2:$AH$8,$AI$2:$AI$8)</f>
        <v>Wednesday</v>
      </c>
      <c r="D52" s="2">
        <v>0.91666666666666696</v>
      </c>
      <c r="E52">
        <v>0</v>
      </c>
      <c r="F52">
        <v>0</v>
      </c>
      <c r="G52">
        <v>20</v>
      </c>
      <c r="H52">
        <v>5.21</v>
      </c>
      <c r="I52">
        <v>9.3800000000000008</v>
      </c>
      <c r="J52">
        <v>10.42</v>
      </c>
      <c r="K52" s="12">
        <f t="shared" si="1"/>
        <v>61.125</v>
      </c>
      <c r="L52">
        <v>978</v>
      </c>
      <c r="M52" s="12">
        <f>N52/16</f>
        <v>23.631562500000015</v>
      </c>
      <c r="N52" s="12" cm="1">
        <f t="array" ref="N52">SUM($E$36:$E$52+$K$36:$K$52)-SUM($G$36:$J$52)</f>
        <v>378.10500000000025</v>
      </c>
      <c r="O52">
        <v>1</v>
      </c>
      <c r="AK52" t="s">
        <v>200</v>
      </c>
      <c r="AL52">
        <f t="shared" si="5"/>
        <v>44.2</v>
      </c>
    </row>
    <row r="53" spans="1:38" x14ac:dyDescent="0.2">
      <c r="A53" s="1">
        <v>45036</v>
      </c>
      <c r="B53" s="9">
        <f>WEEKDAY(A53,1)</f>
        <v>5</v>
      </c>
      <c r="C53" s="9" t="str">
        <f>_xlfn.XLOOKUP(B53,$AH$2:$AH$8,$AI$2:$AI$8)</f>
        <v>Thursday</v>
      </c>
      <c r="D53" s="2">
        <v>0.25</v>
      </c>
      <c r="E53">
        <v>3.25</v>
      </c>
      <c r="F53">
        <v>2.25</v>
      </c>
      <c r="G53">
        <v>20</v>
      </c>
      <c r="H53">
        <v>5.21</v>
      </c>
      <c r="I53">
        <v>9.3800000000000008</v>
      </c>
      <c r="J53">
        <v>10.42</v>
      </c>
      <c r="K53" s="12">
        <f t="shared" si="1"/>
        <v>60.3125</v>
      </c>
      <c r="L53">
        <v>965</v>
      </c>
      <c r="M53" s="12">
        <f>N53/16</f>
        <v>23.631562500000015</v>
      </c>
      <c r="N53" s="12" cm="1">
        <f t="array" ref="N53">SUM($E$36:$E$52+$K$36:$K$52)-SUM($G$36:$J$52)</f>
        <v>378.10500000000025</v>
      </c>
      <c r="O53">
        <v>1</v>
      </c>
      <c r="AK53" t="s">
        <v>201</v>
      </c>
      <c r="AL53">
        <f t="shared" si="5"/>
        <v>33.799999999999997</v>
      </c>
    </row>
    <row r="54" spans="1:38" x14ac:dyDescent="0.2">
      <c r="A54" s="4">
        <v>45036</v>
      </c>
      <c r="B54" s="9">
        <f>WEEKDAY(A54,1)</f>
        <v>5</v>
      </c>
      <c r="C54" s="9" t="str">
        <f>_xlfn.XLOOKUP(B54,$AH$2:$AH$8,$AI$2:$AI$8)</f>
        <v>Thursday</v>
      </c>
      <c r="D54" s="2">
        <v>0.29166666666666702</v>
      </c>
      <c r="E54">
        <v>0</v>
      </c>
      <c r="F54">
        <v>0</v>
      </c>
      <c r="G54">
        <v>20</v>
      </c>
      <c r="H54">
        <v>5.21</v>
      </c>
      <c r="I54">
        <v>9.3800000000000008</v>
      </c>
      <c r="J54">
        <v>10.42</v>
      </c>
      <c r="K54" s="12">
        <f t="shared" si="1"/>
        <v>60.3125</v>
      </c>
      <c r="L54">
        <v>965</v>
      </c>
      <c r="M54" s="12">
        <f>N54/16</f>
        <v>23.631562500000015</v>
      </c>
      <c r="N54" s="12" cm="1">
        <f t="array" ref="N54">SUM($E$36:$E$52+$K$36:$K$52)-SUM($G$36:$J$52)</f>
        <v>378.10500000000025</v>
      </c>
      <c r="O54">
        <v>1</v>
      </c>
      <c r="AK54" t="s">
        <v>202</v>
      </c>
      <c r="AL54">
        <f t="shared" si="5"/>
        <v>29.5</v>
      </c>
    </row>
    <row r="55" spans="1:38" x14ac:dyDescent="0.2">
      <c r="A55" s="4">
        <v>45036</v>
      </c>
      <c r="B55" s="9">
        <f>WEEKDAY(A55,1)</f>
        <v>5</v>
      </c>
      <c r="C55" s="9" t="str">
        <f>_xlfn.XLOOKUP(B55,$AH$2:$AH$8,$AI$2:$AI$8)</f>
        <v>Thursday</v>
      </c>
      <c r="D55" s="2">
        <v>0.33333333333333298</v>
      </c>
      <c r="E55">
        <v>22.5</v>
      </c>
      <c r="F55">
        <v>18.21</v>
      </c>
      <c r="G55">
        <v>20</v>
      </c>
      <c r="H55">
        <v>5.21</v>
      </c>
      <c r="I55">
        <v>9.3800000000000008</v>
      </c>
      <c r="J55">
        <v>10.42</v>
      </c>
      <c r="K55" s="12">
        <f t="shared" si="1"/>
        <v>60.3125</v>
      </c>
      <c r="L55">
        <v>965</v>
      </c>
      <c r="M55" s="12">
        <f>N55/16</f>
        <v>23.631562500000015</v>
      </c>
      <c r="N55" s="12" cm="1">
        <f t="array" ref="N55">SUM($E$36:$E$52+$K$36:$K$52)-SUM($G$36:$J$52)</f>
        <v>378.10500000000025</v>
      </c>
      <c r="O55">
        <v>1</v>
      </c>
      <c r="AK55" t="s">
        <v>203</v>
      </c>
      <c r="AL55">
        <f t="shared" si="5"/>
        <v>0</v>
      </c>
    </row>
    <row r="56" spans="1:38" x14ac:dyDescent="0.2">
      <c r="A56" s="4">
        <v>45036</v>
      </c>
      <c r="B56" s="9">
        <f>WEEKDAY(A56,1)</f>
        <v>5</v>
      </c>
      <c r="C56" s="9" t="str">
        <f>_xlfn.XLOOKUP(B56,$AH$2:$AH$8,$AI$2:$AI$8)</f>
        <v>Thursday</v>
      </c>
      <c r="D56" s="2">
        <v>0.375</v>
      </c>
      <c r="E56">
        <v>14.6</v>
      </c>
      <c r="F56">
        <v>12</v>
      </c>
      <c r="G56">
        <v>20</v>
      </c>
      <c r="H56">
        <v>5.21</v>
      </c>
      <c r="I56">
        <v>9.3800000000000008</v>
      </c>
      <c r="J56">
        <v>10.42</v>
      </c>
      <c r="K56" s="12">
        <f t="shared" si="1"/>
        <v>60.3125</v>
      </c>
      <c r="L56">
        <v>965</v>
      </c>
      <c r="M56" s="12">
        <f>N56/16</f>
        <v>23.631562500000015</v>
      </c>
      <c r="N56" s="12" cm="1">
        <f t="array" ref="N56">SUM($E$36:$E$52+$K$36:$K$52)-SUM($G$36:$J$52)</f>
        <v>378.10500000000025</v>
      </c>
      <c r="O56">
        <v>1</v>
      </c>
      <c r="AK56" t="s">
        <v>204</v>
      </c>
      <c r="AL56">
        <f t="shared" si="5"/>
        <v>32.450000000000003</v>
      </c>
    </row>
    <row r="57" spans="1:38" x14ac:dyDescent="0.2">
      <c r="A57" s="4">
        <v>45036</v>
      </c>
      <c r="B57" s="9">
        <f>WEEKDAY(A57,1)</f>
        <v>5</v>
      </c>
      <c r="C57" s="9" t="str">
        <f>_xlfn.XLOOKUP(B57,$AH$2:$AH$8,$AI$2:$AI$8)</f>
        <v>Thursday</v>
      </c>
      <c r="D57" s="2">
        <v>0.41666666666666702</v>
      </c>
      <c r="E57">
        <v>17.2</v>
      </c>
      <c r="F57">
        <v>15</v>
      </c>
      <c r="G57">
        <v>20</v>
      </c>
      <c r="H57">
        <v>5.21</v>
      </c>
      <c r="I57">
        <v>9.3800000000000008</v>
      </c>
      <c r="J57">
        <v>10.42</v>
      </c>
      <c r="K57" s="12">
        <f t="shared" si="1"/>
        <v>60.3125</v>
      </c>
      <c r="L57">
        <v>965</v>
      </c>
      <c r="M57" s="12">
        <f>N57/16</f>
        <v>23.631562500000015</v>
      </c>
      <c r="N57" s="12" cm="1">
        <f t="array" ref="N57">SUM($E$36:$E$52+$K$36:$K$52)-SUM($G$36:$J$52)</f>
        <v>378.10500000000025</v>
      </c>
      <c r="O57">
        <v>1</v>
      </c>
      <c r="AK57" t="s">
        <v>205</v>
      </c>
      <c r="AL57">
        <f t="shared" si="5"/>
        <v>25.75</v>
      </c>
    </row>
    <row r="58" spans="1:38" x14ac:dyDescent="0.2">
      <c r="A58" s="4">
        <v>45036</v>
      </c>
      <c r="B58" s="9">
        <f>WEEKDAY(A58,1)</f>
        <v>5</v>
      </c>
      <c r="C58" s="9" t="str">
        <f>_xlfn.XLOOKUP(B58,$AH$2:$AH$8,$AI$2:$AI$8)</f>
        <v>Thursday</v>
      </c>
      <c r="D58" s="2">
        <v>0.45833333333333298</v>
      </c>
      <c r="E58">
        <v>9.25</v>
      </c>
      <c r="F58">
        <v>6.75</v>
      </c>
      <c r="G58">
        <v>20</v>
      </c>
      <c r="H58">
        <v>5.21</v>
      </c>
      <c r="I58">
        <v>9.3800000000000008</v>
      </c>
      <c r="J58">
        <v>10.42</v>
      </c>
      <c r="K58" s="12">
        <f t="shared" si="1"/>
        <v>60.3125</v>
      </c>
      <c r="L58">
        <v>965</v>
      </c>
      <c r="M58" s="12">
        <f>N58/16</f>
        <v>23.631562500000015</v>
      </c>
      <c r="N58" s="12" cm="1">
        <f t="array" ref="N58">SUM($E$36:$E$52+$K$36:$K$52)-SUM($G$36:$J$52)</f>
        <v>378.10500000000025</v>
      </c>
      <c r="O58">
        <v>1</v>
      </c>
      <c r="AK58" t="s">
        <v>206</v>
      </c>
      <c r="AL58">
        <f t="shared" si="5"/>
        <v>41.85</v>
      </c>
    </row>
    <row r="59" spans="1:38" x14ac:dyDescent="0.2">
      <c r="A59" s="4">
        <v>45036</v>
      </c>
      <c r="B59" s="9">
        <f>WEEKDAY(A59,1)</f>
        <v>5</v>
      </c>
      <c r="C59" s="9" t="str">
        <f>_xlfn.XLOOKUP(B59,$AH$2:$AH$8,$AI$2:$AI$8)</f>
        <v>Thursday</v>
      </c>
      <c r="D59" s="2">
        <v>0.5</v>
      </c>
      <c r="E59">
        <v>0</v>
      </c>
      <c r="F59">
        <v>0</v>
      </c>
      <c r="G59">
        <v>20</v>
      </c>
      <c r="H59">
        <v>5.21</v>
      </c>
      <c r="I59">
        <v>9.3800000000000008</v>
      </c>
      <c r="J59">
        <v>10.42</v>
      </c>
      <c r="K59" s="12">
        <f t="shared" si="1"/>
        <v>60.3125</v>
      </c>
      <c r="L59">
        <v>965</v>
      </c>
      <c r="M59" s="12">
        <f>N59/16</f>
        <v>23.631562500000015</v>
      </c>
      <c r="N59" s="12" cm="1">
        <f t="array" ref="N59">SUM($E$36:$E$52+$K$36:$K$52)-SUM($G$36:$J$52)</f>
        <v>378.10500000000025</v>
      </c>
      <c r="O59">
        <v>1</v>
      </c>
      <c r="AK59" t="s">
        <v>207</v>
      </c>
      <c r="AL59">
        <f t="shared" si="5"/>
        <v>25.799999999999997</v>
      </c>
    </row>
    <row r="60" spans="1:38" x14ac:dyDescent="0.2">
      <c r="A60" s="4">
        <v>45036</v>
      </c>
      <c r="B60" s="9">
        <f>WEEKDAY(A60,1)</f>
        <v>5</v>
      </c>
      <c r="C60" s="9" t="str">
        <f>_xlfn.XLOOKUP(B60,$AH$2:$AH$8,$AI$2:$AI$8)</f>
        <v>Thursday</v>
      </c>
      <c r="D60" s="2">
        <v>0.54166666666666696</v>
      </c>
      <c r="E60">
        <v>17.7</v>
      </c>
      <c r="F60">
        <v>15.25</v>
      </c>
      <c r="G60">
        <v>20</v>
      </c>
      <c r="H60">
        <v>5.21</v>
      </c>
      <c r="I60">
        <v>9.3800000000000008</v>
      </c>
      <c r="J60">
        <v>10.42</v>
      </c>
      <c r="K60" s="12">
        <f t="shared" si="1"/>
        <v>60.3125</v>
      </c>
      <c r="L60">
        <v>965</v>
      </c>
      <c r="M60" s="12">
        <f>N60/16</f>
        <v>23.631562500000015</v>
      </c>
      <c r="N60" s="12" cm="1">
        <f t="array" ref="N60">SUM($E$36:$E$52+$K$36:$K$52)-SUM($G$36:$J$52)</f>
        <v>378.10500000000025</v>
      </c>
      <c r="O60">
        <v>1</v>
      </c>
      <c r="AK60" t="s">
        <v>208</v>
      </c>
      <c r="AL60">
        <f t="shared" si="5"/>
        <v>60.55</v>
      </c>
    </row>
    <row r="61" spans="1:38" x14ac:dyDescent="0.2">
      <c r="A61" s="4">
        <v>45036</v>
      </c>
      <c r="B61" s="9">
        <f>WEEKDAY(A61,1)</f>
        <v>5</v>
      </c>
      <c r="C61" s="9" t="str">
        <f>_xlfn.XLOOKUP(B61,$AH$2:$AH$8,$AI$2:$AI$8)</f>
        <v>Thursday</v>
      </c>
      <c r="D61" s="2">
        <v>0.58333333333333304</v>
      </c>
      <c r="E61">
        <v>5.5</v>
      </c>
      <c r="F61">
        <v>5</v>
      </c>
      <c r="G61">
        <v>20</v>
      </c>
      <c r="H61">
        <v>5.21</v>
      </c>
      <c r="I61">
        <v>9.3800000000000008</v>
      </c>
      <c r="J61">
        <v>10.42</v>
      </c>
      <c r="K61" s="12">
        <f t="shared" si="1"/>
        <v>60.3125</v>
      </c>
      <c r="L61">
        <v>965</v>
      </c>
      <c r="M61" s="12">
        <f>N61/16</f>
        <v>23.631562500000015</v>
      </c>
      <c r="N61" s="12" cm="1">
        <f t="array" ref="N61">SUM($E$36:$E$52+$K$36:$K$52)-SUM($G$36:$J$52)</f>
        <v>378.10500000000025</v>
      </c>
      <c r="O61">
        <v>1</v>
      </c>
      <c r="AK61" t="s">
        <v>209</v>
      </c>
      <c r="AL61">
        <f t="shared" si="5"/>
        <v>59.440000000000005</v>
      </c>
    </row>
    <row r="62" spans="1:38" x14ac:dyDescent="0.2">
      <c r="A62" s="4">
        <v>45036</v>
      </c>
      <c r="B62" s="9">
        <f>WEEKDAY(A62,1)</f>
        <v>5</v>
      </c>
      <c r="C62" s="9" t="str">
        <f>_xlfn.XLOOKUP(B62,$AH$2:$AH$8,$AI$2:$AI$8)</f>
        <v>Thursday</v>
      </c>
      <c r="D62" s="2">
        <v>0.625</v>
      </c>
      <c r="E62">
        <v>12.1</v>
      </c>
      <c r="F62">
        <v>9.24</v>
      </c>
      <c r="G62">
        <v>20</v>
      </c>
      <c r="H62">
        <v>5.21</v>
      </c>
      <c r="I62">
        <v>9.3800000000000008</v>
      </c>
      <c r="J62">
        <v>10.42</v>
      </c>
      <c r="K62" s="12">
        <f t="shared" si="1"/>
        <v>60.3125</v>
      </c>
      <c r="L62">
        <v>965</v>
      </c>
      <c r="M62" s="12">
        <f>N62/16</f>
        <v>23.631562500000015</v>
      </c>
      <c r="N62" s="12" cm="1">
        <f t="array" ref="N62">SUM($E$36:$E$52+$K$36:$K$52)-SUM($G$36:$J$52)</f>
        <v>378.10500000000025</v>
      </c>
      <c r="O62">
        <v>1</v>
      </c>
      <c r="AK62" t="s">
        <v>210</v>
      </c>
      <c r="AL62">
        <f t="shared" si="5"/>
        <v>66.75</v>
      </c>
    </row>
    <row r="63" spans="1:38" x14ac:dyDescent="0.2">
      <c r="A63" s="4">
        <v>45036</v>
      </c>
      <c r="B63" s="9">
        <f>WEEKDAY(A63,1)</f>
        <v>5</v>
      </c>
      <c r="C63" s="9" t="str">
        <f>_xlfn.XLOOKUP(B63,$AH$2:$AH$8,$AI$2:$AI$8)</f>
        <v>Thursday</v>
      </c>
      <c r="D63" s="2">
        <v>0.66666666666666696</v>
      </c>
      <c r="E63">
        <v>12.6</v>
      </c>
      <c r="F63">
        <v>10.25</v>
      </c>
      <c r="G63">
        <v>20</v>
      </c>
      <c r="H63">
        <v>5.21</v>
      </c>
      <c r="I63">
        <v>9.3800000000000008</v>
      </c>
      <c r="J63">
        <v>10.42</v>
      </c>
      <c r="K63" s="12">
        <f t="shared" si="1"/>
        <v>60.3125</v>
      </c>
      <c r="L63">
        <v>965</v>
      </c>
      <c r="M63" s="12">
        <f>N63/16</f>
        <v>23.631562500000015</v>
      </c>
      <c r="N63" s="12" cm="1">
        <f t="array" ref="N63">SUM($E$36:$E$52+$K$36:$K$52)-SUM($G$36:$J$52)</f>
        <v>378.10500000000025</v>
      </c>
      <c r="O63">
        <v>1</v>
      </c>
      <c r="AK63" t="s">
        <v>211</v>
      </c>
      <c r="AL63">
        <f t="shared" si="5"/>
        <v>33</v>
      </c>
    </row>
    <row r="64" spans="1:38" x14ac:dyDescent="0.2">
      <c r="A64" s="4">
        <v>45036</v>
      </c>
      <c r="B64" s="9">
        <f>WEEKDAY(A64,1)</f>
        <v>5</v>
      </c>
      <c r="C64" s="9" t="str">
        <f>_xlfn.XLOOKUP(B64,$AH$2:$AH$8,$AI$2:$AI$8)</f>
        <v>Thursday</v>
      </c>
      <c r="D64" s="2">
        <v>0.70833333333333304</v>
      </c>
      <c r="E64">
        <v>17.100000000000001</v>
      </c>
      <c r="F64">
        <v>14.75</v>
      </c>
      <c r="G64">
        <v>20</v>
      </c>
      <c r="H64">
        <v>5.21</v>
      </c>
      <c r="I64">
        <v>9.3800000000000008</v>
      </c>
      <c r="J64">
        <v>10.42</v>
      </c>
      <c r="K64" s="12">
        <f t="shared" si="1"/>
        <v>60.3125</v>
      </c>
      <c r="L64">
        <v>965</v>
      </c>
      <c r="M64" s="12">
        <f>N64/16</f>
        <v>23.631562500000015</v>
      </c>
      <c r="N64" s="12" cm="1">
        <f t="array" ref="N64">SUM($E$36:$E$52+$K$36:$K$52)-SUM($G$36:$J$52)</f>
        <v>378.10500000000025</v>
      </c>
      <c r="O64">
        <v>1</v>
      </c>
      <c r="AK64" t="s">
        <v>212</v>
      </c>
      <c r="AL64">
        <f t="shared" si="5"/>
        <v>2.25</v>
      </c>
    </row>
    <row r="65" spans="1:38" x14ac:dyDescent="0.2">
      <c r="A65" s="4">
        <v>45036</v>
      </c>
      <c r="B65" s="9">
        <f>WEEKDAY(A65,1)</f>
        <v>5</v>
      </c>
      <c r="C65" s="9" t="str">
        <f>_xlfn.XLOOKUP(B65,$AH$2:$AH$8,$AI$2:$AI$8)</f>
        <v>Thursday</v>
      </c>
      <c r="D65" s="2">
        <v>0.75</v>
      </c>
      <c r="E65">
        <v>10.84</v>
      </c>
      <c r="F65">
        <v>9.5</v>
      </c>
      <c r="G65">
        <v>20</v>
      </c>
      <c r="H65">
        <v>5.21</v>
      </c>
      <c r="I65">
        <v>9.3800000000000008</v>
      </c>
      <c r="J65">
        <v>10.42</v>
      </c>
      <c r="K65" s="12">
        <f t="shared" si="1"/>
        <v>60.3125</v>
      </c>
      <c r="L65">
        <v>965</v>
      </c>
      <c r="M65" s="12">
        <f>N65/16</f>
        <v>23.631562500000015</v>
      </c>
      <c r="N65" s="12" cm="1">
        <f t="array" ref="N65">SUM($E$36:$E$52+$K$36:$K$52)-SUM($G$36:$J$52)</f>
        <v>378.10500000000025</v>
      </c>
      <c r="O65">
        <v>1</v>
      </c>
      <c r="AK65" t="s">
        <v>46</v>
      </c>
      <c r="AL65">
        <f>SUM(E70,E189,E308)</f>
        <v>24.5</v>
      </c>
    </row>
    <row r="66" spans="1:38" x14ac:dyDescent="0.2">
      <c r="A66" s="4">
        <v>45036</v>
      </c>
      <c r="B66" s="9">
        <f>WEEKDAY(A66,1)</f>
        <v>5</v>
      </c>
      <c r="C66" s="9" t="str">
        <f>_xlfn.XLOOKUP(B66,$AH$2:$AH$8,$AI$2:$AI$8)</f>
        <v>Thursday</v>
      </c>
      <c r="D66" s="2">
        <v>0.79166666666666696</v>
      </c>
      <c r="E66">
        <v>19.95</v>
      </c>
      <c r="F66">
        <v>13.25</v>
      </c>
      <c r="G66">
        <v>20</v>
      </c>
      <c r="H66">
        <v>5.21</v>
      </c>
      <c r="I66">
        <v>9.3800000000000008</v>
      </c>
      <c r="J66">
        <v>10.42</v>
      </c>
      <c r="K66" s="12">
        <f t="shared" si="1"/>
        <v>60.3125</v>
      </c>
      <c r="L66">
        <v>965</v>
      </c>
      <c r="M66" s="12">
        <f>N66/16</f>
        <v>23.631562500000015</v>
      </c>
      <c r="N66" s="12" cm="1">
        <f t="array" ref="N66">SUM($E$36:$E$52+$K$36:$K$52)-SUM($G$36:$J$52)</f>
        <v>378.10500000000025</v>
      </c>
      <c r="O66">
        <v>1</v>
      </c>
      <c r="AK66" t="s">
        <v>47</v>
      </c>
      <c r="AL66">
        <f t="shared" ref="AL66:AL80" si="6">SUM(E71,E190,E309)</f>
        <v>12.85</v>
      </c>
    </row>
    <row r="67" spans="1:38" x14ac:dyDescent="0.2">
      <c r="A67" s="4">
        <v>45036</v>
      </c>
      <c r="B67" s="9">
        <f>WEEKDAY(A67,1)</f>
        <v>5</v>
      </c>
      <c r="C67" s="9" t="str">
        <f>_xlfn.XLOOKUP(B67,$AH$2:$AH$8,$AI$2:$AI$8)</f>
        <v>Thursday</v>
      </c>
      <c r="D67" s="2">
        <v>0.83333333333333304</v>
      </c>
      <c r="E67">
        <v>11</v>
      </c>
      <c r="F67">
        <v>7.99</v>
      </c>
      <c r="G67">
        <v>20</v>
      </c>
      <c r="H67">
        <v>5.21</v>
      </c>
      <c r="I67">
        <v>9.3800000000000008</v>
      </c>
      <c r="J67">
        <v>10.42</v>
      </c>
      <c r="K67" s="12">
        <f t="shared" ref="K67:K130" si="7">L67/16</f>
        <v>60.3125</v>
      </c>
      <c r="L67">
        <v>965</v>
      </c>
      <c r="M67" s="12">
        <f>N67/16</f>
        <v>23.631562500000015</v>
      </c>
      <c r="N67" s="12" cm="1">
        <f t="array" ref="N67">SUM($E$36:$E$52+$K$36:$K$52)-SUM($G$36:$J$52)</f>
        <v>378.10500000000025</v>
      </c>
      <c r="O67">
        <v>1</v>
      </c>
      <c r="AK67" t="s">
        <v>48</v>
      </c>
      <c r="AL67">
        <f t="shared" si="6"/>
        <v>6.6</v>
      </c>
    </row>
    <row r="68" spans="1:38" x14ac:dyDescent="0.2">
      <c r="A68" s="4">
        <v>45036</v>
      </c>
      <c r="B68" s="9">
        <f>WEEKDAY(A68,1)</f>
        <v>5</v>
      </c>
      <c r="C68" s="9" t="str">
        <f>_xlfn.XLOOKUP(B68,$AH$2:$AH$8,$AI$2:$AI$8)</f>
        <v>Thursday</v>
      </c>
      <c r="D68" s="2">
        <v>0.875</v>
      </c>
      <c r="E68">
        <v>0</v>
      </c>
      <c r="F68">
        <v>0</v>
      </c>
      <c r="G68">
        <v>20</v>
      </c>
      <c r="H68">
        <v>5.21</v>
      </c>
      <c r="I68">
        <v>9.3800000000000008</v>
      </c>
      <c r="J68">
        <v>10.42</v>
      </c>
      <c r="K68" s="12">
        <f t="shared" si="7"/>
        <v>60.3125</v>
      </c>
      <c r="L68">
        <v>965</v>
      </c>
      <c r="M68" s="12">
        <f>N68/16</f>
        <v>23.631562500000015</v>
      </c>
      <c r="N68" s="12" cm="1">
        <f t="array" ref="N68">SUM($E$36:$E$52+$K$36:$K$52)-SUM($G$36:$J$52)</f>
        <v>378.10500000000025</v>
      </c>
      <c r="O68">
        <v>1</v>
      </c>
      <c r="AK68" t="s">
        <v>49</v>
      </c>
      <c r="AL68">
        <f t="shared" si="6"/>
        <v>18.7</v>
      </c>
    </row>
    <row r="69" spans="1:38" x14ac:dyDescent="0.2">
      <c r="A69" s="4">
        <v>45036</v>
      </c>
      <c r="B69" s="9">
        <f>WEEKDAY(A69,1)</f>
        <v>5</v>
      </c>
      <c r="C69" s="9" t="str">
        <f>_xlfn.XLOOKUP(B69,$AH$2:$AH$8,$AI$2:$AI$8)</f>
        <v>Thursday</v>
      </c>
      <c r="D69" s="2">
        <v>0.91666666666666696</v>
      </c>
      <c r="E69">
        <v>0</v>
      </c>
      <c r="F69">
        <v>0</v>
      </c>
      <c r="G69">
        <v>20</v>
      </c>
      <c r="H69">
        <v>5.21</v>
      </c>
      <c r="I69">
        <v>9.3800000000000008</v>
      </c>
      <c r="J69">
        <v>10.42</v>
      </c>
      <c r="K69" s="12">
        <f t="shared" si="7"/>
        <v>60.3125</v>
      </c>
      <c r="L69">
        <v>965</v>
      </c>
      <c r="M69" s="12">
        <f>N69/16</f>
        <v>23.921406250000004</v>
      </c>
      <c r="N69" s="12" cm="1">
        <f t="array" ref="N69">SUM($E$69:$E$85+$K$69:$K$85)-SUM($G$69:$J$85)</f>
        <v>382.74250000000006</v>
      </c>
      <c r="O69">
        <v>1</v>
      </c>
      <c r="AK69" t="s">
        <v>50</v>
      </c>
      <c r="AL69">
        <f t="shared" si="6"/>
        <v>55.8</v>
      </c>
    </row>
    <row r="70" spans="1:38" x14ac:dyDescent="0.2">
      <c r="A70" s="1">
        <v>45037</v>
      </c>
      <c r="B70" s="9">
        <f>WEEKDAY(A70,1)</f>
        <v>6</v>
      </c>
      <c r="C70" s="9" t="str">
        <f>_xlfn.XLOOKUP(B70,$AH$2:$AH$8,$AI$2:$AI$8)</f>
        <v>Friday</v>
      </c>
      <c r="D70" s="2">
        <v>0.25</v>
      </c>
      <c r="E70">
        <v>5.5</v>
      </c>
      <c r="F70">
        <v>5</v>
      </c>
      <c r="G70">
        <v>20</v>
      </c>
      <c r="H70">
        <v>5.21</v>
      </c>
      <c r="I70">
        <v>9.3800000000000008</v>
      </c>
      <c r="J70">
        <v>10.42</v>
      </c>
      <c r="K70" s="12">
        <f t="shared" si="7"/>
        <v>64.0625</v>
      </c>
      <c r="L70">
        <v>1025</v>
      </c>
      <c r="M70" s="12">
        <f>N70/16</f>
        <v>23.921406250000004</v>
      </c>
      <c r="N70" s="12" cm="1">
        <f t="array" ref="N70">SUM($E$69:$E$85+$K$69:$K$85)-SUM($G$69:$J$85)</f>
        <v>382.74250000000006</v>
      </c>
      <c r="O70">
        <v>0</v>
      </c>
      <c r="AK70" t="s">
        <v>51</v>
      </c>
      <c r="AL70">
        <f t="shared" si="6"/>
        <v>105.5</v>
      </c>
    </row>
    <row r="71" spans="1:38" x14ac:dyDescent="0.2">
      <c r="A71" s="4">
        <v>45037</v>
      </c>
      <c r="B71" s="9">
        <f>WEEKDAY(A71,1)</f>
        <v>6</v>
      </c>
      <c r="C71" s="9" t="str">
        <f>_xlfn.XLOOKUP(B71,$AH$2:$AH$8,$AI$2:$AI$8)</f>
        <v>Friday</v>
      </c>
      <c r="D71" s="2">
        <v>0.29166666666666702</v>
      </c>
      <c r="E71">
        <v>0</v>
      </c>
      <c r="F71">
        <v>0</v>
      </c>
      <c r="G71">
        <v>20</v>
      </c>
      <c r="H71">
        <v>5.21</v>
      </c>
      <c r="I71">
        <v>9.3800000000000008</v>
      </c>
      <c r="J71">
        <v>10.42</v>
      </c>
      <c r="K71" s="12">
        <f t="shared" si="7"/>
        <v>64.0625</v>
      </c>
      <c r="L71">
        <v>1025</v>
      </c>
      <c r="M71" s="12">
        <f>N71/16</f>
        <v>23.921406250000004</v>
      </c>
      <c r="N71" s="12" cm="1">
        <f t="array" ref="N71">SUM($E$69:$E$85+$K$69:$K$85)-SUM($G$69:$J$85)</f>
        <v>382.74250000000006</v>
      </c>
      <c r="O71">
        <v>0</v>
      </c>
      <c r="AK71" t="s">
        <v>213</v>
      </c>
      <c r="AL71">
        <f t="shared" si="6"/>
        <v>8.85</v>
      </c>
    </row>
    <row r="72" spans="1:38" x14ac:dyDescent="0.2">
      <c r="A72" s="4">
        <v>45037</v>
      </c>
      <c r="B72" s="9">
        <f>WEEKDAY(A72,1)</f>
        <v>6</v>
      </c>
      <c r="C72" s="9" t="str">
        <f>_xlfn.XLOOKUP(B72,$AH$2:$AH$8,$AI$2:$AI$8)</f>
        <v>Friday</v>
      </c>
      <c r="D72" s="2">
        <v>0.33333333333333298</v>
      </c>
      <c r="E72">
        <v>0</v>
      </c>
      <c r="F72">
        <v>0</v>
      </c>
      <c r="G72">
        <v>20</v>
      </c>
      <c r="H72">
        <v>5.21</v>
      </c>
      <c r="I72">
        <v>9.3800000000000008</v>
      </c>
      <c r="J72">
        <v>10.42</v>
      </c>
      <c r="K72" s="12">
        <f t="shared" si="7"/>
        <v>64.0625</v>
      </c>
      <c r="L72">
        <v>1025</v>
      </c>
      <c r="M72" s="12">
        <f>N72/16</f>
        <v>23.921406250000004</v>
      </c>
      <c r="N72" s="12" cm="1">
        <f t="array" ref="N72">SUM($E$69:$E$85+$K$69:$K$85)-SUM($G$69:$J$85)</f>
        <v>382.74250000000006</v>
      </c>
      <c r="O72">
        <v>0</v>
      </c>
      <c r="AK72" t="s">
        <v>52</v>
      </c>
      <c r="AL72">
        <f t="shared" si="6"/>
        <v>29.75</v>
      </c>
    </row>
    <row r="73" spans="1:38" x14ac:dyDescent="0.2">
      <c r="A73" s="4">
        <v>45037</v>
      </c>
      <c r="B73" s="9">
        <f>WEEKDAY(A73,1)</f>
        <v>6</v>
      </c>
      <c r="C73" s="9" t="str">
        <f>_xlfn.XLOOKUP(B73,$AH$2:$AH$8,$AI$2:$AI$8)</f>
        <v>Friday</v>
      </c>
      <c r="D73" s="2">
        <v>0.375</v>
      </c>
      <c r="E73">
        <v>14.85</v>
      </c>
      <c r="F73">
        <v>11.35</v>
      </c>
      <c r="G73">
        <v>20</v>
      </c>
      <c r="H73">
        <v>5.21</v>
      </c>
      <c r="I73">
        <v>9.3800000000000008</v>
      </c>
      <c r="J73">
        <v>10.42</v>
      </c>
      <c r="K73" s="12">
        <f t="shared" si="7"/>
        <v>64.0625</v>
      </c>
      <c r="L73">
        <v>1025</v>
      </c>
      <c r="M73" s="12">
        <f>N73/16</f>
        <v>23.921406250000004</v>
      </c>
      <c r="N73" s="12" cm="1">
        <f t="array" ref="N73">SUM($E$69:$E$85+$K$69:$K$85)-SUM($G$69:$J$85)</f>
        <v>382.74250000000006</v>
      </c>
      <c r="O73">
        <v>0</v>
      </c>
      <c r="AK73" t="s">
        <v>53</v>
      </c>
      <c r="AL73">
        <f t="shared" si="6"/>
        <v>24.2</v>
      </c>
    </row>
    <row r="74" spans="1:38" x14ac:dyDescent="0.2">
      <c r="A74" s="4">
        <v>45037</v>
      </c>
      <c r="B74" s="9">
        <f>WEEKDAY(A74,1)</f>
        <v>6</v>
      </c>
      <c r="C74" s="9" t="str">
        <f>_xlfn.XLOOKUP(B74,$AH$2:$AH$8,$AI$2:$AI$8)</f>
        <v>Friday</v>
      </c>
      <c r="D74" s="2">
        <v>0.41666666666666702</v>
      </c>
      <c r="E74">
        <v>23.5</v>
      </c>
      <c r="F74">
        <v>4.25</v>
      </c>
      <c r="G74">
        <v>20</v>
      </c>
      <c r="H74">
        <v>5.21</v>
      </c>
      <c r="I74">
        <v>9.3800000000000008</v>
      </c>
      <c r="J74">
        <v>10.42</v>
      </c>
      <c r="K74" s="12">
        <f t="shared" si="7"/>
        <v>64.0625</v>
      </c>
      <c r="L74">
        <v>1025</v>
      </c>
      <c r="M74" s="12">
        <f>N74/16</f>
        <v>23.921406250000004</v>
      </c>
      <c r="N74" s="12" cm="1">
        <f t="array" ref="N74">SUM($E$69:$E$85+$K$69:$K$85)-SUM($G$69:$J$85)</f>
        <v>382.74250000000006</v>
      </c>
      <c r="O74">
        <v>0</v>
      </c>
      <c r="AK74" t="s">
        <v>54</v>
      </c>
      <c r="AL74">
        <f t="shared" si="6"/>
        <v>4.5</v>
      </c>
    </row>
    <row r="75" spans="1:38" x14ac:dyDescent="0.2">
      <c r="A75" s="4">
        <v>45037</v>
      </c>
      <c r="B75" s="9">
        <f>WEEKDAY(A75,1)</f>
        <v>6</v>
      </c>
      <c r="C75" s="9" t="str">
        <f>_xlfn.XLOOKUP(B75,$AH$2:$AH$8,$AI$2:$AI$8)</f>
        <v>Friday</v>
      </c>
      <c r="D75" s="2">
        <v>0.45833333333333298</v>
      </c>
      <c r="E75">
        <v>0</v>
      </c>
      <c r="F75">
        <v>0</v>
      </c>
      <c r="G75">
        <v>20</v>
      </c>
      <c r="H75">
        <v>5.21</v>
      </c>
      <c r="I75">
        <v>9.3800000000000008</v>
      </c>
      <c r="J75">
        <v>10.42</v>
      </c>
      <c r="K75" s="12">
        <f t="shared" si="7"/>
        <v>64.0625</v>
      </c>
      <c r="L75">
        <v>1025</v>
      </c>
      <c r="M75" s="12">
        <f>N75/16</f>
        <v>23.921406250000004</v>
      </c>
      <c r="N75" s="12" cm="1">
        <f t="array" ref="N75">SUM($E$69:$E$85+$K$69:$K$85)-SUM($G$69:$J$85)</f>
        <v>382.74250000000006</v>
      </c>
      <c r="O75">
        <v>0</v>
      </c>
      <c r="AK75" t="s">
        <v>214</v>
      </c>
      <c r="AL75">
        <f t="shared" si="6"/>
        <v>0</v>
      </c>
    </row>
    <row r="76" spans="1:38" x14ac:dyDescent="0.2">
      <c r="A76" s="4">
        <v>45037</v>
      </c>
      <c r="B76" s="9">
        <f>WEEKDAY(A76,1)</f>
        <v>6</v>
      </c>
      <c r="C76" s="9" t="str">
        <f>_xlfn.XLOOKUP(B76,$AH$2:$AH$8,$AI$2:$AI$8)</f>
        <v>Friday</v>
      </c>
      <c r="D76" s="2">
        <v>0.5</v>
      </c>
      <c r="E76">
        <v>0</v>
      </c>
      <c r="F76">
        <v>0</v>
      </c>
      <c r="G76">
        <v>20</v>
      </c>
      <c r="H76">
        <v>5.21</v>
      </c>
      <c r="I76">
        <v>9.3800000000000008</v>
      </c>
      <c r="J76">
        <v>10.42</v>
      </c>
      <c r="K76" s="12">
        <f t="shared" si="7"/>
        <v>64.0625</v>
      </c>
      <c r="L76">
        <v>1025</v>
      </c>
      <c r="M76" s="12">
        <f>N76/16</f>
        <v>23.921406250000004</v>
      </c>
      <c r="N76" s="12" cm="1">
        <f t="array" ref="N76">SUM($E$69:$E$85+$K$69:$K$85)-SUM($G$69:$J$85)</f>
        <v>382.74250000000006</v>
      </c>
      <c r="O76">
        <v>0</v>
      </c>
      <c r="AK76" t="s">
        <v>55</v>
      </c>
      <c r="AL76">
        <f t="shared" si="6"/>
        <v>0</v>
      </c>
    </row>
    <row r="77" spans="1:38" x14ac:dyDescent="0.2">
      <c r="A77" s="4">
        <v>45037</v>
      </c>
      <c r="B77" s="9">
        <f>WEEKDAY(A77,1)</f>
        <v>6</v>
      </c>
      <c r="C77" s="9" t="str">
        <f>_xlfn.XLOOKUP(B77,$AH$2:$AH$8,$AI$2:$AI$8)</f>
        <v>Friday</v>
      </c>
      <c r="D77" s="2">
        <v>0.54166666666666696</v>
      </c>
      <c r="E77">
        <v>0</v>
      </c>
      <c r="F77">
        <v>0</v>
      </c>
      <c r="G77">
        <v>20</v>
      </c>
      <c r="H77">
        <v>5.21</v>
      </c>
      <c r="I77">
        <v>9.3800000000000008</v>
      </c>
      <c r="J77">
        <v>10.42</v>
      </c>
      <c r="K77" s="12">
        <f t="shared" si="7"/>
        <v>64.0625</v>
      </c>
      <c r="L77">
        <v>1025</v>
      </c>
      <c r="M77" s="12">
        <f>N77/16</f>
        <v>23.921406250000004</v>
      </c>
      <c r="N77" s="12" cm="1">
        <f t="array" ref="N77">SUM($E$69:$E$85+$K$69:$K$85)-SUM($G$69:$J$85)</f>
        <v>382.74250000000006</v>
      </c>
      <c r="O77">
        <v>0</v>
      </c>
      <c r="AK77" t="s">
        <v>56</v>
      </c>
      <c r="AL77">
        <f t="shared" si="6"/>
        <v>0</v>
      </c>
    </row>
    <row r="78" spans="1:38" x14ac:dyDescent="0.2">
      <c r="A78" s="4">
        <v>45037</v>
      </c>
      <c r="B78" s="9">
        <f>WEEKDAY(A78,1)</f>
        <v>6</v>
      </c>
      <c r="C78" s="9" t="str">
        <f>_xlfn.XLOOKUP(B78,$AH$2:$AH$8,$AI$2:$AI$8)</f>
        <v>Friday</v>
      </c>
      <c r="D78" s="2">
        <v>0.58333333333333304</v>
      </c>
      <c r="E78">
        <v>14.25</v>
      </c>
      <c r="F78">
        <v>11.75</v>
      </c>
      <c r="G78">
        <v>20</v>
      </c>
      <c r="H78">
        <v>5.21</v>
      </c>
      <c r="I78">
        <v>9.3800000000000008</v>
      </c>
      <c r="J78">
        <v>10.42</v>
      </c>
      <c r="K78" s="12">
        <f t="shared" si="7"/>
        <v>64.0625</v>
      </c>
      <c r="L78">
        <v>1025</v>
      </c>
      <c r="M78" s="12">
        <f>N78/16</f>
        <v>23.921406250000004</v>
      </c>
      <c r="N78" s="12" cm="1">
        <f t="array" ref="N78">SUM($E$69:$E$85+$K$69:$K$85)-SUM($G$69:$J$85)</f>
        <v>382.74250000000006</v>
      </c>
      <c r="O78">
        <v>0</v>
      </c>
      <c r="AK78" t="s">
        <v>57</v>
      </c>
      <c r="AL78">
        <f t="shared" si="6"/>
        <v>0</v>
      </c>
    </row>
    <row r="79" spans="1:38" x14ac:dyDescent="0.2">
      <c r="A79" s="4">
        <v>45037</v>
      </c>
      <c r="B79" s="9">
        <f>WEEKDAY(A79,1)</f>
        <v>6</v>
      </c>
      <c r="C79" s="9" t="str">
        <f>_xlfn.XLOOKUP(B79,$AH$2:$AH$8,$AI$2:$AI$8)</f>
        <v>Friday</v>
      </c>
      <c r="D79" s="2">
        <v>0.625</v>
      </c>
      <c r="E79">
        <v>4.5</v>
      </c>
      <c r="F79">
        <v>4</v>
      </c>
      <c r="G79">
        <v>20</v>
      </c>
      <c r="H79">
        <v>5.21</v>
      </c>
      <c r="I79">
        <v>9.3800000000000008</v>
      </c>
      <c r="J79">
        <v>10.42</v>
      </c>
      <c r="K79" s="12">
        <f t="shared" si="7"/>
        <v>64.0625</v>
      </c>
      <c r="L79">
        <v>1025</v>
      </c>
      <c r="M79" s="12">
        <f>N79/16</f>
        <v>23.921406250000004</v>
      </c>
      <c r="N79" s="12" cm="1">
        <f t="array" ref="N79">SUM($E$69:$E$85+$K$69:$K$85)-SUM($G$69:$J$85)</f>
        <v>382.74250000000006</v>
      </c>
      <c r="O79">
        <v>0</v>
      </c>
      <c r="AK79" t="s">
        <v>58</v>
      </c>
      <c r="AL79">
        <f t="shared" si="6"/>
        <v>0</v>
      </c>
    </row>
    <row r="80" spans="1:38" x14ac:dyDescent="0.2">
      <c r="A80" s="4">
        <v>45037</v>
      </c>
      <c r="B80" s="9">
        <f>WEEKDAY(A80,1)</f>
        <v>6</v>
      </c>
      <c r="C80" s="9" t="str">
        <f>_xlfn.XLOOKUP(B80,$AH$2:$AH$8,$AI$2:$AI$8)</f>
        <v>Friday</v>
      </c>
      <c r="D80" s="2">
        <v>0.66666666666666696</v>
      </c>
      <c r="E80">
        <v>0</v>
      </c>
      <c r="F80">
        <v>0</v>
      </c>
      <c r="G80">
        <v>20</v>
      </c>
      <c r="H80">
        <v>5.21</v>
      </c>
      <c r="I80">
        <v>9.3800000000000008</v>
      </c>
      <c r="J80">
        <v>10.42</v>
      </c>
      <c r="K80" s="12">
        <f t="shared" si="7"/>
        <v>64.0625</v>
      </c>
      <c r="L80">
        <v>1025</v>
      </c>
      <c r="M80" s="12">
        <f>N80/16</f>
        <v>23.921406250000004</v>
      </c>
      <c r="N80" s="12" cm="1">
        <f t="array" ref="N80">SUM($E$69:$E$85+$K$69:$K$85)-SUM($G$69:$J$85)</f>
        <v>382.74250000000006</v>
      </c>
      <c r="O80">
        <v>0</v>
      </c>
      <c r="AK80" t="s">
        <v>59</v>
      </c>
      <c r="AL80">
        <f t="shared" si="6"/>
        <v>0</v>
      </c>
    </row>
    <row r="81" spans="1:38" x14ac:dyDescent="0.2">
      <c r="A81" s="4">
        <v>45037</v>
      </c>
      <c r="B81" s="9">
        <f>WEEKDAY(A81,1)</f>
        <v>6</v>
      </c>
      <c r="C81" s="9" t="str">
        <f>_xlfn.XLOOKUP(B81,$AH$2:$AH$8,$AI$2:$AI$8)</f>
        <v>Friday</v>
      </c>
      <c r="D81" s="2">
        <v>0.70833333333333304</v>
      </c>
      <c r="E81">
        <v>0</v>
      </c>
      <c r="F81">
        <v>0</v>
      </c>
      <c r="G81">
        <v>20</v>
      </c>
      <c r="H81">
        <v>5.21</v>
      </c>
      <c r="I81">
        <v>9.3800000000000008</v>
      </c>
      <c r="J81">
        <v>10.42</v>
      </c>
      <c r="K81" s="12">
        <f t="shared" si="7"/>
        <v>64.0625</v>
      </c>
      <c r="L81">
        <v>1025</v>
      </c>
      <c r="M81" s="12">
        <f>N81/16</f>
        <v>23.921406250000004</v>
      </c>
      <c r="N81" s="12" cm="1">
        <f t="array" ref="N81">SUM($E$69:$E$85+$K$69:$K$85)-SUM($G$69:$J$85)</f>
        <v>382.74250000000006</v>
      </c>
      <c r="O81">
        <v>0</v>
      </c>
      <c r="AK81" t="s">
        <v>215</v>
      </c>
      <c r="AL81">
        <f>SUM(E87,E206,E325)</f>
        <v>52.25</v>
      </c>
    </row>
    <row r="82" spans="1:38" x14ac:dyDescent="0.2">
      <c r="A82" s="4">
        <v>45037</v>
      </c>
      <c r="B82" s="9">
        <f>WEEKDAY(A82,1)</f>
        <v>6</v>
      </c>
      <c r="C82" s="9" t="str">
        <f>_xlfn.XLOOKUP(B82,$AH$2:$AH$8,$AI$2:$AI$8)</f>
        <v>Friday</v>
      </c>
      <c r="D82" s="2">
        <v>0.75</v>
      </c>
      <c r="E82">
        <v>0</v>
      </c>
      <c r="F82">
        <v>0</v>
      </c>
      <c r="G82">
        <v>20</v>
      </c>
      <c r="H82">
        <v>5.21</v>
      </c>
      <c r="I82">
        <v>9.3800000000000008</v>
      </c>
      <c r="J82">
        <v>10.42</v>
      </c>
      <c r="K82" s="12">
        <f t="shared" si="7"/>
        <v>64.0625</v>
      </c>
      <c r="L82">
        <v>1025</v>
      </c>
      <c r="M82" s="12">
        <f>N82/16</f>
        <v>23.921406250000004</v>
      </c>
      <c r="N82" s="12" cm="1">
        <f t="array" ref="N82">SUM($E$69:$E$85+$K$69:$K$85)-SUM($G$69:$J$85)</f>
        <v>382.74250000000006</v>
      </c>
      <c r="O82">
        <v>0</v>
      </c>
      <c r="AK82" t="s">
        <v>216</v>
      </c>
      <c r="AL82">
        <f t="shared" ref="AL82:AL96" si="8">SUM(E88,E207,E326)</f>
        <v>49.75</v>
      </c>
    </row>
    <row r="83" spans="1:38" x14ac:dyDescent="0.2">
      <c r="A83" s="4">
        <v>45037</v>
      </c>
      <c r="B83" s="9">
        <f>WEEKDAY(A83,1)</f>
        <v>6</v>
      </c>
      <c r="C83" s="9" t="str">
        <f>_xlfn.XLOOKUP(B83,$AH$2:$AH$8,$AI$2:$AI$8)</f>
        <v>Friday</v>
      </c>
      <c r="D83" s="2">
        <v>0.79166666666666696</v>
      </c>
      <c r="E83">
        <v>0</v>
      </c>
      <c r="F83">
        <v>0</v>
      </c>
      <c r="G83">
        <v>20</v>
      </c>
      <c r="H83">
        <v>5.21</v>
      </c>
      <c r="I83">
        <v>9.3800000000000008</v>
      </c>
      <c r="J83">
        <v>10.42</v>
      </c>
      <c r="K83" s="12">
        <f t="shared" si="7"/>
        <v>64.0625</v>
      </c>
      <c r="L83">
        <v>1025</v>
      </c>
      <c r="M83" s="12">
        <f>N83/16</f>
        <v>23.921406250000004</v>
      </c>
      <c r="N83" s="12" cm="1">
        <f t="array" ref="N83">SUM($E$69:$E$85+$K$69:$K$85)-SUM($G$69:$J$85)</f>
        <v>382.74250000000006</v>
      </c>
      <c r="O83">
        <v>0</v>
      </c>
      <c r="AK83" t="s">
        <v>217</v>
      </c>
      <c r="AL83">
        <f t="shared" si="8"/>
        <v>88.34</v>
      </c>
    </row>
    <row r="84" spans="1:38" x14ac:dyDescent="0.2">
      <c r="A84" s="4">
        <v>45037</v>
      </c>
      <c r="B84" s="9">
        <f>WEEKDAY(A84,1)</f>
        <v>6</v>
      </c>
      <c r="C84" s="9" t="str">
        <f>_xlfn.XLOOKUP(B84,$AH$2:$AH$8,$AI$2:$AI$8)</f>
        <v>Friday</v>
      </c>
      <c r="D84" s="2">
        <v>0.83333333333333304</v>
      </c>
      <c r="E84">
        <v>0</v>
      </c>
      <c r="F84">
        <v>0</v>
      </c>
      <c r="G84">
        <v>20</v>
      </c>
      <c r="H84">
        <v>5.21</v>
      </c>
      <c r="I84">
        <v>9.3800000000000008</v>
      </c>
      <c r="J84">
        <v>10.42</v>
      </c>
      <c r="K84" s="12">
        <f t="shared" si="7"/>
        <v>64.0625</v>
      </c>
      <c r="L84">
        <v>1025</v>
      </c>
      <c r="M84" s="12">
        <f>N84/16</f>
        <v>23.921406250000004</v>
      </c>
      <c r="N84" s="12" cm="1">
        <f t="array" ref="N84">SUM($E$69:$E$85+$K$69:$K$85)-SUM($G$69:$J$85)</f>
        <v>382.74250000000006</v>
      </c>
      <c r="O84">
        <v>0</v>
      </c>
      <c r="AK84" t="s">
        <v>218</v>
      </c>
      <c r="AL84">
        <f t="shared" si="8"/>
        <v>45.85</v>
      </c>
    </row>
    <row r="85" spans="1:38" x14ac:dyDescent="0.2">
      <c r="A85" s="4">
        <v>45037</v>
      </c>
      <c r="B85" s="9">
        <f>WEEKDAY(A85,1)</f>
        <v>6</v>
      </c>
      <c r="C85" s="9" t="str">
        <f>_xlfn.XLOOKUP(B85,$AH$2:$AH$8,$AI$2:$AI$8)</f>
        <v>Friday</v>
      </c>
      <c r="D85" s="2">
        <v>0.875</v>
      </c>
      <c r="E85">
        <v>0</v>
      </c>
      <c r="F85">
        <v>0</v>
      </c>
      <c r="G85">
        <v>20</v>
      </c>
      <c r="H85">
        <v>5.21</v>
      </c>
      <c r="I85">
        <v>9.3800000000000008</v>
      </c>
      <c r="J85">
        <v>10.42</v>
      </c>
      <c r="K85" s="12">
        <f t="shared" si="7"/>
        <v>64.0625</v>
      </c>
      <c r="L85">
        <v>1025</v>
      </c>
      <c r="M85" s="12">
        <f>N85/16</f>
        <v>23.921406250000004</v>
      </c>
      <c r="N85" s="12" cm="1">
        <f t="array" ref="N85">SUM($E$69:$E$85+$K$69:$K$85)-SUM($G$69:$J$85)</f>
        <v>382.74250000000006</v>
      </c>
      <c r="O85">
        <v>0</v>
      </c>
      <c r="AK85" t="s">
        <v>219</v>
      </c>
      <c r="AL85">
        <f t="shared" si="8"/>
        <v>85.240000000000009</v>
      </c>
    </row>
    <row r="86" spans="1:38" x14ac:dyDescent="0.2">
      <c r="A86" s="4">
        <v>45037</v>
      </c>
      <c r="B86" s="9">
        <f>WEEKDAY(A86,1)</f>
        <v>6</v>
      </c>
      <c r="C86" s="9" t="str">
        <f>_xlfn.XLOOKUP(B86,$AH$2:$AH$8,$AI$2:$AI$8)</f>
        <v>Friday</v>
      </c>
      <c r="D86" s="2">
        <v>0.91666666666666696</v>
      </c>
      <c r="E86">
        <v>0</v>
      </c>
      <c r="F86">
        <v>0</v>
      </c>
      <c r="G86">
        <v>20</v>
      </c>
      <c r="H86">
        <v>5.21</v>
      </c>
      <c r="I86">
        <v>9.3800000000000008</v>
      </c>
      <c r="J86">
        <v>10.42</v>
      </c>
      <c r="K86" s="12">
        <f t="shared" si="7"/>
        <v>64.0625</v>
      </c>
      <c r="L86">
        <v>1025</v>
      </c>
      <c r="M86" s="12">
        <f>N86/16</f>
        <v>23.921406250000004</v>
      </c>
      <c r="N86" s="12" cm="1">
        <f t="array" ref="N86">SUM($E$69:$E$85+$K$69:$K$85)-SUM($G$69:$J$85)</f>
        <v>382.74250000000006</v>
      </c>
      <c r="O86">
        <v>0</v>
      </c>
      <c r="AK86" t="s">
        <v>220</v>
      </c>
      <c r="AL86">
        <f t="shared" si="8"/>
        <v>77.69</v>
      </c>
    </row>
    <row r="87" spans="1:38" x14ac:dyDescent="0.2">
      <c r="A87" s="1">
        <v>45038</v>
      </c>
      <c r="B87" s="9">
        <f>WEEKDAY(A87,1)</f>
        <v>7</v>
      </c>
      <c r="C87" s="9" t="str">
        <f>_xlfn.XLOOKUP(B87,$AH$2:$AH$8,$AI$2:$AI$8)</f>
        <v>Saturday</v>
      </c>
      <c r="D87" s="2">
        <v>0.25</v>
      </c>
      <c r="E87">
        <v>8.25</v>
      </c>
      <c r="F87">
        <v>7.25</v>
      </c>
      <c r="G87">
        <v>20</v>
      </c>
      <c r="H87">
        <v>5.21</v>
      </c>
      <c r="I87">
        <v>9.3800000000000008</v>
      </c>
      <c r="J87">
        <v>10.42</v>
      </c>
      <c r="K87" s="12">
        <f t="shared" si="7"/>
        <v>117.0625</v>
      </c>
      <c r="L87">
        <v>1873</v>
      </c>
      <c r="M87" s="12">
        <f>N87/16</f>
        <v>94.402031250000007</v>
      </c>
      <c r="N87" s="12" cm="1">
        <f t="array" ref="N87">SUM($E$87:$E$103+$K$87:$K$103)-SUM($G$87:$J$103)</f>
        <v>1510.4325000000001</v>
      </c>
      <c r="O87">
        <v>0</v>
      </c>
      <c r="AK87" t="s">
        <v>221</v>
      </c>
      <c r="AL87">
        <f t="shared" si="8"/>
        <v>52.300000000000004</v>
      </c>
    </row>
    <row r="88" spans="1:38" x14ac:dyDescent="0.2">
      <c r="A88" s="1">
        <v>45038</v>
      </c>
      <c r="B88" s="9">
        <f>WEEKDAY(A88,1)</f>
        <v>7</v>
      </c>
      <c r="C88" s="9" t="str">
        <f>_xlfn.XLOOKUP(B88,$AH$2:$AH$8,$AI$2:$AI$8)</f>
        <v>Saturday</v>
      </c>
      <c r="D88" s="2">
        <v>0.29166666666666702</v>
      </c>
      <c r="E88">
        <v>34</v>
      </c>
      <c r="F88">
        <v>30</v>
      </c>
      <c r="G88">
        <v>20</v>
      </c>
      <c r="H88">
        <v>5.21</v>
      </c>
      <c r="I88">
        <v>9.3800000000000008</v>
      </c>
      <c r="J88">
        <v>10.42</v>
      </c>
      <c r="K88" s="12">
        <f t="shared" si="7"/>
        <v>117.0625</v>
      </c>
      <c r="L88">
        <v>1873</v>
      </c>
      <c r="M88" s="12">
        <f>N88/16</f>
        <v>94.402031250000007</v>
      </c>
      <c r="N88" s="12" cm="1">
        <f t="array" ref="N88">SUM($E$87:$E$103+$K$87:$K$103)-SUM($G$87:$J$103)</f>
        <v>1510.4325000000001</v>
      </c>
      <c r="O88">
        <v>0</v>
      </c>
      <c r="AK88" t="s">
        <v>222</v>
      </c>
      <c r="AL88">
        <f t="shared" si="8"/>
        <v>48.44</v>
      </c>
    </row>
    <row r="89" spans="1:38" x14ac:dyDescent="0.2">
      <c r="A89" s="1">
        <v>45038</v>
      </c>
      <c r="B89" s="9">
        <f>WEEKDAY(A89,1)</f>
        <v>7</v>
      </c>
      <c r="C89" s="9" t="str">
        <f>_xlfn.XLOOKUP(B89,$AH$2:$AH$8,$AI$2:$AI$8)</f>
        <v>Saturday</v>
      </c>
      <c r="D89" s="2">
        <v>0.33333333333333298</v>
      </c>
      <c r="E89">
        <v>52.75</v>
      </c>
      <c r="F89">
        <v>30</v>
      </c>
      <c r="G89">
        <v>20</v>
      </c>
      <c r="H89">
        <v>5.21</v>
      </c>
      <c r="I89">
        <v>9.3800000000000008</v>
      </c>
      <c r="J89">
        <v>10.42</v>
      </c>
      <c r="K89" s="12">
        <f t="shared" si="7"/>
        <v>117.0625</v>
      </c>
      <c r="L89">
        <v>1873</v>
      </c>
      <c r="M89" s="12">
        <f>N89/16</f>
        <v>94.402031250000007</v>
      </c>
      <c r="N89" s="12" cm="1">
        <f t="array" ref="N89">SUM($E$87:$E$103+$K$87:$K$103)-SUM($G$87:$J$103)</f>
        <v>1510.4325000000001</v>
      </c>
      <c r="O89">
        <v>0</v>
      </c>
      <c r="AK89" t="s">
        <v>223</v>
      </c>
      <c r="AL89">
        <f t="shared" si="8"/>
        <v>32.92</v>
      </c>
    </row>
    <row r="90" spans="1:38" x14ac:dyDescent="0.2">
      <c r="A90" s="1">
        <v>45038</v>
      </c>
      <c r="B90" s="9">
        <f>WEEKDAY(A90,1)</f>
        <v>7</v>
      </c>
      <c r="C90" s="9" t="str">
        <f>_xlfn.XLOOKUP(B90,$AH$2:$AH$8,$AI$2:$AI$8)</f>
        <v>Saturday</v>
      </c>
      <c r="D90" s="2">
        <v>0.375</v>
      </c>
      <c r="E90">
        <v>21.25</v>
      </c>
      <c r="F90">
        <v>17.98</v>
      </c>
      <c r="G90">
        <v>20</v>
      </c>
      <c r="H90">
        <v>5.21</v>
      </c>
      <c r="I90">
        <v>9.3800000000000008</v>
      </c>
      <c r="J90">
        <v>10.42</v>
      </c>
      <c r="K90" s="12">
        <f t="shared" si="7"/>
        <v>117.0625</v>
      </c>
      <c r="L90">
        <v>1873</v>
      </c>
      <c r="M90" s="12">
        <f>N90/16</f>
        <v>94.402031250000007</v>
      </c>
      <c r="N90" s="12" cm="1">
        <f t="array" ref="N90">SUM($E$87:$E$103+$K$87:$K$103)-SUM($G$87:$J$103)</f>
        <v>1510.4325000000001</v>
      </c>
      <c r="O90">
        <v>0</v>
      </c>
      <c r="AK90" t="s">
        <v>224</v>
      </c>
      <c r="AL90">
        <f t="shared" si="8"/>
        <v>44.6</v>
      </c>
    </row>
    <row r="91" spans="1:38" x14ac:dyDescent="0.2">
      <c r="A91" s="1">
        <v>45038</v>
      </c>
      <c r="B91" s="9">
        <f>WEEKDAY(A91,1)</f>
        <v>7</v>
      </c>
      <c r="C91" s="9" t="str">
        <f>_xlfn.XLOOKUP(B91,$AH$2:$AH$8,$AI$2:$AI$8)</f>
        <v>Saturday</v>
      </c>
      <c r="D91" s="2">
        <v>0.41666666666666702</v>
      </c>
      <c r="E91">
        <v>28.29</v>
      </c>
      <c r="F91">
        <v>23</v>
      </c>
      <c r="G91">
        <v>20</v>
      </c>
      <c r="H91">
        <v>5.21</v>
      </c>
      <c r="I91">
        <v>9.3800000000000008</v>
      </c>
      <c r="J91">
        <v>10.42</v>
      </c>
      <c r="K91" s="12">
        <f t="shared" si="7"/>
        <v>117.0625</v>
      </c>
      <c r="L91">
        <v>1873</v>
      </c>
      <c r="M91" s="12">
        <f>N91/16</f>
        <v>94.402031250000007</v>
      </c>
      <c r="N91" s="12" cm="1">
        <f t="array" ref="N91">SUM($E$87:$E$103+$K$87:$K$103)-SUM($G$87:$J$103)</f>
        <v>1510.4325000000001</v>
      </c>
      <c r="O91">
        <v>0</v>
      </c>
      <c r="AK91" t="s">
        <v>225</v>
      </c>
      <c r="AL91">
        <f t="shared" si="8"/>
        <v>48.2</v>
      </c>
    </row>
    <row r="92" spans="1:38" x14ac:dyDescent="0.2">
      <c r="A92" s="1">
        <v>45038</v>
      </c>
      <c r="B92" s="9">
        <f>WEEKDAY(A92,1)</f>
        <v>7</v>
      </c>
      <c r="C92" s="9" t="str">
        <f>_xlfn.XLOOKUP(B92,$AH$2:$AH$8,$AI$2:$AI$8)</f>
        <v>Saturday</v>
      </c>
      <c r="D92" s="2">
        <v>0.45833333333333298</v>
      </c>
      <c r="E92">
        <v>16.45</v>
      </c>
      <c r="F92">
        <v>13.5</v>
      </c>
      <c r="G92">
        <v>20</v>
      </c>
      <c r="H92">
        <v>5.21</v>
      </c>
      <c r="I92">
        <v>9.3800000000000008</v>
      </c>
      <c r="J92">
        <v>10.42</v>
      </c>
      <c r="K92" s="12">
        <f t="shared" si="7"/>
        <v>117.0625</v>
      </c>
      <c r="L92">
        <v>1873</v>
      </c>
      <c r="M92" s="12">
        <f>N92/16</f>
        <v>94.402031250000007</v>
      </c>
      <c r="N92" s="12" cm="1">
        <f t="array" ref="N92">SUM($E$87:$E$103+$K$87:$K$103)-SUM($G$87:$J$103)</f>
        <v>1510.4325000000001</v>
      </c>
      <c r="O92">
        <v>0</v>
      </c>
      <c r="AK92" t="s">
        <v>226</v>
      </c>
      <c r="AL92">
        <f t="shared" si="8"/>
        <v>5.5</v>
      </c>
    </row>
    <row r="93" spans="1:38" x14ac:dyDescent="0.2">
      <c r="A93" s="1">
        <v>45038</v>
      </c>
      <c r="B93" s="9">
        <f>WEEKDAY(A93,1)</f>
        <v>7</v>
      </c>
      <c r="C93" s="9" t="str">
        <f>_xlfn.XLOOKUP(B93,$AH$2:$AH$8,$AI$2:$AI$8)</f>
        <v>Saturday</v>
      </c>
      <c r="D93" s="2">
        <v>0.5</v>
      </c>
      <c r="E93">
        <v>21.95</v>
      </c>
      <c r="F93">
        <v>14.25</v>
      </c>
      <c r="G93">
        <v>20</v>
      </c>
      <c r="H93">
        <v>5.21</v>
      </c>
      <c r="I93">
        <v>9.3800000000000008</v>
      </c>
      <c r="J93">
        <v>10.42</v>
      </c>
      <c r="K93" s="12">
        <f t="shared" si="7"/>
        <v>117.0625</v>
      </c>
      <c r="L93">
        <v>1873</v>
      </c>
      <c r="M93" s="12">
        <f>N93/16</f>
        <v>94.402031250000007</v>
      </c>
      <c r="N93" s="12" cm="1">
        <f t="array" ref="N93">SUM($E$87:$E$103+$K$87:$K$103)-SUM($G$87:$J$103)</f>
        <v>1510.4325000000001</v>
      </c>
      <c r="O93">
        <v>0</v>
      </c>
      <c r="AK93" t="s">
        <v>227</v>
      </c>
      <c r="AL93">
        <f t="shared" si="8"/>
        <v>83</v>
      </c>
    </row>
    <row r="94" spans="1:38" x14ac:dyDescent="0.2">
      <c r="A94" s="1">
        <v>45038</v>
      </c>
      <c r="B94" s="9">
        <f>WEEKDAY(A94,1)</f>
        <v>7</v>
      </c>
      <c r="C94" s="9" t="str">
        <f>_xlfn.XLOOKUP(B94,$AH$2:$AH$8,$AI$2:$AI$8)</f>
        <v>Saturday</v>
      </c>
      <c r="D94" s="2">
        <v>0.54166666666666696</v>
      </c>
      <c r="E94">
        <v>5.5</v>
      </c>
      <c r="F94">
        <v>4.25</v>
      </c>
      <c r="G94">
        <v>20</v>
      </c>
      <c r="H94">
        <v>5.21</v>
      </c>
      <c r="I94">
        <v>9.3800000000000008</v>
      </c>
      <c r="J94">
        <v>10.42</v>
      </c>
      <c r="K94" s="12">
        <f t="shared" si="7"/>
        <v>117.0625</v>
      </c>
      <c r="L94">
        <v>1873</v>
      </c>
      <c r="M94" s="12">
        <f>N94/16</f>
        <v>94.402031250000007</v>
      </c>
      <c r="N94" s="12" cm="1">
        <f t="array" ref="N94">SUM($E$87:$E$103+$K$87:$K$103)-SUM($G$87:$J$103)</f>
        <v>1510.4325000000001</v>
      </c>
      <c r="O94">
        <v>0</v>
      </c>
      <c r="AK94" t="s">
        <v>228</v>
      </c>
      <c r="AL94">
        <f t="shared" si="8"/>
        <v>18.350000000000001</v>
      </c>
    </row>
    <row r="95" spans="1:38" x14ac:dyDescent="0.2">
      <c r="A95" s="1">
        <v>45038</v>
      </c>
      <c r="B95" s="9">
        <f>WEEKDAY(A95,1)</f>
        <v>7</v>
      </c>
      <c r="C95" s="9" t="str">
        <f>_xlfn.XLOOKUP(B95,$AH$2:$AH$8,$AI$2:$AI$8)</f>
        <v>Saturday</v>
      </c>
      <c r="D95" s="2">
        <v>0.58333333333333304</v>
      </c>
      <c r="E95">
        <v>12.75</v>
      </c>
      <c r="F95">
        <v>10.5</v>
      </c>
      <c r="G95">
        <v>20</v>
      </c>
      <c r="H95">
        <v>5.21</v>
      </c>
      <c r="I95">
        <v>9.3800000000000008</v>
      </c>
      <c r="J95">
        <v>10.42</v>
      </c>
      <c r="K95" s="12">
        <f t="shared" si="7"/>
        <v>117.0625</v>
      </c>
      <c r="L95">
        <v>1873</v>
      </c>
      <c r="M95" s="12">
        <f>N95/16</f>
        <v>94.402031250000007</v>
      </c>
      <c r="N95" s="12" cm="1">
        <f t="array" ref="N95">SUM($E$87:$E$103+$K$87:$K$103)-SUM($G$87:$J$103)</f>
        <v>1510.4325000000001</v>
      </c>
      <c r="O95">
        <v>0</v>
      </c>
      <c r="AK95" t="s">
        <v>229</v>
      </c>
      <c r="AL95">
        <f t="shared" si="8"/>
        <v>33.299999999999997</v>
      </c>
    </row>
    <row r="96" spans="1:38" x14ac:dyDescent="0.2">
      <c r="A96" s="1">
        <v>45038</v>
      </c>
      <c r="B96" s="9">
        <f>WEEKDAY(A96,1)</f>
        <v>7</v>
      </c>
      <c r="C96" s="9" t="str">
        <f>_xlfn.XLOOKUP(B96,$AH$2:$AH$8,$AI$2:$AI$8)</f>
        <v>Saturday</v>
      </c>
      <c r="D96" s="2">
        <v>0.625</v>
      </c>
      <c r="E96">
        <v>22.1</v>
      </c>
      <c r="F96">
        <v>13.49</v>
      </c>
      <c r="G96">
        <v>20</v>
      </c>
      <c r="H96">
        <v>5.21</v>
      </c>
      <c r="I96">
        <v>9.3800000000000008</v>
      </c>
      <c r="J96">
        <v>10.42</v>
      </c>
      <c r="K96" s="12">
        <f t="shared" si="7"/>
        <v>117.0625</v>
      </c>
      <c r="L96">
        <v>1873</v>
      </c>
      <c r="M96" s="12">
        <f>N96/16</f>
        <v>94.402031250000007</v>
      </c>
      <c r="N96" s="12" cm="1">
        <f t="array" ref="N96">SUM($E$87:$E$103+$K$87:$K$103)-SUM($G$87:$J$103)</f>
        <v>1510.4325000000001</v>
      </c>
      <c r="O96">
        <v>0</v>
      </c>
      <c r="AK96" t="s">
        <v>230</v>
      </c>
      <c r="AL96">
        <f t="shared" si="8"/>
        <v>36.97</v>
      </c>
    </row>
    <row r="97" spans="1:38" x14ac:dyDescent="0.2">
      <c r="A97" s="1">
        <v>45038</v>
      </c>
      <c r="B97" s="9">
        <f>WEEKDAY(A97,1)</f>
        <v>7</v>
      </c>
      <c r="C97" s="9" t="str">
        <f>_xlfn.XLOOKUP(B97,$AH$2:$AH$8,$AI$2:$AI$8)</f>
        <v>Saturday</v>
      </c>
      <c r="D97" s="2">
        <v>0.66666666666666696</v>
      </c>
      <c r="E97">
        <v>7.45</v>
      </c>
      <c r="F97">
        <v>3</v>
      </c>
      <c r="G97">
        <v>20</v>
      </c>
      <c r="H97">
        <v>5.21</v>
      </c>
      <c r="I97">
        <v>9.3800000000000008</v>
      </c>
      <c r="J97">
        <v>10.42</v>
      </c>
      <c r="K97" s="12">
        <f t="shared" si="7"/>
        <v>117.0625</v>
      </c>
      <c r="L97">
        <v>1873</v>
      </c>
      <c r="M97" s="12">
        <f>N97/16</f>
        <v>94.402031250000007</v>
      </c>
      <c r="N97" s="12" cm="1">
        <f t="array" ref="N97">SUM($E$87:$E$103+$K$87:$K$103)-SUM($G$87:$J$103)</f>
        <v>1510.4325000000001</v>
      </c>
      <c r="O97">
        <v>0</v>
      </c>
      <c r="AK97" s="3" t="s">
        <v>231</v>
      </c>
      <c r="AL97">
        <f>SUM(E104,E223,E342)</f>
        <v>46.09</v>
      </c>
    </row>
    <row r="98" spans="1:38" x14ac:dyDescent="0.2">
      <c r="A98" s="1">
        <v>45038</v>
      </c>
      <c r="B98" s="9">
        <f>WEEKDAY(A98,1)</f>
        <v>7</v>
      </c>
      <c r="C98" s="9" t="str">
        <f>_xlfn.XLOOKUP(B98,$AH$2:$AH$8,$AI$2:$AI$8)</f>
        <v>Saturday</v>
      </c>
      <c r="D98" s="2">
        <v>0.70833333333333304</v>
      </c>
      <c r="E98">
        <v>0</v>
      </c>
      <c r="F98">
        <v>0</v>
      </c>
      <c r="G98">
        <v>20</v>
      </c>
      <c r="H98">
        <v>5.21</v>
      </c>
      <c r="I98">
        <v>9.3800000000000008</v>
      </c>
      <c r="J98">
        <v>10.42</v>
      </c>
      <c r="K98" s="12">
        <f t="shared" si="7"/>
        <v>117.0625</v>
      </c>
      <c r="L98">
        <v>1873</v>
      </c>
      <c r="M98" s="12">
        <f>N98/16</f>
        <v>94.402031250000007</v>
      </c>
      <c r="N98" s="12" cm="1">
        <f t="array" ref="N98">SUM($E$87:$E$103+$K$87:$K$103)-SUM($G$87:$J$103)</f>
        <v>1510.4325000000001</v>
      </c>
      <c r="O98">
        <v>0</v>
      </c>
      <c r="AK98" s="3" t="s">
        <v>232</v>
      </c>
      <c r="AL98">
        <f t="shared" ref="AL98:AL112" si="9">SUM(E105,E224,E343)</f>
        <v>45.75</v>
      </c>
    </row>
    <row r="99" spans="1:38" x14ac:dyDescent="0.2">
      <c r="A99" s="1">
        <v>45038</v>
      </c>
      <c r="B99" s="9">
        <f>WEEKDAY(A99,1)</f>
        <v>7</v>
      </c>
      <c r="C99" s="9" t="str">
        <f>_xlfn.XLOOKUP(B99,$AH$2:$AH$8,$AI$2:$AI$8)</f>
        <v>Saturday</v>
      </c>
      <c r="D99" s="2">
        <v>0.75</v>
      </c>
      <c r="E99">
        <v>46.55</v>
      </c>
      <c r="F99">
        <v>38.99</v>
      </c>
      <c r="G99">
        <v>20</v>
      </c>
      <c r="H99">
        <v>5.21</v>
      </c>
      <c r="I99">
        <v>9.3800000000000008</v>
      </c>
      <c r="J99">
        <v>10.42</v>
      </c>
      <c r="K99" s="12">
        <f t="shared" si="7"/>
        <v>117.0625</v>
      </c>
      <c r="L99">
        <v>1873</v>
      </c>
      <c r="M99" s="12">
        <f>N99/16</f>
        <v>94.402031250000007</v>
      </c>
      <c r="N99" s="12" cm="1">
        <f t="array" ref="N99">SUM($E$87:$E$103+$K$87:$K$103)-SUM($G$87:$J$103)</f>
        <v>1510.4325000000001</v>
      </c>
      <c r="O99">
        <v>0</v>
      </c>
      <c r="AK99" s="3" t="s">
        <v>233</v>
      </c>
      <c r="AL99">
        <f t="shared" si="9"/>
        <v>95.75</v>
      </c>
    </row>
    <row r="100" spans="1:38" x14ac:dyDescent="0.2">
      <c r="A100" s="1">
        <v>45038</v>
      </c>
      <c r="B100" s="9">
        <f>WEEKDAY(A100,1)</f>
        <v>7</v>
      </c>
      <c r="C100" s="9" t="str">
        <f>_xlfn.XLOOKUP(B100,$AH$2:$AH$8,$AI$2:$AI$8)</f>
        <v>Saturday</v>
      </c>
      <c r="D100" s="2">
        <v>0.79166666666666696</v>
      </c>
      <c r="E100">
        <v>2.25</v>
      </c>
      <c r="F100">
        <v>1.5</v>
      </c>
      <c r="G100">
        <v>20</v>
      </c>
      <c r="H100">
        <v>5.21</v>
      </c>
      <c r="I100">
        <v>9.3800000000000008</v>
      </c>
      <c r="J100">
        <v>10.42</v>
      </c>
      <c r="K100" s="12">
        <f t="shared" si="7"/>
        <v>117.0625</v>
      </c>
      <c r="L100">
        <v>1873</v>
      </c>
      <c r="M100" s="12">
        <f>N100/16</f>
        <v>94.402031250000007</v>
      </c>
      <c r="N100" s="12" cm="1">
        <f t="array" ref="N100">SUM($E$87:$E$103+$K$87:$K$103)-SUM($G$87:$J$103)</f>
        <v>1510.4325000000001</v>
      </c>
      <c r="O100">
        <v>0</v>
      </c>
      <c r="AK100" s="3" t="s">
        <v>234</v>
      </c>
      <c r="AL100">
        <f t="shared" si="9"/>
        <v>45.95</v>
      </c>
    </row>
    <row r="101" spans="1:38" x14ac:dyDescent="0.2">
      <c r="A101" s="1">
        <v>45038</v>
      </c>
      <c r="B101" s="9">
        <f>WEEKDAY(A101,1)</f>
        <v>7</v>
      </c>
      <c r="C101" s="9" t="str">
        <f>_xlfn.XLOOKUP(B101,$AH$2:$AH$8,$AI$2:$AI$8)</f>
        <v>Saturday</v>
      </c>
      <c r="D101" s="2">
        <v>0.83333333333333304</v>
      </c>
      <c r="E101">
        <v>0</v>
      </c>
      <c r="F101">
        <v>0</v>
      </c>
      <c r="G101">
        <v>20</v>
      </c>
      <c r="H101">
        <v>5.21</v>
      </c>
      <c r="I101">
        <v>9.3800000000000008</v>
      </c>
      <c r="J101">
        <v>10.42</v>
      </c>
      <c r="K101" s="12">
        <f t="shared" si="7"/>
        <v>117.0625</v>
      </c>
      <c r="L101">
        <v>1873</v>
      </c>
      <c r="M101" s="12">
        <f>N101/16</f>
        <v>94.402031250000007</v>
      </c>
      <c r="N101" s="12" cm="1">
        <f t="array" ref="N101">SUM($E$87:$E$103+$K$87:$K$103)-SUM($G$87:$J$103)</f>
        <v>1510.4325000000001</v>
      </c>
      <c r="O101">
        <v>0</v>
      </c>
      <c r="AK101" s="3" t="s">
        <v>235</v>
      </c>
      <c r="AL101">
        <f t="shared" si="9"/>
        <v>90.59</v>
      </c>
    </row>
    <row r="102" spans="1:38" x14ac:dyDescent="0.2">
      <c r="A102" s="1">
        <v>45038</v>
      </c>
      <c r="B102" s="9">
        <f>WEEKDAY(A102,1)</f>
        <v>7</v>
      </c>
      <c r="C102" s="9" t="str">
        <f>_xlfn.XLOOKUP(B102,$AH$2:$AH$8,$AI$2:$AI$8)</f>
        <v>Saturday</v>
      </c>
      <c r="D102" s="2">
        <v>0.875</v>
      </c>
      <c r="E102">
        <v>6</v>
      </c>
      <c r="F102">
        <v>4.24</v>
      </c>
      <c r="G102">
        <v>20</v>
      </c>
      <c r="H102">
        <v>5.21</v>
      </c>
      <c r="I102">
        <v>9.3800000000000008</v>
      </c>
      <c r="J102">
        <v>10.42</v>
      </c>
      <c r="K102" s="12">
        <f t="shared" si="7"/>
        <v>117.0625</v>
      </c>
      <c r="L102">
        <v>1873</v>
      </c>
      <c r="M102" s="12">
        <f>N102/16</f>
        <v>94.402031250000007</v>
      </c>
      <c r="N102" s="12" cm="1">
        <f t="array" ref="N102">SUM($E$87:$E$103+$K$87:$K$103)-SUM($G$87:$J$103)</f>
        <v>1510.4325000000001</v>
      </c>
      <c r="O102">
        <v>0</v>
      </c>
      <c r="AK102" s="3" t="s">
        <v>236</v>
      </c>
      <c r="AL102">
        <f t="shared" si="9"/>
        <v>65</v>
      </c>
    </row>
    <row r="103" spans="1:38" x14ac:dyDescent="0.2">
      <c r="A103" s="1">
        <v>45038</v>
      </c>
      <c r="B103" s="9">
        <f>WEEKDAY(A103,1)</f>
        <v>7</v>
      </c>
      <c r="C103" s="9" t="str">
        <f>_xlfn.XLOOKUP(B103,$AH$2:$AH$8,$AI$2:$AI$8)</f>
        <v>Saturday</v>
      </c>
      <c r="D103" s="2">
        <v>0.91666666666666696</v>
      </c>
      <c r="E103">
        <v>0</v>
      </c>
      <c r="F103">
        <v>0</v>
      </c>
      <c r="G103">
        <v>20</v>
      </c>
      <c r="H103">
        <v>5.21</v>
      </c>
      <c r="I103">
        <v>9.3800000000000008</v>
      </c>
      <c r="J103">
        <v>10.42</v>
      </c>
      <c r="K103" s="12">
        <f t="shared" si="7"/>
        <v>117.0625</v>
      </c>
      <c r="L103">
        <v>1873</v>
      </c>
      <c r="M103" s="12">
        <f>N103/16</f>
        <v>94.402031250000007</v>
      </c>
      <c r="N103" s="12" cm="1">
        <f t="array" ref="N103">SUM($E$87:$E$103+$K$87:$K$103)-SUM($G$87:$J$103)</f>
        <v>1510.4325000000001</v>
      </c>
      <c r="O103">
        <v>0</v>
      </c>
      <c r="AK103" s="3" t="s">
        <v>237</v>
      </c>
      <c r="AL103">
        <f t="shared" si="9"/>
        <v>77</v>
      </c>
    </row>
    <row r="104" spans="1:38" x14ac:dyDescent="0.2">
      <c r="A104" s="1">
        <v>45039</v>
      </c>
      <c r="B104" s="9">
        <f>WEEKDAY(A104,1)</f>
        <v>1</v>
      </c>
      <c r="C104" s="9" t="str">
        <f>_xlfn.XLOOKUP(B104,$AH$2:$AH$8,$AI$2:$AI$8)</f>
        <v>Sunday</v>
      </c>
      <c r="D104" s="2">
        <v>0.25</v>
      </c>
      <c r="E104">
        <v>0</v>
      </c>
      <c r="F104">
        <v>0</v>
      </c>
      <c r="G104">
        <v>20</v>
      </c>
      <c r="H104">
        <v>5.21</v>
      </c>
      <c r="I104">
        <v>9.3800000000000008</v>
      </c>
      <c r="J104">
        <v>10.42</v>
      </c>
      <c r="K104" s="12">
        <f t="shared" si="7"/>
        <v>137.6875</v>
      </c>
      <c r="L104">
        <v>2203</v>
      </c>
      <c r="M104" s="12">
        <f>N104/16</f>
        <v>115.56109375000001</v>
      </c>
      <c r="N104" s="12" cm="1">
        <f t="array" ref="N104">SUM($E$104:$E$120+$K$104:$K$120)-SUM($G$104:$J$120)</f>
        <v>1848.9775000000002</v>
      </c>
      <c r="O104">
        <v>0</v>
      </c>
      <c r="AK104" s="3" t="s">
        <v>238</v>
      </c>
      <c r="AL104">
        <f t="shared" si="9"/>
        <v>58.3</v>
      </c>
    </row>
    <row r="105" spans="1:38" x14ac:dyDescent="0.2">
      <c r="A105" s="4">
        <v>45039</v>
      </c>
      <c r="B105" s="9">
        <f>WEEKDAY(A105,1)</f>
        <v>1</v>
      </c>
      <c r="C105" s="9" t="str">
        <f>_xlfn.XLOOKUP(B105,$AH$2:$AH$8,$AI$2:$AI$8)</f>
        <v>Sunday</v>
      </c>
      <c r="D105" s="2">
        <v>0.29166666666666702</v>
      </c>
      <c r="E105">
        <v>0</v>
      </c>
      <c r="F105">
        <v>0</v>
      </c>
      <c r="G105">
        <v>20</v>
      </c>
      <c r="H105">
        <v>5.21</v>
      </c>
      <c r="I105">
        <v>9.3800000000000008</v>
      </c>
      <c r="J105">
        <v>10.42</v>
      </c>
      <c r="K105" s="12">
        <f t="shared" si="7"/>
        <v>137.6875</v>
      </c>
      <c r="L105">
        <v>2203</v>
      </c>
      <c r="M105" s="12">
        <f>N105/16</f>
        <v>115.56109375000001</v>
      </c>
      <c r="N105" s="12" cm="1">
        <f t="array" ref="N105">SUM($E$104:$E$120+$K$104:$K$120)-SUM($G$104:$J$120)</f>
        <v>1848.9775000000002</v>
      </c>
      <c r="O105">
        <v>0</v>
      </c>
      <c r="AK105" s="3" t="s">
        <v>239</v>
      </c>
      <c r="AL105">
        <f t="shared" si="9"/>
        <v>48.650000000000006</v>
      </c>
    </row>
    <row r="106" spans="1:38" x14ac:dyDescent="0.2">
      <c r="A106" s="4">
        <v>45039</v>
      </c>
      <c r="B106" s="9">
        <f>WEEKDAY(A106,1)</f>
        <v>1</v>
      </c>
      <c r="C106" s="9" t="str">
        <f>_xlfn.XLOOKUP(B106,$AH$2:$AH$8,$AI$2:$AI$8)</f>
        <v>Sunday</v>
      </c>
      <c r="D106" s="2">
        <v>0.33333333333333298</v>
      </c>
      <c r="E106">
        <v>15</v>
      </c>
      <c r="F106">
        <v>11.49</v>
      </c>
      <c r="G106">
        <v>20</v>
      </c>
      <c r="H106">
        <v>5.21</v>
      </c>
      <c r="I106">
        <v>9.3800000000000008</v>
      </c>
      <c r="J106">
        <v>10.42</v>
      </c>
      <c r="K106" s="12">
        <f t="shared" si="7"/>
        <v>137.6875</v>
      </c>
      <c r="L106">
        <v>2203</v>
      </c>
      <c r="M106" s="12">
        <f>N106/16</f>
        <v>115.56109375000001</v>
      </c>
      <c r="N106" s="12" cm="1">
        <f t="array" ref="N106">SUM($E$104:$E$120+$K$104:$K$120)-SUM($G$104:$J$120)</f>
        <v>1848.9775000000002</v>
      </c>
      <c r="O106">
        <v>0</v>
      </c>
      <c r="AK106" s="3" t="s">
        <v>240</v>
      </c>
      <c r="AL106">
        <f t="shared" si="9"/>
        <v>84.72999999999999</v>
      </c>
    </row>
    <row r="107" spans="1:38" x14ac:dyDescent="0.2">
      <c r="A107" s="4">
        <v>45039</v>
      </c>
      <c r="B107" s="9">
        <f>WEEKDAY(A107,1)</f>
        <v>1</v>
      </c>
      <c r="C107" s="9" t="str">
        <f>_xlfn.XLOOKUP(B107,$AH$2:$AH$8,$AI$2:$AI$8)</f>
        <v>Sunday</v>
      </c>
      <c r="D107" s="2">
        <v>0.375</v>
      </c>
      <c r="E107">
        <v>24.2</v>
      </c>
      <c r="F107">
        <v>18.989999999999998</v>
      </c>
      <c r="G107">
        <v>20</v>
      </c>
      <c r="H107">
        <v>5.21</v>
      </c>
      <c r="I107">
        <v>9.3800000000000008</v>
      </c>
      <c r="J107">
        <v>10.42</v>
      </c>
      <c r="K107" s="12">
        <f t="shared" si="7"/>
        <v>137.6875</v>
      </c>
      <c r="L107">
        <v>2203</v>
      </c>
      <c r="M107" s="12">
        <f>N107/16</f>
        <v>115.56109375000001</v>
      </c>
      <c r="N107" s="12" cm="1">
        <f t="array" ref="N107">SUM($E$104:$E$120+$K$104:$K$120)-SUM($G$104:$J$120)</f>
        <v>1848.9775000000002</v>
      </c>
      <c r="O107">
        <v>0</v>
      </c>
      <c r="AK107" s="3" t="s">
        <v>241</v>
      </c>
      <c r="AL107">
        <f t="shared" si="9"/>
        <v>25.25</v>
      </c>
    </row>
    <row r="108" spans="1:38" x14ac:dyDescent="0.2">
      <c r="A108" s="4">
        <v>45039</v>
      </c>
      <c r="B108" s="9">
        <f>WEEKDAY(A108,1)</f>
        <v>1</v>
      </c>
      <c r="C108" s="9" t="str">
        <f>_xlfn.XLOOKUP(B108,$AH$2:$AH$8,$AI$2:$AI$8)</f>
        <v>Sunday</v>
      </c>
      <c r="D108" s="2">
        <v>0.41666666666666702</v>
      </c>
      <c r="E108">
        <v>26.25</v>
      </c>
      <c r="F108">
        <v>21.73</v>
      </c>
      <c r="G108">
        <v>20</v>
      </c>
      <c r="H108">
        <v>5.21</v>
      </c>
      <c r="I108">
        <v>9.3800000000000008</v>
      </c>
      <c r="J108">
        <v>10.42</v>
      </c>
      <c r="K108" s="12">
        <f t="shared" si="7"/>
        <v>137.6875</v>
      </c>
      <c r="L108">
        <v>2203</v>
      </c>
      <c r="M108" s="12">
        <f>N108/16</f>
        <v>115.56109375000001</v>
      </c>
      <c r="N108" s="12" cm="1">
        <f t="array" ref="N108">SUM($E$104:$E$120+$K$104:$K$120)-SUM($G$104:$J$120)</f>
        <v>1848.9775000000002</v>
      </c>
      <c r="O108">
        <v>0</v>
      </c>
      <c r="AK108" s="3" t="s">
        <v>242</v>
      </c>
      <c r="AL108">
        <f t="shared" si="9"/>
        <v>34.450000000000003</v>
      </c>
    </row>
    <row r="109" spans="1:38" x14ac:dyDescent="0.2">
      <c r="A109" s="4">
        <v>45039</v>
      </c>
      <c r="B109" s="9">
        <f>WEEKDAY(A109,1)</f>
        <v>1</v>
      </c>
      <c r="C109" s="9" t="str">
        <f>_xlfn.XLOOKUP(B109,$AH$2:$AH$8,$AI$2:$AI$8)</f>
        <v>Sunday</v>
      </c>
      <c r="D109" s="2">
        <v>0.45833333333333298</v>
      </c>
      <c r="E109">
        <v>48.75</v>
      </c>
      <c r="F109">
        <v>29.72</v>
      </c>
      <c r="G109">
        <v>20</v>
      </c>
      <c r="H109">
        <v>5.21</v>
      </c>
      <c r="I109">
        <v>9.3800000000000008</v>
      </c>
      <c r="J109">
        <v>10.42</v>
      </c>
      <c r="K109" s="12">
        <f t="shared" si="7"/>
        <v>137.6875</v>
      </c>
      <c r="L109">
        <v>2203</v>
      </c>
      <c r="M109" s="12">
        <f>N109/16</f>
        <v>115.56109375000001</v>
      </c>
      <c r="N109" s="12" cm="1">
        <f t="array" ref="N109">SUM($E$104:$E$120+$K$104:$K$120)-SUM($G$104:$J$120)</f>
        <v>1848.9775000000002</v>
      </c>
      <c r="O109">
        <v>0</v>
      </c>
      <c r="AK109" s="3" t="s">
        <v>243</v>
      </c>
      <c r="AL109">
        <f t="shared" si="9"/>
        <v>87.62</v>
      </c>
    </row>
    <row r="110" spans="1:38" x14ac:dyDescent="0.2">
      <c r="A110" s="4">
        <v>45039</v>
      </c>
      <c r="B110" s="9">
        <f>WEEKDAY(A110,1)</f>
        <v>1</v>
      </c>
      <c r="C110" s="9" t="str">
        <f>_xlfn.XLOOKUP(B110,$AH$2:$AH$8,$AI$2:$AI$8)</f>
        <v>Sunday</v>
      </c>
      <c r="D110" s="2">
        <v>0.5</v>
      </c>
      <c r="E110">
        <v>18.25</v>
      </c>
      <c r="F110">
        <v>14</v>
      </c>
      <c r="G110">
        <v>20</v>
      </c>
      <c r="H110">
        <v>5.21</v>
      </c>
      <c r="I110">
        <v>9.3800000000000008</v>
      </c>
      <c r="J110">
        <v>10.42</v>
      </c>
      <c r="K110" s="12">
        <f t="shared" si="7"/>
        <v>137.6875</v>
      </c>
      <c r="L110">
        <v>2203</v>
      </c>
      <c r="M110" s="12">
        <f>N110/16</f>
        <v>115.56109375000001</v>
      </c>
      <c r="N110" s="12" cm="1">
        <f t="array" ref="N110">SUM($E$104:$E$120+$K$104:$K$120)-SUM($G$104:$J$120)</f>
        <v>1848.9775000000002</v>
      </c>
      <c r="O110">
        <v>0</v>
      </c>
      <c r="AK110" s="3" t="s">
        <v>244</v>
      </c>
      <c r="AL110">
        <f t="shared" si="9"/>
        <v>6</v>
      </c>
    </row>
    <row r="111" spans="1:38" x14ac:dyDescent="0.2">
      <c r="A111" s="4">
        <v>45039</v>
      </c>
      <c r="B111" s="9">
        <f>WEEKDAY(A111,1)</f>
        <v>1</v>
      </c>
      <c r="C111" s="9" t="str">
        <f>_xlfn.XLOOKUP(B111,$AH$2:$AH$8,$AI$2:$AI$8)</f>
        <v>Sunday</v>
      </c>
      <c r="D111" s="2">
        <v>0.54166666666666696</v>
      </c>
      <c r="E111">
        <v>24</v>
      </c>
      <c r="F111">
        <v>9</v>
      </c>
      <c r="G111">
        <v>20</v>
      </c>
      <c r="H111">
        <v>5.21</v>
      </c>
      <c r="I111">
        <v>9.3800000000000008</v>
      </c>
      <c r="J111">
        <v>10.42</v>
      </c>
      <c r="K111" s="12">
        <f t="shared" si="7"/>
        <v>137.6875</v>
      </c>
      <c r="L111">
        <v>2203</v>
      </c>
      <c r="M111" s="12">
        <f>N111/16</f>
        <v>115.56109375000001</v>
      </c>
      <c r="N111" s="12" cm="1">
        <f t="array" ref="N111">SUM($E$104:$E$120+$K$104:$K$120)-SUM($G$104:$J$120)</f>
        <v>1848.9775000000002</v>
      </c>
      <c r="O111">
        <v>0</v>
      </c>
      <c r="AK111" s="3" t="s">
        <v>245</v>
      </c>
      <c r="AL111">
        <f t="shared" si="9"/>
        <v>36.909999999999997</v>
      </c>
    </row>
    <row r="112" spans="1:38" x14ac:dyDescent="0.2">
      <c r="A112" s="4">
        <v>45039</v>
      </c>
      <c r="B112" s="9">
        <f>WEEKDAY(A112,1)</f>
        <v>1</v>
      </c>
      <c r="C112" s="9" t="str">
        <f>_xlfn.XLOOKUP(B112,$AH$2:$AH$8,$AI$2:$AI$8)</f>
        <v>Sunday</v>
      </c>
      <c r="D112" s="2">
        <v>0.58333333333333304</v>
      </c>
      <c r="E112">
        <v>21.3</v>
      </c>
      <c r="F112">
        <v>15.75</v>
      </c>
      <c r="G112">
        <v>20</v>
      </c>
      <c r="H112">
        <v>5.21</v>
      </c>
      <c r="I112">
        <v>9.3800000000000008</v>
      </c>
      <c r="J112">
        <v>10.42</v>
      </c>
      <c r="K112" s="12">
        <f t="shared" si="7"/>
        <v>137.6875</v>
      </c>
      <c r="L112">
        <v>2203</v>
      </c>
      <c r="M112" s="12">
        <f>N112/16</f>
        <v>115.56109375000001</v>
      </c>
      <c r="N112" s="12" cm="1">
        <f t="array" ref="N112">SUM($E$104:$E$120+$K$104:$K$120)-SUM($G$104:$J$120)</f>
        <v>1848.9775000000002</v>
      </c>
      <c r="O112">
        <v>0</v>
      </c>
      <c r="AK112" s="3" t="s">
        <v>246</v>
      </c>
      <c r="AL112">
        <f t="shared" si="9"/>
        <v>10.6</v>
      </c>
    </row>
    <row r="113" spans="1:38" x14ac:dyDescent="0.2">
      <c r="A113" s="4">
        <v>45039</v>
      </c>
      <c r="B113" s="9">
        <f>WEEKDAY(A113,1)</f>
        <v>1</v>
      </c>
      <c r="C113" s="9" t="str">
        <f>_xlfn.XLOOKUP(B113,$AH$2:$AH$8,$AI$2:$AI$8)</f>
        <v>Sunday</v>
      </c>
      <c r="D113" s="2">
        <v>0.625</v>
      </c>
      <c r="E113">
        <v>21.74</v>
      </c>
      <c r="F113">
        <v>18.489999999999998</v>
      </c>
      <c r="G113">
        <v>20</v>
      </c>
      <c r="H113">
        <v>5.21</v>
      </c>
      <c r="I113">
        <v>9.3800000000000008</v>
      </c>
      <c r="J113">
        <v>10.42</v>
      </c>
      <c r="K113" s="12">
        <f t="shared" si="7"/>
        <v>137.6875</v>
      </c>
      <c r="L113">
        <v>2203</v>
      </c>
      <c r="M113" s="12">
        <f>N113/16</f>
        <v>115.56109375000001</v>
      </c>
      <c r="N113" s="12" cm="1">
        <f t="array" ref="N113">SUM($E$104:$E$120+$K$104:$K$120)-SUM($G$104:$J$120)</f>
        <v>1848.9775000000002</v>
      </c>
      <c r="O113">
        <v>0</v>
      </c>
      <c r="AK113" t="s">
        <v>74</v>
      </c>
      <c r="AL113" s="12">
        <f>AVERAGE(AL1,AL17,AL33,AL49,AL65,AL81,AL97)</f>
        <v>27.990000000000002</v>
      </c>
    </row>
    <row r="114" spans="1:38" x14ac:dyDescent="0.2">
      <c r="A114" s="4">
        <v>45039</v>
      </c>
      <c r="B114" s="9">
        <f>WEEKDAY(A114,1)</f>
        <v>1</v>
      </c>
      <c r="C114" s="9" t="str">
        <f>_xlfn.XLOOKUP(B114,$AH$2:$AH$8,$AI$2:$AI$8)</f>
        <v>Sunday</v>
      </c>
      <c r="D114" s="2">
        <v>0.66666666666666696</v>
      </c>
      <c r="E114">
        <v>0</v>
      </c>
      <c r="F114">
        <v>0</v>
      </c>
      <c r="G114">
        <v>20</v>
      </c>
      <c r="H114">
        <v>5.21</v>
      </c>
      <c r="I114">
        <v>9.3800000000000008</v>
      </c>
      <c r="J114">
        <v>10.42</v>
      </c>
      <c r="K114" s="12">
        <f t="shared" si="7"/>
        <v>137.6875</v>
      </c>
      <c r="L114">
        <v>2203</v>
      </c>
      <c r="M114" s="12">
        <f>N114/16</f>
        <v>115.56109375000001</v>
      </c>
      <c r="N114" s="12" cm="1">
        <f t="array" ref="N114">SUM($E$104:$E$120+$K$104:$K$120)-SUM($G$104:$J$120)</f>
        <v>1848.9775000000002</v>
      </c>
      <c r="O114">
        <v>0</v>
      </c>
      <c r="AK114" t="s">
        <v>75</v>
      </c>
      <c r="AL114" s="12">
        <f t="shared" ref="AL114:AL128" si="10">AVERAGE(AL2,AL18,AL34,AL50,AL66,AL82,AL98)</f>
        <v>29.125714285714285</v>
      </c>
    </row>
    <row r="115" spans="1:38" x14ac:dyDescent="0.2">
      <c r="A115" s="4">
        <v>45039</v>
      </c>
      <c r="B115" s="9">
        <f>WEEKDAY(A115,1)</f>
        <v>1</v>
      </c>
      <c r="C115" s="9" t="str">
        <f>_xlfn.XLOOKUP(B115,$AH$2:$AH$8,$AI$2:$AI$8)</f>
        <v>Sunday</v>
      </c>
      <c r="D115" s="2">
        <v>0.70833333333333304</v>
      </c>
      <c r="E115">
        <v>17.100000000000001</v>
      </c>
      <c r="F115">
        <v>13.24</v>
      </c>
      <c r="G115">
        <v>20</v>
      </c>
      <c r="H115">
        <v>5.21</v>
      </c>
      <c r="I115">
        <v>9.3800000000000008</v>
      </c>
      <c r="J115">
        <v>10.42</v>
      </c>
      <c r="K115" s="12">
        <f t="shared" si="7"/>
        <v>137.6875</v>
      </c>
      <c r="L115">
        <v>2203</v>
      </c>
      <c r="M115" s="12">
        <f>N115/16</f>
        <v>115.56109375000001</v>
      </c>
      <c r="N115" s="12" cm="1">
        <f t="array" ref="N115">SUM($E$104:$E$120+$K$104:$K$120)-SUM($G$104:$J$120)</f>
        <v>1848.9775000000002</v>
      </c>
      <c r="O115">
        <v>0</v>
      </c>
      <c r="AK115" t="s">
        <v>86</v>
      </c>
      <c r="AL115" s="12">
        <f t="shared" si="10"/>
        <v>45.432857142857138</v>
      </c>
    </row>
    <row r="116" spans="1:38" x14ac:dyDescent="0.2">
      <c r="A116" s="4">
        <v>45039</v>
      </c>
      <c r="B116" s="9">
        <f>WEEKDAY(A116,1)</f>
        <v>1</v>
      </c>
      <c r="C116" s="9" t="str">
        <f>_xlfn.XLOOKUP(B116,$AH$2:$AH$8,$AI$2:$AI$8)</f>
        <v>Sunday</v>
      </c>
      <c r="D116" s="2">
        <v>0.75</v>
      </c>
      <c r="E116">
        <v>48.87</v>
      </c>
      <c r="F116">
        <v>7.74</v>
      </c>
      <c r="G116">
        <v>20</v>
      </c>
      <c r="H116">
        <v>5.21</v>
      </c>
      <c r="I116">
        <v>9.3800000000000008</v>
      </c>
      <c r="J116">
        <v>10.42</v>
      </c>
      <c r="K116" s="12">
        <f t="shared" si="7"/>
        <v>137.6875</v>
      </c>
      <c r="L116">
        <v>2203</v>
      </c>
      <c r="M116" s="12">
        <f>N116/16</f>
        <v>115.56109375000001</v>
      </c>
      <c r="N116" s="12" cm="1">
        <f t="array" ref="N116">SUM($E$104:$E$120+$K$104:$K$120)-SUM($G$104:$J$120)</f>
        <v>1848.9775000000002</v>
      </c>
      <c r="O116">
        <v>0</v>
      </c>
      <c r="AK116" t="s">
        <v>85</v>
      </c>
      <c r="AL116" s="12">
        <f t="shared" si="10"/>
        <v>32.868571428571428</v>
      </c>
    </row>
    <row r="117" spans="1:38" x14ac:dyDescent="0.2">
      <c r="A117" s="4">
        <v>45039</v>
      </c>
      <c r="B117" s="9">
        <f>WEEKDAY(A117,1)</f>
        <v>1</v>
      </c>
      <c r="C117" s="9" t="str">
        <f>_xlfn.XLOOKUP(B117,$AH$2:$AH$8,$AI$2:$AI$8)</f>
        <v>Sunday</v>
      </c>
      <c r="D117" s="2">
        <v>0.79166666666666696</v>
      </c>
      <c r="E117">
        <v>0</v>
      </c>
      <c r="F117">
        <v>0</v>
      </c>
      <c r="G117">
        <v>20</v>
      </c>
      <c r="H117">
        <v>5.21</v>
      </c>
      <c r="I117">
        <v>9.3800000000000008</v>
      </c>
      <c r="J117">
        <v>10.42</v>
      </c>
      <c r="K117" s="12">
        <f t="shared" si="7"/>
        <v>137.6875</v>
      </c>
      <c r="L117">
        <v>2203</v>
      </c>
      <c r="M117" s="12">
        <f>N117/16</f>
        <v>115.56109375000001</v>
      </c>
      <c r="N117" s="12" cm="1">
        <f t="array" ref="N117">SUM($E$104:$E$120+$K$104:$K$120)-SUM($G$104:$J$120)</f>
        <v>1848.9775000000002</v>
      </c>
      <c r="O117">
        <v>0</v>
      </c>
      <c r="AK117" t="s">
        <v>84</v>
      </c>
      <c r="AL117" s="12">
        <f t="shared" si="10"/>
        <v>57.664285714285711</v>
      </c>
    </row>
    <row r="118" spans="1:38" x14ac:dyDescent="0.2">
      <c r="A118" s="4">
        <v>45039</v>
      </c>
      <c r="B118" s="9">
        <f>WEEKDAY(A118,1)</f>
        <v>1</v>
      </c>
      <c r="C118" s="9" t="str">
        <f>_xlfn.XLOOKUP(B118,$AH$2:$AH$8,$AI$2:$AI$8)</f>
        <v>Sunday</v>
      </c>
      <c r="D118" s="2">
        <v>0.83333333333333304</v>
      </c>
      <c r="E118">
        <v>3.25</v>
      </c>
      <c r="F118">
        <v>1.99</v>
      </c>
      <c r="G118">
        <v>20</v>
      </c>
      <c r="H118">
        <v>5.21</v>
      </c>
      <c r="I118">
        <v>9.3800000000000008</v>
      </c>
      <c r="J118">
        <v>10.42</v>
      </c>
      <c r="K118" s="12">
        <f t="shared" si="7"/>
        <v>137.6875</v>
      </c>
      <c r="L118">
        <v>2203</v>
      </c>
      <c r="M118" s="12">
        <f>N118/16</f>
        <v>115.56109375000001</v>
      </c>
      <c r="N118" s="12" cm="1">
        <f t="array" ref="N118">SUM($E$104:$E$120+$K$104:$K$120)-SUM($G$104:$J$120)</f>
        <v>1848.9775000000002</v>
      </c>
      <c r="O118">
        <v>0</v>
      </c>
      <c r="AK118" t="s">
        <v>83</v>
      </c>
      <c r="AL118" s="12">
        <f t="shared" si="10"/>
        <v>54.375714285714288</v>
      </c>
    </row>
    <row r="119" spans="1:38" x14ac:dyDescent="0.2">
      <c r="A119" s="4">
        <v>45039</v>
      </c>
      <c r="B119" s="9">
        <f>WEEKDAY(A119,1)</f>
        <v>1</v>
      </c>
      <c r="C119" s="9" t="str">
        <f>_xlfn.XLOOKUP(B119,$AH$2:$AH$8,$AI$2:$AI$8)</f>
        <v>Sunday</v>
      </c>
      <c r="D119" s="2">
        <v>0.875</v>
      </c>
      <c r="E119">
        <v>4.75</v>
      </c>
      <c r="F119">
        <v>4</v>
      </c>
      <c r="G119">
        <v>20</v>
      </c>
      <c r="H119">
        <v>5.21</v>
      </c>
      <c r="I119">
        <v>9.3800000000000008</v>
      </c>
      <c r="J119">
        <v>10.42</v>
      </c>
      <c r="K119" s="12">
        <f t="shared" si="7"/>
        <v>137.6875</v>
      </c>
      <c r="L119">
        <v>2203</v>
      </c>
      <c r="M119" s="12">
        <f>N119/16</f>
        <v>115.56109375000001</v>
      </c>
      <c r="N119" s="12" cm="1">
        <f t="array" ref="N119">SUM($E$104:$E$120+$K$104:$K$120)-SUM($G$104:$J$120)</f>
        <v>1848.9775000000002</v>
      </c>
      <c r="O119">
        <v>0</v>
      </c>
      <c r="AK119" t="s">
        <v>247</v>
      </c>
      <c r="AL119" s="12">
        <f t="shared" si="10"/>
        <v>27.828571428571429</v>
      </c>
    </row>
    <row r="120" spans="1:38" x14ac:dyDescent="0.2">
      <c r="A120" s="4">
        <v>45039</v>
      </c>
      <c r="B120" s="9">
        <f>WEEKDAY(A120,1)</f>
        <v>1</v>
      </c>
      <c r="C120" s="9" t="str">
        <f>_xlfn.XLOOKUP(B120,$AH$2:$AH$8,$AI$2:$AI$8)</f>
        <v>Sunday</v>
      </c>
      <c r="D120" s="2">
        <v>0.91666666666666696</v>
      </c>
      <c r="E120">
        <v>0</v>
      </c>
      <c r="F120">
        <v>0</v>
      </c>
      <c r="G120">
        <v>20</v>
      </c>
      <c r="H120">
        <v>5.21</v>
      </c>
      <c r="I120">
        <v>9.3800000000000008</v>
      </c>
      <c r="J120">
        <v>10.42</v>
      </c>
      <c r="K120" s="12">
        <f t="shared" si="7"/>
        <v>137.6875</v>
      </c>
      <c r="L120">
        <v>2203</v>
      </c>
      <c r="M120" s="12">
        <f>N120/16</f>
        <v>115.56109375000001</v>
      </c>
      <c r="N120" s="12" cm="1">
        <f t="array" ref="N120">SUM($E$104:$E$120+$K$104:$K$120)-SUM($G$104:$J$120)</f>
        <v>1848.9775000000002</v>
      </c>
      <c r="O120">
        <v>0</v>
      </c>
      <c r="AK120" t="s">
        <v>82</v>
      </c>
      <c r="AL120" s="12">
        <f t="shared" si="10"/>
        <v>43.64142857142857</v>
      </c>
    </row>
    <row r="121" spans="1:38" x14ac:dyDescent="0.2">
      <c r="A121" s="1">
        <v>45040</v>
      </c>
      <c r="B121" s="9">
        <f>WEEKDAY(A121,1)</f>
        <v>2</v>
      </c>
      <c r="C121" s="9" t="str">
        <f>_xlfn.XLOOKUP(B121,$AH$2:$AH$8,$AI$2:$AI$8)</f>
        <v>Monday</v>
      </c>
      <c r="D121" s="2">
        <v>0.25</v>
      </c>
      <c r="E121">
        <v>9.9499999999999993</v>
      </c>
      <c r="F121">
        <v>6.99</v>
      </c>
      <c r="G121">
        <v>20</v>
      </c>
      <c r="H121">
        <v>5.21</v>
      </c>
      <c r="I121">
        <v>9.3800000000000008</v>
      </c>
      <c r="J121">
        <v>10.42</v>
      </c>
      <c r="K121" s="12">
        <f t="shared" si="7"/>
        <v>61.375</v>
      </c>
      <c r="L121">
        <v>982</v>
      </c>
      <c r="M121" s="12">
        <f>N121/16</f>
        <v>24.219062500000007</v>
      </c>
      <c r="N121" s="12" cm="1">
        <f t="array" ref="N121">SUM($E$121:$E$137+$K$121:$K$137)-SUM($G$121:$J$137)</f>
        <v>387.50500000000011</v>
      </c>
      <c r="O121">
        <v>0</v>
      </c>
      <c r="AK121" t="s">
        <v>248</v>
      </c>
      <c r="AL121" s="12">
        <f t="shared" si="10"/>
        <v>28.745714285714286</v>
      </c>
    </row>
    <row r="122" spans="1:38" x14ac:dyDescent="0.2">
      <c r="A122" s="4">
        <v>45040</v>
      </c>
      <c r="B122" s="9">
        <f>WEEKDAY(A122,1)</f>
        <v>2</v>
      </c>
      <c r="C122" s="9" t="str">
        <f>_xlfn.XLOOKUP(B122,$AH$2:$AH$8,$AI$2:$AI$8)</f>
        <v>Monday</v>
      </c>
      <c r="D122" s="2">
        <v>0.29166666666666702</v>
      </c>
      <c r="E122">
        <v>0</v>
      </c>
      <c r="F122">
        <v>0</v>
      </c>
      <c r="G122">
        <v>20</v>
      </c>
      <c r="H122">
        <v>5.21</v>
      </c>
      <c r="I122">
        <v>9.3800000000000008</v>
      </c>
      <c r="J122">
        <v>10.42</v>
      </c>
      <c r="K122" s="12">
        <f t="shared" si="7"/>
        <v>61.375</v>
      </c>
      <c r="L122">
        <v>982</v>
      </c>
      <c r="M122" s="12">
        <f>N122/16</f>
        <v>24.219062500000007</v>
      </c>
      <c r="N122" s="12" cm="1">
        <f t="array" ref="N122">SUM($E$121:$E$137+$K$121:$K$137)-SUM($G$121:$J$137)</f>
        <v>387.50500000000011</v>
      </c>
      <c r="O122">
        <v>0</v>
      </c>
      <c r="AK122" t="s">
        <v>81</v>
      </c>
      <c r="AL122" s="12">
        <f t="shared" si="10"/>
        <v>37.628571428571426</v>
      </c>
    </row>
    <row r="123" spans="1:38" x14ac:dyDescent="0.2">
      <c r="A123" s="4">
        <v>45040</v>
      </c>
      <c r="B123" s="9">
        <f>WEEKDAY(A123,1)</f>
        <v>2</v>
      </c>
      <c r="C123" s="9" t="str">
        <f>_xlfn.XLOOKUP(B123,$AH$2:$AH$8,$AI$2:$AI$8)</f>
        <v>Monday</v>
      </c>
      <c r="D123" s="2">
        <v>0.33333333333333298</v>
      </c>
      <c r="E123">
        <v>7.5</v>
      </c>
      <c r="F123">
        <v>1.5</v>
      </c>
      <c r="G123">
        <v>20</v>
      </c>
      <c r="H123">
        <v>5.21</v>
      </c>
      <c r="I123">
        <v>9.3800000000000008</v>
      </c>
      <c r="J123">
        <v>10.42</v>
      </c>
      <c r="K123" s="12">
        <f t="shared" si="7"/>
        <v>61.375</v>
      </c>
      <c r="L123">
        <v>982</v>
      </c>
      <c r="M123" s="12">
        <f>N123/16</f>
        <v>24.219062500000007</v>
      </c>
      <c r="N123" s="12" cm="1">
        <f t="array" ref="N123">SUM($E$121:$E$137+$K$121:$K$137)-SUM($G$121:$J$137)</f>
        <v>387.50500000000011</v>
      </c>
      <c r="O123">
        <v>0</v>
      </c>
      <c r="AK123" t="s">
        <v>249</v>
      </c>
      <c r="AL123" s="12">
        <f t="shared" si="10"/>
        <v>20.078571428571429</v>
      </c>
    </row>
    <row r="124" spans="1:38" x14ac:dyDescent="0.2">
      <c r="A124" s="4">
        <v>45040</v>
      </c>
      <c r="B124" s="9">
        <f>WEEKDAY(A124,1)</f>
        <v>2</v>
      </c>
      <c r="C124" s="9" t="str">
        <f>_xlfn.XLOOKUP(B124,$AH$2:$AH$8,$AI$2:$AI$8)</f>
        <v>Monday</v>
      </c>
      <c r="D124" s="2">
        <v>0.375</v>
      </c>
      <c r="E124">
        <v>14.35</v>
      </c>
      <c r="F124">
        <v>8.98</v>
      </c>
      <c r="G124">
        <v>20</v>
      </c>
      <c r="H124">
        <v>5.21</v>
      </c>
      <c r="I124">
        <v>9.3800000000000008</v>
      </c>
      <c r="J124">
        <v>10.42</v>
      </c>
      <c r="K124" s="12">
        <f t="shared" si="7"/>
        <v>61.375</v>
      </c>
      <c r="L124">
        <v>982</v>
      </c>
      <c r="M124" s="12">
        <f>N124/16</f>
        <v>24.219062500000007</v>
      </c>
      <c r="N124" s="12" cm="1">
        <f t="array" ref="N124">SUM($E$121:$E$137+$K$121:$K$137)-SUM($G$121:$J$137)</f>
        <v>387.50500000000011</v>
      </c>
      <c r="O124">
        <v>0</v>
      </c>
      <c r="AK124" t="s">
        <v>80</v>
      </c>
      <c r="AL124" s="12">
        <f t="shared" si="10"/>
        <v>25.25571428571428</v>
      </c>
    </row>
    <row r="125" spans="1:38" x14ac:dyDescent="0.2">
      <c r="A125" s="4">
        <v>45040</v>
      </c>
      <c r="B125" s="9">
        <f>WEEKDAY(A125,1)</f>
        <v>2</v>
      </c>
      <c r="C125" s="9" t="str">
        <f>_xlfn.XLOOKUP(B125,$AH$2:$AH$8,$AI$2:$AI$8)</f>
        <v>Monday</v>
      </c>
      <c r="D125" s="2">
        <v>0.41666666666666702</v>
      </c>
      <c r="E125">
        <v>19.48</v>
      </c>
      <c r="F125">
        <v>15.98</v>
      </c>
      <c r="G125">
        <v>20</v>
      </c>
      <c r="H125">
        <v>5.21</v>
      </c>
      <c r="I125">
        <v>9.3800000000000008</v>
      </c>
      <c r="J125">
        <v>10.42</v>
      </c>
      <c r="K125" s="12">
        <f t="shared" si="7"/>
        <v>61.375</v>
      </c>
      <c r="L125">
        <v>982</v>
      </c>
      <c r="M125" s="12">
        <f>N125/16</f>
        <v>24.219062500000007</v>
      </c>
      <c r="N125" s="12" cm="1">
        <f t="array" ref="N125">SUM($E$121:$E$137+$K$121:$K$137)-SUM($G$121:$J$137)</f>
        <v>387.50500000000011</v>
      </c>
      <c r="O125">
        <v>0</v>
      </c>
      <c r="AK125" t="s">
        <v>79</v>
      </c>
      <c r="AL125" s="12">
        <f t="shared" si="10"/>
        <v>42.822857142857139</v>
      </c>
    </row>
    <row r="126" spans="1:38" x14ac:dyDescent="0.2">
      <c r="A126" s="4">
        <v>45040</v>
      </c>
      <c r="B126" s="9">
        <f>WEEKDAY(A126,1)</f>
        <v>2</v>
      </c>
      <c r="C126" s="9" t="str">
        <f>_xlfn.XLOOKUP(B126,$AH$2:$AH$8,$AI$2:$AI$8)</f>
        <v>Monday</v>
      </c>
      <c r="D126" s="2">
        <v>0.45833333333333298</v>
      </c>
      <c r="E126">
        <v>1.6</v>
      </c>
      <c r="F126">
        <v>1.5</v>
      </c>
      <c r="G126">
        <v>20</v>
      </c>
      <c r="H126">
        <v>5.21</v>
      </c>
      <c r="I126">
        <v>9.3800000000000008</v>
      </c>
      <c r="J126">
        <v>10.42</v>
      </c>
      <c r="K126" s="12">
        <f t="shared" si="7"/>
        <v>61.375</v>
      </c>
      <c r="L126">
        <v>982</v>
      </c>
      <c r="M126" s="12">
        <f>N126/16</f>
        <v>24.219062500000007</v>
      </c>
      <c r="N126" s="12" cm="1">
        <f t="array" ref="N126">SUM($E$121:$E$137+$K$121:$K$137)-SUM($G$121:$J$137)</f>
        <v>387.50500000000011</v>
      </c>
      <c r="O126">
        <v>0</v>
      </c>
      <c r="AK126" t="s">
        <v>78</v>
      </c>
      <c r="AL126" s="12">
        <f t="shared" si="10"/>
        <v>21.849999999999998</v>
      </c>
    </row>
    <row r="127" spans="1:38" x14ac:dyDescent="0.2">
      <c r="A127" s="4">
        <v>45040</v>
      </c>
      <c r="B127" s="9">
        <f>WEEKDAY(A127,1)</f>
        <v>2</v>
      </c>
      <c r="C127" s="9" t="str">
        <f>_xlfn.XLOOKUP(B127,$AH$2:$AH$8,$AI$2:$AI$8)</f>
        <v>Monday</v>
      </c>
      <c r="D127" s="2">
        <v>0.5</v>
      </c>
      <c r="E127">
        <v>11.75</v>
      </c>
      <c r="F127">
        <v>9.5</v>
      </c>
      <c r="G127">
        <v>20</v>
      </c>
      <c r="H127">
        <v>5.21</v>
      </c>
      <c r="I127">
        <v>9.3800000000000008</v>
      </c>
      <c r="J127">
        <v>10.42</v>
      </c>
      <c r="K127" s="12">
        <f t="shared" si="7"/>
        <v>61.375</v>
      </c>
      <c r="L127">
        <v>982</v>
      </c>
      <c r="M127" s="12">
        <f>N127/16</f>
        <v>24.219062500000007</v>
      </c>
      <c r="N127" s="12" cm="1">
        <f t="array" ref="N127">SUM($E$121:$E$137+$K$121:$K$137)-SUM($G$121:$J$137)</f>
        <v>387.50500000000011</v>
      </c>
      <c r="O127">
        <v>0</v>
      </c>
      <c r="AK127" t="s">
        <v>77</v>
      </c>
      <c r="AL127" s="12">
        <f t="shared" si="10"/>
        <v>19.608571428571427</v>
      </c>
    </row>
    <row r="128" spans="1:38" x14ac:dyDescent="0.2">
      <c r="A128" s="4">
        <v>45040</v>
      </c>
      <c r="B128" s="9">
        <f>WEEKDAY(A128,1)</f>
        <v>2</v>
      </c>
      <c r="C128" s="9" t="str">
        <f>_xlfn.XLOOKUP(B128,$AH$2:$AH$8,$AI$2:$AI$8)</f>
        <v>Monday</v>
      </c>
      <c r="D128" s="2">
        <v>0.54166666666666696</v>
      </c>
      <c r="E128">
        <v>0</v>
      </c>
      <c r="F128">
        <v>0</v>
      </c>
      <c r="G128">
        <v>20</v>
      </c>
      <c r="H128">
        <v>5.21</v>
      </c>
      <c r="I128">
        <v>9.3800000000000008</v>
      </c>
      <c r="J128">
        <v>10.42</v>
      </c>
      <c r="K128" s="12">
        <f t="shared" si="7"/>
        <v>61.375</v>
      </c>
      <c r="L128">
        <v>982</v>
      </c>
      <c r="M128" s="12">
        <f>N128/16</f>
        <v>24.219062500000007</v>
      </c>
      <c r="N128" s="12" cm="1">
        <f t="array" ref="N128">SUM($E$121:$E$137+$K$121:$K$137)-SUM($G$121:$J$137)</f>
        <v>387.50500000000011</v>
      </c>
      <c r="O128">
        <v>0</v>
      </c>
      <c r="AK128" s="3" t="s">
        <v>76</v>
      </c>
      <c r="AL128" s="12">
        <f t="shared" si="10"/>
        <v>7.1171428571428574</v>
      </c>
    </row>
    <row r="129" spans="1:37" x14ac:dyDescent="0.2">
      <c r="A129" s="4">
        <v>45040</v>
      </c>
      <c r="B129" s="9">
        <f>WEEKDAY(A129,1)</f>
        <v>2</v>
      </c>
      <c r="C129" s="9" t="str">
        <f>_xlfn.XLOOKUP(B129,$AH$2:$AH$8,$AI$2:$AI$8)</f>
        <v>Monday</v>
      </c>
      <c r="D129" s="2">
        <v>0.58333333333333304</v>
      </c>
      <c r="E129">
        <v>3.25</v>
      </c>
      <c r="F129">
        <v>1.99</v>
      </c>
      <c r="G129">
        <v>20</v>
      </c>
      <c r="H129">
        <v>5.21</v>
      </c>
      <c r="I129">
        <v>9.3800000000000008</v>
      </c>
      <c r="J129">
        <v>10.42</v>
      </c>
      <c r="K129" s="12">
        <f t="shared" si="7"/>
        <v>61.375</v>
      </c>
      <c r="L129">
        <v>982</v>
      </c>
      <c r="M129" s="12">
        <f>N129/16</f>
        <v>24.219062500000007</v>
      </c>
      <c r="N129" s="12" cm="1">
        <f t="array" ref="N129">SUM($E$121:$E$137+$K$121:$K$137)-SUM($G$121:$J$137)</f>
        <v>387.50500000000011</v>
      </c>
      <c r="O129">
        <v>0</v>
      </c>
      <c r="AK129" s="3"/>
    </row>
    <row r="130" spans="1:37" x14ac:dyDescent="0.2">
      <c r="A130" s="4">
        <v>45040</v>
      </c>
      <c r="B130" s="9">
        <f>WEEKDAY(A130,1)</f>
        <v>2</v>
      </c>
      <c r="C130" s="9" t="str">
        <f>_xlfn.XLOOKUP(B130,$AH$2:$AH$8,$AI$2:$AI$8)</f>
        <v>Monday</v>
      </c>
      <c r="D130" s="2">
        <v>0.625</v>
      </c>
      <c r="E130">
        <v>41.42</v>
      </c>
      <c r="F130">
        <v>13</v>
      </c>
      <c r="G130">
        <v>20</v>
      </c>
      <c r="H130">
        <v>5.21</v>
      </c>
      <c r="I130">
        <v>9.3800000000000008</v>
      </c>
      <c r="J130">
        <v>10.42</v>
      </c>
      <c r="K130" s="12">
        <f t="shared" si="7"/>
        <v>61.375</v>
      </c>
      <c r="L130">
        <v>982</v>
      </c>
      <c r="M130" s="12">
        <f>N130/16</f>
        <v>24.219062500000007</v>
      </c>
      <c r="N130" s="12" cm="1">
        <f t="array" ref="N130">SUM($E$121:$E$137+$K$121:$K$137)-SUM($G$121:$J$137)</f>
        <v>387.50500000000011</v>
      </c>
      <c r="O130">
        <v>0</v>
      </c>
    </row>
    <row r="131" spans="1:37" x14ac:dyDescent="0.2">
      <c r="A131" s="4">
        <v>45040</v>
      </c>
      <c r="B131" s="9">
        <f>WEEKDAY(A131,1)</f>
        <v>2</v>
      </c>
      <c r="C131" s="9" t="str">
        <f>_xlfn.XLOOKUP(B131,$AH$2:$AH$8,$AI$2:$AI$8)</f>
        <v>Monday</v>
      </c>
      <c r="D131" s="2">
        <v>0.66666666666666696</v>
      </c>
      <c r="E131">
        <v>0</v>
      </c>
      <c r="F131">
        <v>0</v>
      </c>
      <c r="G131">
        <v>20</v>
      </c>
      <c r="H131">
        <v>5.21</v>
      </c>
      <c r="I131">
        <v>9.3800000000000008</v>
      </c>
      <c r="J131">
        <v>10.42</v>
      </c>
      <c r="K131" s="12">
        <f t="shared" ref="K131:K194" si="11">L131/16</f>
        <v>61.375</v>
      </c>
      <c r="L131">
        <v>982</v>
      </c>
      <c r="M131" s="12">
        <f>N131/16</f>
        <v>24.219062500000007</v>
      </c>
      <c r="N131" s="12" cm="1">
        <f t="array" ref="N131">SUM($E$121:$E$137+$K$121:$K$137)-SUM($G$121:$J$137)</f>
        <v>387.50500000000011</v>
      </c>
      <c r="O131">
        <v>0</v>
      </c>
    </row>
    <row r="132" spans="1:37" x14ac:dyDescent="0.2">
      <c r="A132" s="4">
        <v>45040</v>
      </c>
      <c r="B132" s="9">
        <f>WEEKDAY(A132,1)</f>
        <v>2</v>
      </c>
      <c r="C132" s="9" t="str">
        <f>_xlfn.XLOOKUP(B132,$AH$2:$AH$8,$AI$2:$AI$8)</f>
        <v>Monday</v>
      </c>
      <c r="D132" s="2">
        <v>0.70833333333333304</v>
      </c>
      <c r="E132">
        <v>0</v>
      </c>
      <c r="F132">
        <v>0</v>
      </c>
      <c r="G132">
        <v>20</v>
      </c>
      <c r="H132">
        <v>5.21</v>
      </c>
      <c r="I132">
        <v>9.3800000000000008</v>
      </c>
      <c r="J132">
        <v>10.42</v>
      </c>
      <c r="K132" s="12">
        <f t="shared" si="11"/>
        <v>61.375</v>
      </c>
      <c r="L132">
        <v>982</v>
      </c>
      <c r="M132" s="12">
        <f>N132/16</f>
        <v>24.219062500000007</v>
      </c>
      <c r="N132" s="12" cm="1">
        <f t="array" ref="N132">SUM($E$121:$E$137+$K$121:$K$137)-SUM($G$121:$J$137)</f>
        <v>387.50500000000011</v>
      </c>
      <c r="O132">
        <v>0</v>
      </c>
    </row>
    <row r="133" spans="1:37" x14ac:dyDescent="0.2">
      <c r="A133" s="4">
        <v>45040</v>
      </c>
      <c r="B133" s="9">
        <f>WEEKDAY(A133,1)</f>
        <v>2</v>
      </c>
      <c r="C133" s="9" t="str">
        <f>_xlfn.XLOOKUP(B133,$AH$2:$AH$8,$AI$2:$AI$8)</f>
        <v>Monday</v>
      </c>
      <c r="D133" s="2">
        <v>0.75</v>
      </c>
      <c r="E133">
        <v>0</v>
      </c>
      <c r="F133">
        <v>0</v>
      </c>
      <c r="G133">
        <v>20</v>
      </c>
      <c r="H133">
        <v>5.21</v>
      </c>
      <c r="I133">
        <v>9.3800000000000008</v>
      </c>
      <c r="J133">
        <v>10.42</v>
      </c>
      <c r="K133" s="12">
        <f t="shared" si="11"/>
        <v>61.375</v>
      </c>
      <c r="L133">
        <v>982</v>
      </c>
      <c r="M133" s="12">
        <f>N133/16</f>
        <v>24.219062500000007</v>
      </c>
      <c r="N133" s="12" cm="1">
        <f t="array" ref="N133">SUM($E$121:$E$137+$K$121:$K$137)-SUM($G$121:$J$137)</f>
        <v>387.50500000000011</v>
      </c>
      <c r="O133">
        <v>0</v>
      </c>
    </row>
    <row r="134" spans="1:37" x14ac:dyDescent="0.2">
      <c r="A134" s="4">
        <v>45040</v>
      </c>
      <c r="B134" s="9">
        <f>WEEKDAY(A134,1)</f>
        <v>2</v>
      </c>
      <c r="C134" s="9" t="str">
        <f>_xlfn.XLOOKUP(B134,$AH$2:$AH$8,$AI$2:$AI$8)</f>
        <v>Monday</v>
      </c>
      <c r="D134" s="2">
        <v>0.79166666666666696</v>
      </c>
      <c r="E134">
        <v>0</v>
      </c>
      <c r="F134">
        <v>0</v>
      </c>
      <c r="G134">
        <v>20</v>
      </c>
      <c r="H134">
        <v>5.21</v>
      </c>
      <c r="I134">
        <v>9.3800000000000008</v>
      </c>
      <c r="J134">
        <v>10.42</v>
      </c>
      <c r="K134" s="12">
        <f t="shared" si="11"/>
        <v>61.375</v>
      </c>
      <c r="L134">
        <v>982</v>
      </c>
      <c r="M134" s="12">
        <f>N134/16</f>
        <v>24.219062500000007</v>
      </c>
      <c r="N134" s="12" cm="1">
        <f t="array" ref="N134">SUM($E$121:$E$137+$K$121:$K$137)-SUM($G$121:$J$137)</f>
        <v>387.50500000000011</v>
      </c>
      <c r="O134">
        <v>0</v>
      </c>
    </row>
    <row r="135" spans="1:37" x14ac:dyDescent="0.2">
      <c r="A135" s="4">
        <v>45040</v>
      </c>
      <c r="B135" s="9">
        <f>WEEKDAY(A135,1)</f>
        <v>2</v>
      </c>
      <c r="C135" s="9" t="str">
        <f>_xlfn.XLOOKUP(B135,$AH$2:$AH$8,$AI$2:$AI$8)</f>
        <v>Monday</v>
      </c>
      <c r="D135" s="2">
        <v>0.83333333333333304</v>
      </c>
      <c r="E135">
        <v>0</v>
      </c>
      <c r="F135">
        <v>0</v>
      </c>
      <c r="G135">
        <v>20</v>
      </c>
      <c r="H135">
        <v>5.21</v>
      </c>
      <c r="I135">
        <v>9.3800000000000008</v>
      </c>
      <c r="J135">
        <v>10.42</v>
      </c>
      <c r="K135" s="12">
        <f t="shared" si="11"/>
        <v>61.375</v>
      </c>
      <c r="L135">
        <v>982</v>
      </c>
      <c r="M135" s="12">
        <f>N135/16</f>
        <v>24.219062500000007</v>
      </c>
      <c r="N135" s="12" cm="1">
        <f t="array" ref="N135">SUM($E$121:$E$137+$K$121:$K$137)-SUM($G$121:$J$137)</f>
        <v>387.50500000000011</v>
      </c>
      <c r="O135">
        <v>0</v>
      </c>
    </row>
    <row r="136" spans="1:37" x14ac:dyDescent="0.2">
      <c r="A136" s="4">
        <v>45040</v>
      </c>
      <c r="B136" s="9">
        <f>WEEKDAY(A136,1)</f>
        <v>2</v>
      </c>
      <c r="C136" s="9" t="str">
        <f>_xlfn.XLOOKUP(B136,$AH$2:$AH$8,$AI$2:$AI$8)</f>
        <v>Monday</v>
      </c>
      <c r="D136" s="2">
        <v>0.875</v>
      </c>
      <c r="E136">
        <v>0</v>
      </c>
      <c r="F136">
        <v>0</v>
      </c>
      <c r="G136">
        <v>20</v>
      </c>
      <c r="H136">
        <v>5.21</v>
      </c>
      <c r="I136">
        <v>9.3800000000000008</v>
      </c>
      <c r="J136">
        <v>10.42</v>
      </c>
      <c r="K136" s="12">
        <f t="shared" si="11"/>
        <v>61.375</v>
      </c>
      <c r="L136">
        <v>982</v>
      </c>
      <c r="M136" s="12">
        <f>N136/16</f>
        <v>24.219062500000007</v>
      </c>
      <c r="N136" s="12" cm="1">
        <f t="array" ref="N136">SUM($E$121:$E$137+$K$121:$K$137)-SUM($G$121:$J$137)</f>
        <v>387.50500000000011</v>
      </c>
      <c r="O136">
        <v>0</v>
      </c>
    </row>
    <row r="137" spans="1:37" x14ac:dyDescent="0.2">
      <c r="A137" s="4">
        <v>45040</v>
      </c>
      <c r="B137" s="9">
        <f>WEEKDAY(A137,1)</f>
        <v>2</v>
      </c>
      <c r="C137" s="9" t="str">
        <f>_xlfn.XLOOKUP(B137,$AH$2:$AH$8,$AI$2:$AI$8)</f>
        <v>Monday</v>
      </c>
      <c r="D137" s="2">
        <v>0.91666666666666696</v>
      </c>
      <c r="E137">
        <v>0</v>
      </c>
      <c r="F137">
        <v>0</v>
      </c>
      <c r="G137">
        <v>20</v>
      </c>
      <c r="H137">
        <v>5.21</v>
      </c>
      <c r="I137">
        <v>9.3800000000000008</v>
      </c>
      <c r="J137">
        <v>10.42</v>
      </c>
      <c r="K137" s="12">
        <f t="shared" si="11"/>
        <v>61.375</v>
      </c>
      <c r="L137">
        <v>982</v>
      </c>
      <c r="M137" s="12">
        <f>N137/16</f>
        <v>24.219062500000007</v>
      </c>
      <c r="N137" s="12" cm="1">
        <f t="array" ref="N137">SUM($E$121:$E$137+$K$121:$K$137)-SUM($G$121:$J$137)</f>
        <v>387.50500000000011</v>
      </c>
      <c r="O137">
        <v>0</v>
      </c>
    </row>
    <row r="138" spans="1:37" x14ac:dyDescent="0.2">
      <c r="A138" s="1">
        <v>45041</v>
      </c>
      <c r="B138" s="9">
        <f>WEEKDAY(A138,1)</f>
        <v>3</v>
      </c>
      <c r="C138" s="9" t="str">
        <f>_xlfn.XLOOKUP(B138,$AH$2:$AH$8,$AI$2:$AI$8)</f>
        <v>Tuesday</v>
      </c>
      <c r="D138" s="2">
        <v>0.25</v>
      </c>
      <c r="E138">
        <v>11.35</v>
      </c>
      <c r="F138">
        <v>7</v>
      </c>
      <c r="G138">
        <v>20</v>
      </c>
      <c r="H138">
        <v>5.21</v>
      </c>
      <c r="I138">
        <v>9.3800000000000008</v>
      </c>
      <c r="J138">
        <v>10.42</v>
      </c>
      <c r="K138" s="12">
        <f t="shared" si="11"/>
        <v>92.5</v>
      </c>
      <c r="L138">
        <v>1480</v>
      </c>
      <c r="M138" s="12">
        <f>N138/16</f>
        <v>65.301874999999981</v>
      </c>
      <c r="N138" s="12" cm="1">
        <f t="array" ref="N138">SUM($E$138:$E$154+$K$138:$K$154)-SUM($G$138:$J$154)</f>
        <v>1044.8299999999997</v>
      </c>
      <c r="O138">
        <v>1</v>
      </c>
    </row>
    <row r="139" spans="1:37" x14ac:dyDescent="0.2">
      <c r="A139" s="1">
        <v>45041</v>
      </c>
      <c r="B139" s="9">
        <f>WEEKDAY(A139,1)</f>
        <v>3</v>
      </c>
      <c r="C139" s="9" t="str">
        <f>_xlfn.XLOOKUP(B139,$AH$2:$AH$8,$AI$2:$AI$8)</f>
        <v>Tuesday</v>
      </c>
      <c r="D139" s="2">
        <v>0.29166666666666702</v>
      </c>
      <c r="E139">
        <v>12.85</v>
      </c>
      <c r="F139">
        <v>11.49</v>
      </c>
      <c r="G139">
        <v>20</v>
      </c>
      <c r="H139">
        <v>5.21</v>
      </c>
      <c r="I139">
        <v>9.3800000000000008</v>
      </c>
      <c r="J139">
        <v>10.42</v>
      </c>
      <c r="K139" s="12">
        <f t="shared" si="11"/>
        <v>92.5</v>
      </c>
      <c r="L139">
        <v>1480</v>
      </c>
      <c r="M139" s="12">
        <f>N139/16</f>
        <v>65.301874999999981</v>
      </c>
      <c r="N139" s="12" cm="1">
        <f t="array" ref="N139">SUM($E$138:$E$154+$K$138:$K$154)-SUM($G$138:$J$154)</f>
        <v>1044.8299999999997</v>
      </c>
      <c r="O139">
        <v>1</v>
      </c>
    </row>
    <row r="140" spans="1:37" x14ac:dyDescent="0.2">
      <c r="A140" s="1">
        <v>45041</v>
      </c>
      <c r="B140" s="9">
        <f>WEEKDAY(A140,1)</f>
        <v>3</v>
      </c>
      <c r="C140" s="9" t="str">
        <f>_xlfn.XLOOKUP(B140,$AH$2:$AH$8,$AI$2:$AI$8)</f>
        <v>Tuesday</v>
      </c>
      <c r="D140" s="2">
        <v>0.33333333333333298</v>
      </c>
      <c r="E140">
        <v>7.7</v>
      </c>
      <c r="F140">
        <v>6.5</v>
      </c>
      <c r="G140">
        <v>20</v>
      </c>
      <c r="H140">
        <v>5.21</v>
      </c>
      <c r="I140">
        <v>9.3800000000000008</v>
      </c>
      <c r="J140">
        <v>10.42</v>
      </c>
      <c r="K140" s="12">
        <f t="shared" si="11"/>
        <v>92.5</v>
      </c>
      <c r="L140">
        <v>1480</v>
      </c>
      <c r="M140" s="12">
        <f>N140/16</f>
        <v>65.301874999999981</v>
      </c>
      <c r="N140" s="12" cm="1">
        <f t="array" ref="N140">SUM($E$138:$E$154+$K$138:$K$154)-SUM($G$138:$J$154)</f>
        <v>1044.8299999999997</v>
      </c>
      <c r="O140">
        <v>1</v>
      </c>
    </row>
    <row r="141" spans="1:37" x14ac:dyDescent="0.2">
      <c r="A141" s="1">
        <v>45041</v>
      </c>
      <c r="B141" s="9">
        <f>WEEKDAY(A141,1)</f>
        <v>3</v>
      </c>
      <c r="C141" s="9" t="str">
        <f>_xlfn.XLOOKUP(B141,$AH$2:$AH$8,$AI$2:$AI$8)</f>
        <v>Tuesday</v>
      </c>
      <c r="D141" s="2">
        <v>0.375</v>
      </c>
      <c r="E141">
        <v>20.45</v>
      </c>
      <c r="F141">
        <v>16.75</v>
      </c>
      <c r="G141">
        <v>20</v>
      </c>
      <c r="H141">
        <v>5.21</v>
      </c>
      <c r="I141">
        <v>9.3800000000000008</v>
      </c>
      <c r="J141">
        <v>10.42</v>
      </c>
      <c r="K141" s="12">
        <f t="shared" si="11"/>
        <v>92.5</v>
      </c>
      <c r="L141">
        <v>1480</v>
      </c>
      <c r="M141" s="12">
        <f>N141/16</f>
        <v>65.301874999999981</v>
      </c>
      <c r="N141" s="12" cm="1">
        <f t="array" ref="N141">SUM($E$138:$E$154+$K$138:$K$154)-SUM($G$138:$J$154)</f>
        <v>1044.8299999999997</v>
      </c>
      <c r="O141">
        <v>1</v>
      </c>
    </row>
    <row r="142" spans="1:37" x14ac:dyDescent="0.2">
      <c r="A142" s="1">
        <v>45041</v>
      </c>
      <c r="B142" s="9">
        <f>WEEKDAY(A142,1)</f>
        <v>3</v>
      </c>
      <c r="C142" s="9" t="str">
        <f>_xlfn.XLOOKUP(B142,$AH$2:$AH$8,$AI$2:$AI$8)</f>
        <v>Tuesday</v>
      </c>
      <c r="D142" s="2">
        <v>0.41666666666666702</v>
      </c>
      <c r="E142">
        <v>36.25</v>
      </c>
      <c r="F142">
        <v>29.97</v>
      </c>
      <c r="G142">
        <v>20</v>
      </c>
      <c r="H142">
        <v>5.21</v>
      </c>
      <c r="I142">
        <v>9.3800000000000008</v>
      </c>
      <c r="J142">
        <v>10.42</v>
      </c>
      <c r="K142" s="12">
        <f t="shared" si="11"/>
        <v>92.5</v>
      </c>
      <c r="L142">
        <v>1480</v>
      </c>
      <c r="M142" s="12">
        <f>N142/16</f>
        <v>65.301874999999981</v>
      </c>
      <c r="N142" s="12" cm="1">
        <f t="array" ref="N142">SUM($E$138:$E$154+$K$138:$K$154)-SUM($G$138:$J$154)</f>
        <v>1044.8299999999997</v>
      </c>
      <c r="O142">
        <v>1</v>
      </c>
    </row>
    <row r="143" spans="1:37" x14ac:dyDescent="0.2">
      <c r="A143" s="1">
        <v>45041</v>
      </c>
      <c r="B143" s="9">
        <f>WEEKDAY(A143,1)</f>
        <v>3</v>
      </c>
      <c r="C143" s="9" t="str">
        <f>_xlfn.XLOOKUP(B143,$AH$2:$AH$8,$AI$2:$AI$8)</f>
        <v>Tuesday</v>
      </c>
      <c r="D143" s="2">
        <v>0.45833333333333298</v>
      </c>
      <c r="E143">
        <v>10.6</v>
      </c>
      <c r="F143">
        <v>9</v>
      </c>
      <c r="G143">
        <v>20</v>
      </c>
      <c r="H143">
        <v>5.21</v>
      </c>
      <c r="I143">
        <v>9.3800000000000008</v>
      </c>
      <c r="J143">
        <v>10.42</v>
      </c>
      <c r="K143" s="12">
        <f t="shared" si="11"/>
        <v>92.5</v>
      </c>
      <c r="L143">
        <v>1480</v>
      </c>
      <c r="M143" s="12">
        <f>N143/16</f>
        <v>65.301874999999981</v>
      </c>
      <c r="N143" s="12" cm="1">
        <f t="array" ref="N143">SUM($E$138:$E$154+$K$138:$K$154)-SUM($G$138:$J$154)</f>
        <v>1044.8299999999997</v>
      </c>
      <c r="O143">
        <v>1</v>
      </c>
    </row>
    <row r="144" spans="1:37" x14ac:dyDescent="0.2">
      <c r="A144" s="1">
        <v>45041</v>
      </c>
      <c r="B144" s="9">
        <f>WEEKDAY(A144,1)</f>
        <v>3</v>
      </c>
      <c r="C144" s="9" t="str">
        <f>_xlfn.XLOOKUP(B144,$AH$2:$AH$8,$AI$2:$AI$8)</f>
        <v>Tuesday</v>
      </c>
      <c r="D144" s="2">
        <v>0.5</v>
      </c>
      <c r="E144">
        <v>2.5</v>
      </c>
      <c r="F144">
        <v>2</v>
      </c>
      <c r="G144">
        <v>20</v>
      </c>
      <c r="H144">
        <v>5.21</v>
      </c>
      <c r="I144">
        <v>9.3800000000000008</v>
      </c>
      <c r="J144">
        <v>10.42</v>
      </c>
      <c r="K144" s="12">
        <f t="shared" si="11"/>
        <v>92.5</v>
      </c>
      <c r="L144">
        <v>1480</v>
      </c>
      <c r="M144" s="12">
        <f>N144/16</f>
        <v>65.301874999999981</v>
      </c>
      <c r="N144" s="12" cm="1">
        <f t="array" ref="N144">SUM($E$138:$E$154+$K$138:$K$154)-SUM($G$138:$J$154)</f>
        <v>1044.8299999999997</v>
      </c>
      <c r="O144">
        <v>1</v>
      </c>
    </row>
    <row r="145" spans="1:15" x14ac:dyDescent="0.2">
      <c r="A145" s="1">
        <v>45041</v>
      </c>
      <c r="B145" s="9">
        <f>WEEKDAY(A145,1)</f>
        <v>3</v>
      </c>
      <c r="C145" s="9" t="str">
        <f>_xlfn.XLOOKUP(B145,$AH$2:$AH$8,$AI$2:$AI$8)</f>
        <v>Tuesday</v>
      </c>
      <c r="D145" s="2">
        <v>0.54166666666666696</v>
      </c>
      <c r="E145">
        <v>24.25</v>
      </c>
      <c r="F145">
        <v>19.5</v>
      </c>
      <c r="G145">
        <v>20</v>
      </c>
      <c r="H145">
        <v>5.21</v>
      </c>
      <c r="I145">
        <v>9.3800000000000008</v>
      </c>
      <c r="J145">
        <v>10.42</v>
      </c>
      <c r="K145" s="12">
        <f t="shared" si="11"/>
        <v>92.5</v>
      </c>
      <c r="L145">
        <v>1480</v>
      </c>
      <c r="M145" s="12">
        <f>N145/16</f>
        <v>65.301874999999981</v>
      </c>
      <c r="N145" s="12" cm="1">
        <f t="array" ref="N145">SUM($E$138:$E$154+$K$138:$K$154)-SUM($G$138:$J$154)</f>
        <v>1044.8299999999997</v>
      </c>
      <c r="O145">
        <v>1</v>
      </c>
    </row>
    <row r="146" spans="1:15" x14ac:dyDescent="0.2">
      <c r="A146" s="4">
        <v>45041</v>
      </c>
      <c r="B146" s="9">
        <f>WEEKDAY(A146,1)</f>
        <v>3</v>
      </c>
      <c r="C146" s="9" t="str">
        <f>_xlfn.XLOOKUP(B146,$AH$2:$AH$8,$AI$2:$AI$8)</f>
        <v>Tuesday</v>
      </c>
      <c r="D146" s="2">
        <v>0.58333333333333304</v>
      </c>
      <c r="E146">
        <v>21.5</v>
      </c>
      <c r="F146">
        <v>17.739999999999998</v>
      </c>
      <c r="G146">
        <v>20</v>
      </c>
      <c r="H146">
        <v>5.21</v>
      </c>
      <c r="I146">
        <v>9.3800000000000008</v>
      </c>
      <c r="J146">
        <v>10.42</v>
      </c>
      <c r="K146" s="12">
        <f t="shared" si="11"/>
        <v>92.5</v>
      </c>
      <c r="L146">
        <v>1480</v>
      </c>
      <c r="M146" s="12">
        <f>N146/16</f>
        <v>65.301874999999981</v>
      </c>
      <c r="N146" s="12" cm="1">
        <f t="array" ref="N146">SUM($E$138:$E$154+$K$138:$K$154)-SUM($G$138:$J$154)</f>
        <v>1044.8299999999997</v>
      </c>
      <c r="O146">
        <v>1</v>
      </c>
    </row>
    <row r="147" spans="1:15" x14ac:dyDescent="0.2">
      <c r="A147" s="4">
        <v>45041</v>
      </c>
      <c r="B147" s="9">
        <f>WEEKDAY(A147,1)</f>
        <v>3</v>
      </c>
      <c r="C147" s="9" t="str">
        <f>_xlfn.XLOOKUP(B147,$AH$2:$AH$8,$AI$2:$AI$8)</f>
        <v>Tuesday</v>
      </c>
      <c r="D147" s="2">
        <v>0.625</v>
      </c>
      <c r="E147">
        <v>2.25</v>
      </c>
      <c r="F147">
        <v>1.5</v>
      </c>
      <c r="G147">
        <v>20</v>
      </c>
      <c r="H147">
        <v>5.21</v>
      </c>
      <c r="I147">
        <v>9.3800000000000008</v>
      </c>
      <c r="J147">
        <v>10.42</v>
      </c>
      <c r="K147" s="12">
        <f t="shared" si="11"/>
        <v>92.5</v>
      </c>
      <c r="L147">
        <v>1480</v>
      </c>
      <c r="M147" s="12">
        <f>N147/16</f>
        <v>65.301874999999981</v>
      </c>
      <c r="N147" s="12" cm="1">
        <f t="array" ref="N147">SUM($E$138:$E$154+$K$138:$K$154)-SUM($G$138:$J$154)</f>
        <v>1044.8299999999997</v>
      </c>
      <c r="O147">
        <v>1</v>
      </c>
    </row>
    <row r="148" spans="1:15" x14ac:dyDescent="0.2">
      <c r="A148" s="4">
        <v>45041</v>
      </c>
      <c r="B148" s="9">
        <f>WEEKDAY(A148,1)</f>
        <v>3</v>
      </c>
      <c r="C148" s="9" t="str">
        <f>_xlfn.XLOOKUP(B148,$AH$2:$AH$8,$AI$2:$AI$8)</f>
        <v>Tuesday</v>
      </c>
      <c r="D148" s="2">
        <v>0.66666666666666696</v>
      </c>
      <c r="E148">
        <v>7.75</v>
      </c>
      <c r="F148">
        <v>6.5</v>
      </c>
      <c r="G148">
        <v>20</v>
      </c>
      <c r="H148">
        <v>5.21</v>
      </c>
      <c r="I148">
        <v>9.3800000000000008</v>
      </c>
      <c r="J148">
        <v>10.42</v>
      </c>
      <c r="K148" s="12">
        <f t="shared" si="11"/>
        <v>92.5</v>
      </c>
      <c r="L148">
        <v>1480</v>
      </c>
      <c r="M148" s="12">
        <f>N148/16</f>
        <v>65.301874999999981</v>
      </c>
      <c r="N148" s="12" cm="1">
        <f t="array" ref="N148">SUM($E$138:$E$154+$K$138:$K$154)-SUM($G$138:$J$154)</f>
        <v>1044.8299999999997</v>
      </c>
      <c r="O148">
        <v>1</v>
      </c>
    </row>
    <row r="149" spans="1:15" x14ac:dyDescent="0.2">
      <c r="A149" s="4">
        <v>45041</v>
      </c>
      <c r="B149" s="9">
        <f>WEEKDAY(A149,1)</f>
        <v>3</v>
      </c>
      <c r="C149" s="9" t="str">
        <f>_xlfn.XLOOKUP(B149,$AH$2:$AH$8,$AI$2:$AI$8)</f>
        <v>Tuesday</v>
      </c>
      <c r="D149" s="2">
        <v>0.70833333333333304</v>
      </c>
      <c r="E149">
        <v>18.350000000000001</v>
      </c>
      <c r="F149">
        <v>13.75</v>
      </c>
      <c r="G149">
        <v>20</v>
      </c>
      <c r="H149">
        <v>5.21</v>
      </c>
      <c r="I149">
        <v>9.3800000000000008</v>
      </c>
      <c r="J149">
        <v>10.42</v>
      </c>
      <c r="K149" s="12">
        <f t="shared" si="11"/>
        <v>92.5</v>
      </c>
      <c r="L149">
        <v>1480</v>
      </c>
      <c r="M149" s="12">
        <f>N149/16</f>
        <v>65.301874999999981</v>
      </c>
      <c r="N149" s="12" cm="1">
        <f t="array" ref="N149">SUM($E$138:$E$154+$K$138:$K$154)-SUM($G$138:$J$154)</f>
        <v>1044.8299999999997</v>
      </c>
      <c r="O149">
        <v>1</v>
      </c>
    </row>
    <row r="150" spans="1:15" x14ac:dyDescent="0.2">
      <c r="A150" s="4">
        <v>45041</v>
      </c>
      <c r="B150" s="9">
        <f>WEEKDAY(A150,1)</f>
        <v>3</v>
      </c>
      <c r="C150" s="9" t="str">
        <f>_xlfn.XLOOKUP(B150,$AH$2:$AH$8,$AI$2:$AI$8)</f>
        <v>Tuesday</v>
      </c>
      <c r="D150" s="2">
        <v>0.75</v>
      </c>
      <c r="E150">
        <v>44</v>
      </c>
      <c r="F150">
        <v>35.979999999999997</v>
      </c>
      <c r="G150">
        <v>20</v>
      </c>
      <c r="H150">
        <v>5.21</v>
      </c>
      <c r="I150">
        <v>9.3800000000000008</v>
      </c>
      <c r="J150">
        <v>10.42</v>
      </c>
      <c r="K150" s="12">
        <f t="shared" si="11"/>
        <v>92.5</v>
      </c>
      <c r="L150">
        <v>1480</v>
      </c>
      <c r="M150" s="12">
        <f>N150/16</f>
        <v>65.301874999999981</v>
      </c>
      <c r="N150" s="12" cm="1">
        <f t="array" ref="N150">SUM($E$138:$E$154+$K$138:$K$154)-SUM($G$138:$J$154)</f>
        <v>1044.8299999999997</v>
      </c>
      <c r="O150">
        <v>1</v>
      </c>
    </row>
    <row r="151" spans="1:15" x14ac:dyDescent="0.2">
      <c r="A151" s="4">
        <v>45041</v>
      </c>
      <c r="B151" s="9">
        <f>WEEKDAY(A151,1)</f>
        <v>3</v>
      </c>
      <c r="C151" s="9" t="str">
        <f>_xlfn.XLOOKUP(B151,$AH$2:$AH$8,$AI$2:$AI$8)</f>
        <v>Tuesday</v>
      </c>
      <c r="D151" s="2">
        <v>0.79166666666666696</v>
      </c>
      <c r="E151">
        <v>3.85</v>
      </c>
      <c r="F151">
        <v>3</v>
      </c>
      <c r="G151">
        <v>20</v>
      </c>
      <c r="H151">
        <v>5.21</v>
      </c>
      <c r="I151">
        <v>9.3800000000000008</v>
      </c>
      <c r="J151">
        <v>10.42</v>
      </c>
      <c r="K151" s="12">
        <f t="shared" si="11"/>
        <v>92.5</v>
      </c>
      <c r="L151">
        <v>1480</v>
      </c>
      <c r="M151" s="12">
        <f>N151/16</f>
        <v>65.301874999999981</v>
      </c>
      <c r="N151" s="12" cm="1">
        <f t="array" ref="N151">SUM($E$138:$E$154+$K$138:$K$154)-SUM($G$138:$J$154)</f>
        <v>1044.8299999999997</v>
      </c>
      <c r="O151">
        <v>1</v>
      </c>
    </row>
    <row r="152" spans="1:15" x14ac:dyDescent="0.2">
      <c r="A152" s="4">
        <v>45041</v>
      </c>
      <c r="B152" s="9">
        <f>WEEKDAY(A152,1)</f>
        <v>3</v>
      </c>
      <c r="C152" s="9" t="str">
        <f>_xlfn.XLOOKUP(B152,$AH$2:$AH$8,$AI$2:$AI$8)</f>
        <v>Tuesday</v>
      </c>
      <c r="D152" s="2">
        <v>0.83333333333333304</v>
      </c>
      <c r="E152">
        <v>13.85</v>
      </c>
      <c r="F152">
        <v>11.99</v>
      </c>
      <c r="G152">
        <v>20</v>
      </c>
      <c r="H152">
        <v>5.21</v>
      </c>
      <c r="I152">
        <v>9.3800000000000008</v>
      </c>
      <c r="J152">
        <v>10.42</v>
      </c>
      <c r="K152" s="12">
        <f t="shared" si="11"/>
        <v>92.5</v>
      </c>
      <c r="L152">
        <v>1480</v>
      </c>
      <c r="M152" s="12">
        <f>N152/16</f>
        <v>65.301874999999981</v>
      </c>
      <c r="N152" s="12" cm="1">
        <f t="array" ref="N152">SUM($E$138:$E$154+$K$138:$K$154)-SUM($G$138:$J$154)</f>
        <v>1044.8299999999997</v>
      </c>
      <c r="O152">
        <v>1</v>
      </c>
    </row>
    <row r="153" spans="1:15" x14ac:dyDescent="0.2">
      <c r="A153" s="4">
        <v>45041</v>
      </c>
      <c r="B153" s="9">
        <f>WEEKDAY(A153,1)</f>
        <v>3</v>
      </c>
      <c r="C153" s="9" t="str">
        <f>_xlfn.XLOOKUP(B153,$AH$2:$AH$8,$AI$2:$AI$8)</f>
        <v>Tuesday</v>
      </c>
      <c r="D153" s="2">
        <v>0.875</v>
      </c>
      <c r="E153">
        <v>0</v>
      </c>
      <c r="F153">
        <v>0</v>
      </c>
      <c r="G153">
        <v>20</v>
      </c>
      <c r="H153">
        <v>5.21</v>
      </c>
      <c r="I153">
        <v>9.3800000000000008</v>
      </c>
      <c r="J153">
        <v>10.42</v>
      </c>
      <c r="K153" s="12">
        <f t="shared" si="11"/>
        <v>92.5</v>
      </c>
      <c r="L153">
        <v>1480</v>
      </c>
      <c r="M153" s="12">
        <f>N153/16</f>
        <v>65.301874999999981</v>
      </c>
      <c r="N153" s="12" cm="1">
        <f t="array" ref="N153">SUM($E$138:$E$154+$K$138:$K$154)-SUM($G$138:$J$154)</f>
        <v>1044.8299999999997</v>
      </c>
      <c r="O153">
        <v>1</v>
      </c>
    </row>
    <row r="154" spans="1:15" x14ac:dyDescent="0.2">
      <c r="A154" s="4">
        <v>45041</v>
      </c>
      <c r="B154" s="9">
        <f>WEEKDAY(A154,1)</f>
        <v>3</v>
      </c>
      <c r="C154" s="9" t="str">
        <f>_xlfn.XLOOKUP(B154,$AH$2:$AH$8,$AI$2:$AI$8)</f>
        <v>Tuesday</v>
      </c>
      <c r="D154" s="2">
        <v>0.91666666666666696</v>
      </c>
      <c r="E154">
        <v>0</v>
      </c>
      <c r="F154">
        <v>0</v>
      </c>
      <c r="G154">
        <v>20</v>
      </c>
      <c r="H154">
        <v>5.21</v>
      </c>
      <c r="I154">
        <v>9.3800000000000008</v>
      </c>
      <c r="J154">
        <v>10.42</v>
      </c>
      <c r="K154" s="12">
        <f t="shared" si="11"/>
        <v>92.5</v>
      </c>
      <c r="L154">
        <v>1480</v>
      </c>
      <c r="M154" s="12">
        <f>N154/16</f>
        <v>65.301874999999981</v>
      </c>
      <c r="N154" s="12" cm="1">
        <f t="array" ref="N154">SUM($E$138:$E$154+$K$138:$K$154)-SUM($G$138:$J$154)</f>
        <v>1044.8299999999997</v>
      </c>
      <c r="O154">
        <v>1</v>
      </c>
    </row>
    <row r="155" spans="1:15" x14ac:dyDescent="0.2">
      <c r="A155" s="1">
        <v>45042</v>
      </c>
      <c r="B155" s="9">
        <f>WEEKDAY(A155,1)</f>
        <v>4</v>
      </c>
      <c r="C155" s="9" t="str">
        <f>_xlfn.XLOOKUP(B155,$AH$2:$AH$8,$AI$2:$AI$8)</f>
        <v>Wednesday</v>
      </c>
      <c r="D155" s="2">
        <v>0.25</v>
      </c>
      <c r="E155">
        <v>4.5</v>
      </c>
      <c r="F155">
        <v>3.5</v>
      </c>
      <c r="G155">
        <v>20</v>
      </c>
      <c r="H155">
        <v>5.21</v>
      </c>
      <c r="I155">
        <v>9.3800000000000008</v>
      </c>
      <c r="J155">
        <v>10.42</v>
      </c>
      <c r="K155" s="12">
        <f t="shared" si="11"/>
        <v>55.1875</v>
      </c>
      <c r="L155">
        <v>883</v>
      </c>
      <c r="M155" s="12">
        <f>N155/16</f>
        <v>14.668593750000014</v>
      </c>
      <c r="N155" s="12" cm="1">
        <f t="array" ref="N155">SUM($E$155:$E$171+$K$155:$K$171)-SUM($G$155:$J$171)</f>
        <v>234.69750000000022</v>
      </c>
      <c r="O155">
        <v>1</v>
      </c>
    </row>
    <row r="156" spans="1:15" x14ac:dyDescent="0.2">
      <c r="A156" s="1">
        <v>45042</v>
      </c>
      <c r="B156" s="9">
        <f>WEEKDAY(A156,1)</f>
        <v>4</v>
      </c>
      <c r="C156" s="9" t="str">
        <f>_xlfn.XLOOKUP(B156,$AH$2:$AH$8,$AI$2:$AI$8)</f>
        <v>Wednesday</v>
      </c>
      <c r="D156" s="2">
        <v>0.29166666666666702</v>
      </c>
      <c r="E156">
        <v>6.99</v>
      </c>
      <c r="F156">
        <v>6.5</v>
      </c>
      <c r="G156">
        <v>20</v>
      </c>
      <c r="H156">
        <v>5.21</v>
      </c>
      <c r="I156">
        <v>9.3800000000000008</v>
      </c>
      <c r="J156">
        <v>10.42</v>
      </c>
      <c r="K156" s="12">
        <f t="shared" si="11"/>
        <v>55.1875</v>
      </c>
      <c r="L156">
        <v>883</v>
      </c>
      <c r="M156" s="12">
        <f>N156/16</f>
        <v>14.668593750000014</v>
      </c>
      <c r="N156" s="12" cm="1">
        <f t="array" ref="N156">SUM($E$155:$E$171+$K$155:$K$171)-SUM($G$155:$J$171)</f>
        <v>234.69750000000022</v>
      </c>
      <c r="O156">
        <v>1</v>
      </c>
    </row>
    <row r="157" spans="1:15" x14ac:dyDescent="0.2">
      <c r="A157" s="1">
        <v>45042</v>
      </c>
      <c r="B157" s="9">
        <f>WEEKDAY(A157,1)</f>
        <v>4</v>
      </c>
      <c r="C157" s="9" t="str">
        <f>_xlfn.XLOOKUP(B157,$AH$2:$AH$8,$AI$2:$AI$8)</f>
        <v>Wednesday</v>
      </c>
      <c r="D157" s="2">
        <v>0.33333333333333298</v>
      </c>
      <c r="E157">
        <v>15.74</v>
      </c>
      <c r="F157">
        <v>13.75</v>
      </c>
      <c r="G157">
        <v>20</v>
      </c>
      <c r="H157">
        <v>5.21</v>
      </c>
      <c r="I157">
        <v>9.3800000000000008</v>
      </c>
      <c r="J157">
        <v>10.42</v>
      </c>
      <c r="K157" s="12">
        <f t="shared" si="11"/>
        <v>55.1875</v>
      </c>
      <c r="L157">
        <v>883</v>
      </c>
      <c r="M157" s="12">
        <f>N157/16</f>
        <v>14.668593750000014</v>
      </c>
      <c r="N157" s="12" cm="1">
        <f t="array" ref="N157">SUM($E$155:$E$171+$K$155:$K$171)-SUM($G$155:$J$171)</f>
        <v>234.69750000000022</v>
      </c>
      <c r="O157">
        <v>1</v>
      </c>
    </row>
    <row r="158" spans="1:15" x14ac:dyDescent="0.2">
      <c r="A158" s="1">
        <v>45042</v>
      </c>
      <c r="B158" s="9">
        <f>WEEKDAY(A158,1)</f>
        <v>4</v>
      </c>
      <c r="C158" s="9" t="str">
        <f>_xlfn.XLOOKUP(B158,$AH$2:$AH$8,$AI$2:$AI$8)</f>
        <v>Wednesday</v>
      </c>
      <c r="D158" s="2">
        <v>0.375</v>
      </c>
      <c r="E158">
        <v>2.75</v>
      </c>
      <c r="F158">
        <v>2</v>
      </c>
      <c r="G158">
        <v>20</v>
      </c>
      <c r="H158">
        <v>5.21</v>
      </c>
      <c r="I158">
        <v>9.3800000000000008</v>
      </c>
      <c r="J158">
        <v>10.42</v>
      </c>
      <c r="K158" s="12">
        <f t="shared" si="11"/>
        <v>55.1875</v>
      </c>
      <c r="L158">
        <v>883</v>
      </c>
      <c r="M158" s="12">
        <f>N158/16</f>
        <v>14.668593750000014</v>
      </c>
      <c r="N158" s="12" cm="1">
        <f t="array" ref="N158">SUM($E$155:$E$171+$K$155:$K$171)-SUM($G$155:$J$171)</f>
        <v>234.69750000000022</v>
      </c>
      <c r="O158">
        <v>1</v>
      </c>
    </row>
    <row r="159" spans="1:15" x14ac:dyDescent="0.2">
      <c r="A159" s="1">
        <v>45042</v>
      </c>
      <c r="B159" s="9">
        <f>WEEKDAY(A159,1)</f>
        <v>4</v>
      </c>
      <c r="C159" s="9" t="str">
        <f>_xlfn.XLOOKUP(B159,$AH$2:$AH$8,$AI$2:$AI$8)</f>
        <v>Wednesday</v>
      </c>
      <c r="D159" s="2">
        <v>0.41666666666666702</v>
      </c>
      <c r="E159">
        <v>0</v>
      </c>
      <c r="F159">
        <v>0</v>
      </c>
      <c r="G159">
        <v>20</v>
      </c>
      <c r="H159">
        <v>5.21</v>
      </c>
      <c r="I159">
        <v>9.3800000000000008</v>
      </c>
      <c r="J159">
        <v>10.42</v>
      </c>
      <c r="K159" s="12">
        <f t="shared" si="11"/>
        <v>55.1875</v>
      </c>
      <c r="L159">
        <v>883</v>
      </c>
      <c r="M159" s="12">
        <f>N159/16</f>
        <v>14.668593750000014</v>
      </c>
      <c r="N159" s="12" cm="1">
        <f t="array" ref="N159">SUM($E$155:$E$171+$K$155:$K$171)-SUM($G$155:$J$171)</f>
        <v>234.69750000000022</v>
      </c>
      <c r="O159">
        <v>1</v>
      </c>
    </row>
    <row r="160" spans="1:15" x14ac:dyDescent="0.2">
      <c r="A160" s="1">
        <v>45042</v>
      </c>
      <c r="B160" s="9">
        <f>WEEKDAY(A160,1)</f>
        <v>4</v>
      </c>
      <c r="C160" s="9" t="str">
        <f>_xlfn.XLOOKUP(B160,$AH$2:$AH$8,$AI$2:$AI$8)</f>
        <v>Wednesday</v>
      </c>
      <c r="D160" s="2">
        <v>0.45833333333333298</v>
      </c>
      <c r="E160">
        <v>10</v>
      </c>
      <c r="F160">
        <v>8.25</v>
      </c>
      <c r="G160">
        <v>20</v>
      </c>
      <c r="H160">
        <v>5.21</v>
      </c>
      <c r="I160">
        <v>9.3800000000000008</v>
      </c>
      <c r="J160">
        <v>10.42</v>
      </c>
      <c r="K160" s="12">
        <f t="shared" si="11"/>
        <v>55.1875</v>
      </c>
      <c r="L160">
        <v>883</v>
      </c>
      <c r="M160" s="12">
        <f>N160/16</f>
        <v>14.668593750000014</v>
      </c>
      <c r="N160" s="12" cm="1">
        <f t="array" ref="N160">SUM($E$155:$E$171+$K$155:$K$171)-SUM($G$155:$J$171)</f>
        <v>234.69750000000022</v>
      </c>
      <c r="O160">
        <v>1</v>
      </c>
    </row>
    <row r="161" spans="1:15" x14ac:dyDescent="0.2">
      <c r="A161" s="1">
        <v>45042</v>
      </c>
      <c r="B161" s="9">
        <f>WEEKDAY(A161,1)</f>
        <v>4</v>
      </c>
      <c r="C161" s="9" t="str">
        <f>_xlfn.XLOOKUP(B161,$AH$2:$AH$8,$AI$2:$AI$8)</f>
        <v>Wednesday</v>
      </c>
      <c r="D161" s="2">
        <v>0.5</v>
      </c>
      <c r="E161">
        <v>0</v>
      </c>
      <c r="F161">
        <v>0</v>
      </c>
      <c r="G161">
        <v>20</v>
      </c>
      <c r="H161">
        <v>5.21</v>
      </c>
      <c r="I161">
        <v>9.3800000000000008</v>
      </c>
      <c r="J161">
        <v>10.42</v>
      </c>
      <c r="K161" s="12">
        <f t="shared" si="11"/>
        <v>55.1875</v>
      </c>
      <c r="L161">
        <v>883</v>
      </c>
      <c r="M161" s="12">
        <f>N161/16</f>
        <v>14.668593750000014</v>
      </c>
      <c r="N161" s="12" cm="1">
        <f t="array" ref="N161">SUM($E$155:$E$171+$K$155:$K$171)-SUM($G$155:$J$171)</f>
        <v>234.69750000000022</v>
      </c>
      <c r="O161">
        <v>1</v>
      </c>
    </row>
    <row r="162" spans="1:15" x14ac:dyDescent="0.2">
      <c r="A162" s="1">
        <v>45042</v>
      </c>
      <c r="B162" s="9">
        <f>WEEKDAY(A162,1)</f>
        <v>4</v>
      </c>
      <c r="C162" s="9" t="str">
        <f>_xlfn.XLOOKUP(B162,$AH$2:$AH$8,$AI$2:$AI$8)</f>
        <v>Wednesday</v>
      </c>
      <c r="D162" s="2">
        <v>0.54166666666666696</v>
      </c>
      <c r="E162">
        <v>6</v>
      </c>
      <c r="F162">
        <v>5.25</v>
      </c>
      <c r="G162">
        <v>20</v>
      </c>
      <c r="H162">
        <v>5.21</v>
      </c>
      <c r="I162">
        <v>9.3800000000000008</v>
      </c>
      <c r="J162">
        <v>10.42</v>
      </c>
      <c r="K162" s="12">
        <f t="shared" si="11"/>
        <v>55.1875</v>
      </c>
      <c r="L162">
        <v>883</v>
      </c>
      <c r="M162" s="12">
        <f>N162/16</f>
        <v>14.668593750000014</v>
      </c>
      <c r="N162" s="12" cm="1">
        <f t="array" ref="N162">SUM($E$155:$E$171+$K$155:$K$171)-SUM($G$155:$J$171)</f>
        <v>234.69750000000022</v>
      </c>
      <c r="O162">
        <v>1</v>
      </c>
    </row>
    <row r="163" spans="1:15" x14ac:dyDescent="0.2">
      <c r="A163" s="1">
        <v>45042</v>
      </c>
      <c r="B163" s="9">
        <f>WEEKDAY(A163,1)</f>
        <v>4</v>
      </c>
      <c r="C163" s="9" t="str">
        <f>_xlfn.XLOOKUP(B163,$AH$2:$AH$8,$AI$2:$AI$8)</f>
        <v>Wednesday</v>
      </c>
      <c r="D163" s="2">
        <v>0.58333333333333304</v>
      </c>
      <c r="E163">
        <v>15.7</v>
      </c>
      <c r="F163">
        <v>13.5</v>
      </c>
      <c r="G163">
        <v>20</v>
      </c>
      <c r="H163">
        <v>5.21</v>
      </c>
      <c r="I163">
        <v>9.3800000000000008</v>
      </c>
      <c r="J163">
        <v>10.42</v>
      </c>
      <c r="K163" s="12">
        <f t="shared" si="11"/>
        <v>55.1875</v>
      </c>
      <c r="L163">
        <v>883</v>
      </c>
      <c r="M163" s="12">
        <f>N163/16</f>
        <v>14.668593750000014</v>
      </c>
      <c r="N163" s="12" cm="1">
        <f t="array" ref="N163">SUM($E$155:$E$171+$K$155:$K$171)-SUM($G$155:$J$171)</f>
        <v>234.69750000000022</v>
      </c>
      <c r="O163">
        <v>1</v>
      </c>
    </row>
    <row r="164" spans="1:15" x14ac:dyDescent="0.2">
      <c r="A164" s="1">
        <v>45042</v>
      </c>
      <c r="B164" s="9">
        <f>WEEKDAY(A164,1)</f>
        <v>4</v>
      </c>
      <c r="C164" s="9" t="str">
        <f>_xlfn.XLOOKUP(B164,$AH$2:$AH$8,$AI$2:$AI$8)</f>
        <v>Wednesday</v>
      </c>
      <c r="D164" s="2">
        <v>0.625</v>
      </c>
      <c r="E164">
        <v>0</v>
      </c>
      <c r="F164">
        <v>0</v>
      </c>
      <c r="G164">
        <v>20</v>
      </c>
      <c r="H164">
        <v>5.21</v>
      </c>
      <c r="I164">
        <v>9.3800000000000008</v>
      </c>
      <c r="J164">
        <v>10.42</v>
      </c>
      <c r="K164" s="12">
        <f t="shared" si="11"/>
        <v>55.1875</v>
      </c>
      <c r="L164">
        <v>883</v>
      </c>
      <c r="M164" s="12">
        <f>N164/16</f>
        <v>14.668593750000014</v>
      </c>
      <c r="N164" s="12" cm="1">
        <f t="array" ref="N164">SUM($E$155:$E$171+$K$155:$K$171)-SUM($G$155:$J$171)</f>
        <v>234.69750000000022</v>
      </c>
      <c r="O164">
        <v>1</v>
      </c>
    </row>
    <row r="165" spans="1:15" x14ac:dyDescent="0.2">
      <c r="A165" s="1">
        <v>45042</v>
      </c>
      <c r="B165" s="9">
        <f>WEEKDAY(A165,1)</f>
        <v>4</v>
      </c>
      <c r="C165" s="9" t="str">
        <f>_xlfn.XLOOKUP(B165,$AH$2:$AH$8,$AI$2:$AI$8)</f>
        <v>Wednesday</v>
      </c>
      <c r="D165" s="2">
        <v>0.66666666666666696</v>
      </c>
      <c r="E165">
        <v>0</v>
      </c>
      <c r="F165">
        <v>0</v>
      </c>
      <c r="G165">
        <v>20</v>
      </c>
      <c r="H165">
        <v>5.21</v>
      </c>
      <c r="I165">
        <v>9.3800000000000008</v>
      </c>
      <c r="J165">
        <v>10.42</v>
      </c>
      <c r="K165" s="12">
        <f t="shared" si="11"/>
        <v>55.1875</v>
      </c>
      <c r="L165">
        <v>883</v>
      </c>
      <c r="M165" s="12">
        <f>N165/16</f>
        <v>14.668593750000014</v>
      </c>
      <c r="N165" s="12" cm="1">
        <f t="array" ref="N165">SUM($E$155:$E$171+$K$155:$K$171)-SUM($G$155:$J$171)</f>
        <v>234.69750000000022</v>
      </c>
      <c r="O165">
        <v>1</v>
      </c>
    </row>
    <row r="166" spans="1:15" x14ac:dyDescent="0.2">
      <c r="A166" s="1">
        <v>45042</v>
      </c>
      <c r="B166" s="9">
        <f>WEEKDAY(A166,1)</f>
        <v>4</v>
      </c>
      <c r="C166" s="9" t="str">
        <f>_xlfn.XLOOKUP(B166,$AH$2:$AH$8,$AI$2:$AI$8)</f>
        <v>Wednesday</v>
      </c>
      <c r="D166" s="2">
        <v>0.70833333333333304</v>
      </c>
      <c r="E166">
        <v>0</v>
      </c>
      <c r="F166">
        <v>0</v>
      </c>
      <c r="G166">
        <v>20</v>
      </c>
      <c r="H166">
        <v>5.21</v>
      </c>
      <c r="I166">
        <v>9.3800000000000008</v>
      </c>
      <c r="J166">
        <v>10.42</v>
      </c>
      <c r="K166" s="12">
        <f t="shared" si="11"/>
        <v>55.1875</v>
      </c>
      <c r="L166">
        <v>883</v>
      </c>
      <c r="M166" s="12">
        <f>N166/16</f>
        <v>14.668593750000014</v>
      </c>
      <c r="N166" s="12" cm="1">
        <f t="array" ref="N166">SUM($E$155:$E$171+$K$155:$K$171)-SUM($G$155:$J$171)</f>
        <v>234.69750000000022</v>
      </c>
      <c r="O166">
        <v>1</v>
      </c>
    </row>
    <row r="167" spans="1:15" x14ac:dyDescent="0.2">
      <c r="A167" s="1">
        <v>45042</v>
      </c>
      <c r="B167" s="9">
        <f>WEEKDAY(A167,1)</f>
        <v>4</v>
      </c>
      <c r="C167" s="9" t="str">
        <f>_xlfn.XLOOKUP(B167,$AH$2:$AH$8,$AI$2:$AI$8)</f>
        <v>Wednesday</v>
      </c>
      <c r="D167" s="2">
        <v>0.75</v>
      </c>
      <c r="E167">
        <v>0</v>
      </c>
      <c r="F167">
        <v>0</v>
      </c>
      <c r="G167">
        <v>20</v>
      </c>
      <c r="H167">
        <v>5.21</v>
      </c>
      <c r="I167">
        <v>9.3800000000000008</v>
      </c>
      <c r="J167">
        <v>10.42</v>
      </c>
      <c r="K167" s="12">
        <f t="shared" si="11"/>
        <v>55.1875</v>
      </c>
      <c r="L167">
        <v>883</v>
      </c>
      <c r="M167" s="12">
        <f>N167/16</f>
        <v>14.668593750000014</v>
      </c>
      <c r="N167" s="12" cm="1">
        <f t="array" ref="N167">SUM($E$155:$E$171+$K$155:$K$171)-SUM($G$155:$J$171)</f>
        <v>234.69750000000022</v>
      </c>
      <c r="O167">
        <v>1</v>
      </c>
    </row>
    <row r="168" spans="1:15" x14ac:dyDescent="0.2">
      <c r="A168" s="1">
        <v>45042</v>
      </c>
      <c r="B168" s="9">
        <f>WEEKDAY(A168,1)</f>
        <v>4</v>
      </c>
      <c r="C168" s="9" t="str">
        <f>_xlfn.XLOOKUP(B168,$AH$2:$AH$8,$AI$2:$AI$8)</f>
        <v>Wednesday</v>
      </c>
      <c r="D168" s="2">
        <v>0.79166666666666696</v>
      </c>
      <c r="E168">
        <v>0</v>
      </c>
      <c r="F168">
        <v>0</v>
      </c>
      <c r="G168">
        <v>20</v>
      </c>
      <c r="H168">
        <v>5.21</v>
      </c>
      <c r="I168">
        <v>9.3800000000000008</v>
      </c>
      <c r="J168">
        <v>10.42</v>
      </c>
      <c r="K168" s="12">
        <f t="shared" si="11"/>
        <v>55.1875</v>
      </c>
      <c r="L168">
        <v>883</v>
      </c>
      <c r="M168" s="12">
        <f>N168/16</f>
        <v>14.668593750000014</v>
      </c>
      <c r="N168" s="12" cm="1">
        <f t="array" ref="N168">SUM($E$155:$E$171+$K$155:$K$171)-SUM($G$155:$J$171)</f>
        <v>234.69750000000022</v>
      </c>
      <c r="O168">
        <v>1</v>
      </c>
    </row>
    <row r="169" spans="1:15" x14ac:dyDescent="0.2">
      <c r="A169" s="1">
        <v>45042</v>
      </c>
      <c r="B169" s="9">
        <f>WEEKDAY(A169,1)</f>
        <v>4</v>
      </c>
      <c r="C169" s="9" t="str">
        <f>_xlfn.XLOOKUP(B169,$AH$2:$AH$8,$AI$2:$AI$8)</f>
        <v>Wednesday</v>
      </c>
      <c r="D169" s="2">
        <v>0.83333333333333304</v>
      </c>
      <c r="E169">
        <v>0</v>
      </c>
      <c r="F169">
        <v>0</v>
      </c>
      <c r="G169">
        <v>20</v>
      </c>
      <c r="H169">
        <v>5.21</v>
      </c>
      <c r="I169">
        <v>9.3800000000000008</v>
      </c>
      <c r="J169">
        <v>10.42</v>
      </c>
      <c r="K169" s="12">
        <f t="shared" si="11"/>
        <v>55.1875</v>
      </c>
      <c r="L169">
        <v>883</v>
      </c>
      <c r="M169" s="12">
        <f>N169/16</f>
        <v>14.668593750000014</v>
      </c>
      <c r="N169" s="12" cm="1">
        <f t="array" ref="N169">SUM($E$155:$E$171+$K$155:$K$171)-SUM($G$155:$J$171)</f>
        <v>234.69750000000022</v>
      </c>
      <c r="O169">
        <v>1</v>
      </c>
    </row>
    <row r="170" spans="1:15" x14ac:dyDescent="0.2">
      <c r="A170" s="1">
        <v>45042</v>
      </c>
      <c r="B170" s="9">
        <f>WEEKDAY(A170,1)</f>
        <v>4</v>
      </c>
      <c r="C170" s="9" t="str">
        <f>_xlfn.XLOOKUP(B170,$AH$2:$AH$8,$AI$2:$AI$8)</f>
        <v>Wednesday</v>
      </c>
      <c r="D170" s="2">
        <v>0.875</v>
      </c>
      <c r="E170">
        <v>0</v>
      </c>
      <c r="F170">
        <v>0</v>
      </c>
      <c r="G170">
        <v>20</v>
      </c>
      <c r="H170">
        <v>5.21</v>
      </c>
      <c r="I170">
        <v>9.3800000000000008</v>
      </c>
      <c r="J170">
        <v>10.42</v>
      </c>
      <c r="K170" s="12">
        <f t="shared" si="11"/>
        <v>55.1875</v>
      </c>
      <c r="L170">
        <v>883</v>
      </c>
      <c r="M170" s="12">
        <f>N170/16</f>
        <v>14.668593750000014</v>
      </c>
      <c r="N170" s="12" cm="1">
        <f t="array" ref="N170">SUM($E$155:$E$171+$K$155:$K$171)-SUM($G$155:$J$171)</f>
        <v>234.69750000000022</v>
      </c>
      <c r="O170">
        <v>1</v>
      </c>
    </row>
    <row r="171" spans="1:15" x14ac:dyDescent="0.2">
      <c r="A171" s="1">
        <v>45042</v>
      </c>
      <c r="B171" s="9">
        <f>WEEKDAY(A171,1)</f>
        <v>4</v>
      </c>
      <c r="C171" s="9" t="str">
        <f>_xlfn.XLOOKUP(B171,$AH$2:$AH$8,$AI$2:$AI$8)</f>
        <v>Wednesday</v>
      </c>
      <c r="D171" s="2">
        <v>0.91666666666666696</v>
      </c>
      <c r="E171">
        <v>0</v>
      </c>
      <c r="F171">
        <v>0</v>
      </c>
      <c r="G171">
        <v>20</v>
      </c>
      <c r="H171">
        <v>5.21</v>
      </c>
      <c r="I171">
        <v>9.3800000000000008</v>
      </c>
      <c r="J171">
        <v>10.42</v>
      </c>
      <c r="K171" s="12">
        <f t="shared" si="11"/>
        <v>55.1875</v>
      </c>
      <c r="L171">
        <v>883</v>
      </c>
      <c r="M171" s="12">
        <f>N171/16</f>
        <v>14.668593750000014</v>
      </c>
      <c r="N171" s="12" cm="1">
        <f t="array" ref="N171">SUM($E$155:$E$171+$K$155:$K$171)-SUM($G$155:$J$171)</f>
        <v>234.69750000000022</v>
      </c>
      <c r="O171">
        <v>1</v>
      </c>
    </row>
    <row r="172" spans="1:15" x14ac:dyDescent="0.2">
      <c r="A172" s="1">
        <v>45043</v>
      </c>
      <c r="B172" s="9">
        <f>WEEKDAY(A172,1)</f>
        <v>5</v>
      </c>
      <c r="C172" s="9" t="str">
        <f>_xlfn.XLOOKUP(B172,$AH$2:$AH$8,$AI$2:$AI$8)</f>
        <v>Thursday</v>
      </c>
      <c r="D172" s="2">
        <v>0.25</v>
      </c>
      <c r="E172">
        <v>8.25</v>
      </c>
      <c r="F172">
        <v>7.25</v>
      </c>
      <c r="G172">
        <v>20</v>
      </c>
      <c r="H172">
        <v>5.21</v>
      </c>
      <c r="I172">
        <v>9.3800000000000008</v>
      </c>
      <c r="J172">
        <v>10.42</v>
      </c>
      <c r="K172" s="12">
        <f t="shared" si="11"/>
        <v>49.375</v>
      </c>
      <c r="L172">
        <v>790</v>
      </c>
      <c r="M172" s="12">
        <f>N172/16</f>
        <v>16.012812500000017</v>
      </c>
      <c r="N172" s="12" cm="1">
        <f t="array" ref="N172">SUM($E$172:$E$188+$K$172:$K$188)-SUM($G$172:$J$188)</f>
        <v>256.20500000000027</v>
      </c>
      <c r="O172">
        <v>1</v>
      </c>
    </row>
    <row r="173" spans="1:15" x14ac:dyDescent="0.2">
      <c r="A173" s="1">
        <v>45043</v>
      </c>
      <c r="B173" s="9">
        <f>WEEKDAY(A173,1)</f>
        <v>5</v>
      </c>
      <c r="C173" s="9" t="str">
        <f>_xlfn.XLOOKUP(B173,$AH$2:$AH$8,$AI$2:$AI$8)</f>
        <v>Thursday</v>
      </c>
      <c r="D173" s="2">
        <v>0.29166666666666702</v>
      </c>
      <c r="E173">
        <v>5.5</v>
      </c>
      <c r="F173">
        <v>4.25</v>
      </c>
      <c r="G173">
        <v>20</v>
      </c>
      <c r="H173">
        <v>5.21</v>
      </c>
      <c r="I173">
        <v>9.3800000000000008</v>
      </c>
      <c r="J173">
        <v>10.42</v>
      </c>
      <c r="K173" s="12">
        <f t="shared" si="11"/>
        <v>49.375</v>
      </c>
      <c r="L173">
        <v>790</v>
      </c>
      <c r="M173" s="12">
        <f>N173/16</f>
        <v>16.012812500000017</v>
      </c>
      <c r="N173" s="12" cm="1">
        <f t="array" ref="N173">SUM($E$172:$E$188+$K$172:$K$188)-SUM($G$172:$J$188)</f>
        <v>256.20500000000027</v>
      </c>
      <c r="O173">
        <v>1</v>
      </c>
    </row>
    <row r="174" spans="1:15" x14ac:dyDescent="0.2">
      <c r="A174" s="1">
        <v>45043</v>
      </c>
      <c r="B174" s="9">
        <f>WEEKDAY(A174,1)</f>
        <v>5</v>
      </c>
      <c r="C174" s="9" t="str">
        <f>_xlfn.XLOOKUP(B174,$AH$2:$AH$8,$AI$2:$AI$8)</f>
        <v>Thursday</v>
      </c>
      <c r="D174" s="2">
        <v>0.33333333333333298</v>
      </c>
      <c r="E174">
        <v>15</v>
      </c>
      <c r="F174">
        <v>12</v>
      </c>
      <c r="G174">
        <v>20</v>
      </c>
      <c r="H174">
        <v>5.21</v>
      </c>
      <c r="I174">
        <v>9.3800000000000008</v>
      </c>
      <c r="J174">
        <v>10.42</v>
      </c>
      <c r="K174" s="12">
        <f t="shared" si="11"/>
        <v>49.375</v>
      </c>
      <c r="L174">
        <v>790</v>
      </c>
      <c r="M174" s="12">
        <f>N174/16</f>
        <v>16.012812500000017</v>
      </c>
      <c r="N174" s="12" cm="1">
        <f t="array" ref="N174">SUM($E$172:$E$188+$K$172:$K$188)-SUM($G$172:$J$188)</f>
        <v>256.20500000000027</v>
      </c>
      <c r="O174">
        <v>1</v>
      </c>
    </row>
    <row r="175" spans="1:15" x14ac:dyDescent="0.2">
      <c r="A175" s="1">
        <v>45043</v>
      </c>
      <c r="B175" s="9">
        <f>WEEKDAY(A175,1)</f>
        <v>5</v>
      </c>
      <c r="C175" s="9" t="str">
        <f>_xlfn.XLOOKUP(B175,$AH$2:$AH$8,$AI$2:$AI$8)</f>
        <v>Thursday</v>
      </c>
      <c r="D175" s="2">
        <v>0.375</v>
      </c>
      <c r="E175">
        <v>3.85</v>
      </c>
      <c r="F175">
        <v>3.5</v>
      </c>
      <c r="G175">
        <v>20</v>
      </c>
      <c r="H175">
        <v>5.21</v>
      </c>
      <c r="I175">
        <v>9.3800000000000008</v>
      </c>
      <c r="J175">
        <v>10.42</v>
      </c>
      <c r="K175" s="12">
        <f t="shared" si="11"/>
        <v>49.375</v>
      </c>
      <c r="L175">
        <v>790</v>
      </c>
      <c r="M175" s="12">
        <f>N175/16</f>
        <v>16.012812500000017</v>
      </c>
      <c r="N175" s="12" cm="1">
        <f t="array" ref="N175">SUM($E$172:$E$188+$K$172:$K$188)-SUM($G$172:$J$188)</f>
        <v>256.20500000000027</v>
      </c>
      <c r="O175">
        <v>1</v>
      </c>
    </row>
    <row r="176" spans="1:15" x14ac:dyDescent="0.2">
      <c r="A176" s="1">
        <v>45043</v>
      </c>
      <c r="B176" s="9">
        <f>WEEKDAY(A176,1)</f>
        <v>5</v>
      </c>
      <c r="C176" s="9" t="str">
        <f>_xlfn.XLOOKUP(B176,$AH$2:$AH$8,$AI$2:$AI$8)</f>
        <v>Thursday</v>
      </c>
      <c r="D176" s="2">
        <v>0.41666666666666702</v>
      </c>
      <c r="E176">
        <v>12.1</v>
      </c>
      <c r="F176">
        <v>9.75</v>
      </c>
      <c r="G176">
        <v>20</v>
      </c>
      <c r="H176">
        <v>5.21</v>
      </c>
      <c r="I176">
        <v>9.3800000000000008</v>
      </c>
      <c r="J176">
        <v>10.42</v>
      </c>
      <c r="K176" s="12">
        <f t="shared" si="11"/>
        <v>49.375</v>
      </c>
      <c r="L176">
        <v>790</v>
      </c>
      <c r="M176" s="12">
        <f>N176/16</f>
        <v>16.012812500000017</v>
      </c>
      <c r="N176" s="12" cm="1">
        <f t="array" ref="N176">SUM($E$172:$E$188+$K$172:$K$188)-SUM($G$172:$J$188)</f>
        <v>256.20500000000027</v>
      </c>
      <c r="O176">
        <v>1</v>
      </c>
    </row>
    <row r="177" spans="1:15" x14ac:dyDescent="0.2">
      <c r="A177" s="1">
        <v>45043</v>
      </c>
      <c r="B177" s="9">
        <f>WEEKDAY(A177,1)</f>
        <v>5</v>
      </c>
      <c r="C177" s="9" t="str">
        <f>_xlfn.XLOOKUP(B177,$AH$2:$AH$8,$AI$2:$AI$8)</f>
        <v>Thursday</v>
      </c>
      <c r="D177" s="2">
        <v>0.45833333333333298</v>
      </c>
      <c r="E177">
        <v>13.25</v>
      </c>
      <c r="F177">
        <v>1.5</v>
      </c>
      <c r="G177">
        <v>20</v>
      </c>
      <c r="H177">
        <v>5.21</v>
      </c>
      <c r="I177">
        <v>9.3800000000000008</v>
      </c>
      <c r="J177">
        <v>10.42</v>
      </c>
      <c r="K177" s="12">
        <f t="shared" si="11"/>
        <v>49.375</v>
      </c>
      <c r="L177">
        <v>790</v>
      </c>
      <c r="M177" s="12">
        <f>N177/16</f>
        <v>16.012812500000017</v>
      </c>
      <c r="N177" s="12" cm="1">
        <f t="array" ref="N177">SUM($E$172:$E$188+$K$172:$K$188)-SUM($G$172:$J$188)</f>
        <v>256.20500000000027</v>
      </c>
      <c r="O177">
        <v>1</v>
      </c>
    </row>
    <row r="178" spans="1:15" x14ac:dyDescent="0.2">
      <c r="A178" s="1">
        <v>45043</v>
      </c>
      <c r="B178" s="9">
        <f>WEEKDAY(A178,1)</f>
        <v>5</v>
      </c>
      <c r="C178" s="9" t="str">
        <f>_xlfn.XLOOKUP(B178,$AH$2:$AH$8,$AI$2:$AI$8)</f>
        <v>Thursday</v>
      </c>
      <c r="D178" s="2">
        <v>0.5</v>
      </c>
      <c r="E178">
        <v>0</v>
      </c>
      <c r="F178">
        <v>0</v>
      </c>
      <c r="G178">
        <v>20</v>
      </c>
      <c r="H178">
        <v>5.21</v>
      </c>
      <c r="I178">
        <v>9.3800000000000008</v>
      </c>
      <c r="J178">
        <v>10.42</v>
      </c>
      <c r="K178" s="12">
        <f t="shared" si="11"/>
        <v>49.375</v>
      </c>
      <c r="L178">
        <v>790</v>
      </c>
      <c r="M178" s="12">
        <f>N178/16</f>
        <v>16.012812500000017</v>
      </c>
      <c r="N178" s="12" cm="1">
        <f t="array" ref="N178">SUM($E$172:$E$188+$K$172:$K$188)-SUM($G$172:$J$188)</f>
        <v>256.20500000000027</v>
      </c>
      <c r="O178">
        <v>1</v>
      </c>
    </row>
    <row r="179" spans="1:15" x14ac:dyDescent="0.2">
      <c r="A179" s="1">
        <v>45043</v>
      </c>
      <c r="B179" s="9">
        <f>WEEKDAY(A179,1)</f>
        <v>5</v>
      </c>
      <c r="C179" s="9" t="str">
        <f>_xlfn.XLOOKUP(B179,$AH$2:$AH$8,$AI$2:$AI$8)</f>
        <v>Thursday</v>
      </c>
      <c r="D179" s="2">
        <v>0.54166666666666696</v>
      </c>
      <c r="E179">
        <v>0</v>
      </c>
      <c r="F179">
        <v>0</v>
      </c>
      <c r="G179">
        <v>20</v>
      </c>
      <c r="H179">
        <v>5.21</v>
      </c>
      <c r="I179">
        <v>9.3800000000000008</v>
      </c>
      <c r="J179">
        <v>10.42</v>
      </c>
      <c r="K179" s="12">
        <f t="shared" si="11"/>
        <v>49.375</v>
      </c>
      <c r="L179">
        <v>790</v>
      </c>
      <c r="M179" s="12">
        <f>N179/16</f>
        <v>16.012812500000017</v>
      </c>
      <c r="N179" s="12" cm="1">
        <f t="array" ref="N179">SUM($E$172:$E$188+$K$172:$K$188)-SUM($G$172:$J$188)</f>
        <v>256.20500000000027</v>
      </c>
      <c r="O179">
        <v>1</v>
      </c>
    </row>
    <row r="180" spans="1:15" x14ac:dyDescent="0.2">
      <c r="A180" s="1">
        <v>45043</v>
      </c>
      <c r="B180" s="9">
        <f>WEEKDAY(A180,1)</f>
        <v>5</v>
      </c>
      <c r="C180" s="9" t="str">
        <f>_xlfn.XLOOKUP(B180,$AH$2:$AH$8,$AI$2:$AI$8)</f>
        <v>Thursday</v>
      </c>
      <c r="D180" s="2">
        <v>0.58333333333333304</v>
      </c>
      <c r="E180">
        <v>0</v>
      </c>
      <c r="F180">
        <v>9</v>
      </c>
      <c r="G180">
        <v>20</v>
      </c>
      <c r="H180">
        <v>5.21</v>
      </c>
      <c r="I180">
        <v>9.3800000000000008</v>
      </c>
      <c r="J180">
        <v>10.42</v>
      </c>
      <c r="K180" s="12">
        <f t="shared" si="11"/>
        <v>49.375</v>
      </c>
      <c r="L180">
        <v>790</v>
      </c>
      <c r="M180" s="12">
        <f>N180/16</f>
        <v>16.012812500000017</v>
      </c>
      <c r="N180" s="12" cm="1">
        <f t="array" ref="N180">SUM($E$172:$E$188+$K$172:$K$188)-SUM($G$172:$J$188)</f>
        <v>256.20500000000027</v>
      </c>
      <c r="O180">
        <v>1</v>
      </c>
    </row>
    <row r="181" spans="1:15" x14ac:dyDescent="0.2">
      <c r="A181" s="1">
        <v>45043</v>
      </c>
      <c r="B181" s="9">
        <f>WEEKDAY(A181,1)</f>
        <v>5</v>
      </c>
      <c r="C181" s="9" t="str">
        <f>_xlfn.XLOOKUP(B181,$AH$2:$AH$8,$AI$2:$AI$8)</f>
        <v>Thursday</v>
      </c>
      <c r="D181" s="2">
        <v>0.625</v>
      </c>
      <c r="E181">
        <v>13</v>
      </c>
      <c r="F181">
        <v>9.75</v>
      </c>
      <c r="G181">
        <v>20</v>
      </c>
      <c r="H181">
        <v>5.21</v>
      </c>
      <c r="I181">
        <v>9.3800000000000008</v>
      </c>
      <c r="J181">
        <v>10.42</v>
      </c>
      <c r="K181" s="12">
        <f t="shared" si="11"/>
        <v>49.375</v>
      </c>
      <c r="L181">
        <v>790</v>
      </c>
      <c r="M181" s="12">
        <f>N181/16</f>
        <v>16.012812500000017</v>
      </c>
      <c r="N181" s="12" cm="1">
        <f t="array" ref="N181">SUM($E$172:$E$188+$K$172:$K$188)-SUM($G$172:$J$188)</f>
        <v>256.20500000000027</v>
      </c>
      <c r="O181">
        <v>1</v>
      </c>
    </row>
    <row r="182" spans="1:15" x14ac:dyDescent="0.2">
      <c r="A182" s="1">
        <v>45043</v>
      </c>
      <c r="B182" s="9">
        <f>WEEKDAY(A182,1)</f>
        <v>5</v>
      </c>
      <c r="C182" s="9" t="str">
        <f>_xlfn.XLOOKUP(B182,$AH$2:$AH$8,$AI$2:$AI$8)</f>
        <v>Thursday</v>
      </c>
      <c r="D182" s="2">
        <v>0.66666666666666696</v>
      </c>
      <c r="E182">
        <v>4.8499999999999996</v>
      </c>
      <c r="F182">
        <v>3.49</v>
      </c>
      <c r="G182">
        <v>20</v>
      </c>
      <c r="H182">
        <v>5.21</v>
      </c>
      <c r="I182">
        <v>9.3800000000000008</v>
      </c>
      <c r="J182">
        <v>10.42</v>
      </c>
      <c r="K182" s="12">
        <f t="shared" si="11"/>
        <v>49.375</v>
      </c>
      <c r="L182">
        <v>790</v>
      </c>
      <c r="M182" s="12">
        <f>N182/16</f>
        <v>16.012812500000017</v>
      </c>
      <c r="N182" s="12" cm="1">
        <f t="array" ref="N182">SUM($E$172:$E$188+$K$172:$K$188)-SUM($G$172:$J$188)</f>
        <v>256.20500000000027</v>
      </c>
      <c r="O182">
        <v>1</v>
      </c>
    </row>
    <row r="183" spans="1:15" x14ac:dyDescent="0.2">
      <c r="A183" s="1">
        <v>45043</v>
      </c>
      <c r="B183" s="9">
        <f>WEEKDAY(A183,1)</f>
        <v>5</v>
      </c>
      <c r="C183" s="9" t="str">
        <f>_xlfn.XLOOKUP(B183,$AH$2:$AH$8,$AI$2:$AI$8)</f>
        <v>Thursday</v>
      </c>
      <c r="D183" s="2">
        <v>0.70833333333333304</v>
      </c>
      <c r="E183">
        <v>35.25</v>
      </c>
      <c r="F183">
        <v>27.97</v>
      </c>
      <c r="G183">
        <v>20</v>
      </c>
      <c r="H183">
        <v>5.21</v>
      </c>
      <c r="I183">
        <v>9.3800000000000008</v>
      </c>
      <c r="J183">
        <v>10.42</v>
      </c>
      <c r="K183" s="12">
        <f t="shared" si="11"/>
        <v>49.375</v>
      </c>
      <c r="L183">
        <v>790</v>
      </c>
      <c r="M183" s="12">
        <f>N183/16</f>
        <v>16.012812500000017</v>
      </c>
      <c r="N183" s="12" cm="1">
        <f t="array" ref="N183">SUM($E$172:$E$188+$K$172:$K$188)-SUM($G$172:$J$188)</f>
        <v>256.20500000000027</v>
      </c>
      <c r="O183">
        <v>1</v>
      </c>
    </row>
    <row r="184" spans="1:15" x14ac:dyDescent="0.2">
      <c r="A184" s="1">
        <v>45043</v>
      </c>
      <c r="B184" s="9">
        <f>WEEKDAY(A184,1)</f>
        <v>5</v>
      </c>
      <c r="C184" s="9" t="str">
        <f>_xlfn.XLOOKUP(B184,$AH$2:$AH$8,$AI$2:$AI$8)</f>
        <v>Thursday</v>
      </c>
      <c r="D184" s="2">
        <v>0.75</v>
      </c>
      <c r="E184">
        <v>29.25</v>
      </c>
      <c r="F184">
        <v>15</v>
      </c>
      <c r="G184">
        <v>20</v>
      </c>
      <c r="H184">
        <v>5.21</v>
      </c>
      <c r="I184">
        <v>9.3800000000000008</v>
      </c>
      <c r="J184">
        <v>10.42</v>
      </c>
      <c r="K184" s="12">
        <f t="shared" si="11"/>
        <v>49.375</v>
      </c>
      <c r="L184">
        <v>790</v>
      </c>
      <c r="M184" s="12">
        <f>N184/16</f>
        <v>16.012812500000017</v>
      </c>
      <c r="N184" s="12" cm="1">
        <f t="array" ref="N184">SUM($E$172:$E$188+$K$172:$K$188)-SUM($G$172:$J$188)</f>
        <v>256.20500000000027</v>
      </c>
      <c r="O184">
        <v>1</v>
      </c>
    </row>
    <row r="185" spans="1:15" x14ac:dyDescent="0.2">
      <c r="A185" s="1">
        <v>45043</v>
      </c>
      <c r="B185" s="9">
        <f>WEEKDAY(A185,1)</f>
        <v>5</v>
      </c>
      <c r="C185" s="9" t="str">
        <f>_xlfn.XLOOKUP(B185,$AH$2:$AH$8,$AI$2:$AI$8)</f>
        <v>Thursday</v>
      </c>
      <c r="D185" s="2">
        <v>0.79166666666666696</v>
      </c>
      <c r="E185">
        <v>25.7</v>
      </c>
      <c r="F185">
        <v>23</v>
      </c>
      <c r="G185">
        <v>20</v>
      </c>
      <c r="H185">
        <v>5.21</v>
      </c>
      <c r="I185">
        <v>9.3800000000000008</v>
      </c>
      <c r="J185">
        <v>10.42</v>
      </c>
      <c r="K185" s="12">
        <f t="shared" si="11"/>
        <v>49.375</v>
      </c>
      <c r="L185">
        <v>790</v>
      </c>
      <c r="M185" s="12">
        <f>N185/16</f>
        <v>16.012812500000017</v>
      </c>
      <c r="N185" s="12" cm="1">
        <f t="array" ref="N185">SUM($E$172:$E$188+$K$172:$K$188)-SUM($G$172:$J$188)</f>
        <v>256.20500000000027</v>
      </c>
      <c r="O185">
        <v>1</v>
      </c>
    </row>
    <row r="186" spans="1:15" x14ac:dyDescent="0.2">
      <c r="A186" s="1">
        <v>45043</v>
      </c>
      <c r="B186" s="9">
        <f>WEEKDAY(A186,1)</f>
        <v>5</v>
      </c>
      <c r="C186" s="9" t="str">
        <f>_xlfn.XLOOKUP(B186,$AH$2:$AH$8,$AI$2:$AI$8)</f>
        <v>Thursday</v>
      </c>
      <c r="D186" s="2">
        <v>0.83333333333333304</v>
      </c>
      <c r="E186">
        <v>13.75</v>
      </c>
      <c r="F186">
        <v>6.5</v>
      </c>
      <c r="G186">
        <v>20</v>
      </c>
      <c r="H186">
        <v>5.21</v>
      </c>
      <c r="I186">
        <v>9.3800000000000008</v>
      </c>
      <c r="J186">
        <v>10.42</v>
      </c>
      <c r="K186" s="12">
        <f t="shared" si="11"/>
        <v>49.375</v>
      </c>
      <c r="L186">
        <v>790</v>
      </c>
      <c r="M186" s="12">
        <f>N186/16</f>
        <v>16.012812500000017</v>
      </c>
      <c r="N186" s="12" cm="1">
        <f t="array" ref="N186">SUM($E$172:$E$188+$K$172:$K$188)-SUM($G$172:$J$188)</f>
        <v>256.20500000000027</v>
      </c>
      <c r="O186">
        <v>1</v>
      </c>
    </row>
    <row r="187" spans="1:15" x14ac:dyDescent="0.2">
      <c r="A187" s="1">
        <v>45043</v>
      </c>
      <c r="B187" s="9">
        <f>WEEKDAY(A187,1)</f>
        <v>5</v>
      </c>
      <c r="C187" s="9" t="str">
        <f>_xlfn.XLOOKUP(B187,$AH$2:$AH$8,$AI$2:$AI$8)</f>
        <v>Thursday</v>
      </c>
      <c r="D187" s="2">
        <v>0.875</v>
      </c>
      <c r="E187">
        <v>2.25</v>
      </c>
      <c r="F187">
        <v>1.5</v>
      </c>
      <c r="G187">
        <v>20</v>
      </c>
      <c r="H187">
        <v>5.21</v>
      </c>
      <c r="I187">
        <v>9.3800000000000008</v>
      </c>
      <c r="J187">
        <v>10.42</v>
      </c>
      <c r="K187" s="12">
        <f t="shared" si="11"/>
        <v>49.375</v>
      </c>
      <c r="L187">
        <v>790</v>
      </c>
      <c r="M187" s="12">
        <f>N187/16</f>
        <v>16.012812500000017</v>
      </c>
      <c r="N187" s="12" cm="1">
        <f t="array" ref="N187">SUM($E$172:$E$188+$K$172:$K$188)-SUM($G$172:$J$188)</f>
        <v>256.20500000000027</v>
      </c>
      <c r="O187">
        <v>1</v>
      </c>
    </row>
    <row r="188" spans="1:15" x14ac:dyDescent="0.2">
      <c r="A188" s="1">
        <v>45043</v>
      </c>
      <c r="B188" s="9">
        <f>WEEKDAY(A188,1)</f>
        <v>5</v>
      </c>
      <c r="C188" s="9" t="str">
        <f>_xlfn.XLOOKUP(B188,$AH$2:$AH$8,$AI$2:$AI$8)</f>
        <v>Thursday</v>
      </c>
      <c r="D188" s="2">
        <v>0.91666666666666696</v>
      </c>
      <c r="E188">
        <v>0</v>
      </c>
      <c r="F188">
        <v>0</v>
      </c>
      <c r="G188">
        <v>20</v>
      </c>
      <c r="H188">
        <v>5.21</v>
      </c>
      <c r="I188">
        <v>9.3800000000000008</v>
      </c>
      <c r="J188">
        <v>10.42</v>
      </c>
      <c r="K188" s="12">
        <f t="shared" si="11"/>
        <v>49.375</v>
      </c>
      <c r="L188">
        <v>790</v>
      </c>
      <c r="M188" s="12">
        <f>N188/16</f>
        <v>16.012812500000017</v>
      </c>
      <c r="N188" s="12" cm="1">
        <f t="array" ref="N188">SUM($E$172:$E$188+$K$172:$K$188)-SUM($G$172:$J$188)</f>
        <v>256.20500000000027</v>
      </c>
      <c r="O188">
        <v>1</v>
      </c>
    </row>
    <row r="189" spans="1:15" x14ac:dyDescent="0.2">
      <c r="A189" s="4">
        <v>45044</v>
      </c>
      <c r="B189" s="9">
        <f>WEEKDAY(A189,1)</f>
        <v>6</v>
      </c>
      <c r="C189" s="9" t="str">
        <f>_xlfn.XLOOKUP(B189,$AH$2:$AH$8,$AI$2:$AI$8)</f>
        <v>Friday</v>
      </c>
      <c r="D189" s="2">
        <v>0.25</v>
      </c>
      <c r="E189">
        <v>6.5</v>
      </c>
      <c r="F189">
        <v>4.5</v>
      </c>
      <c r="G189">
        <v>20</v>
      </c>
      <c r="H189">
        <v>5.21</v>
      </c>
      <c r="I189">
        <v>9.3800000000000008</v>
      </c>
      <c r="J189">
        <v>10.42</v>
      </c>
      <c r="K189" s="12">
        <f t="shared" si="11"/>
        <v>63.6875</v>
      </c>
      <c r="L189">
        <v>1019</v>
      </c>
      <c r="M189" s="12">
        <f>N189/16</f>
        <v>26.991718750000004</v>
      </c>
      <c r="N189" s="12" cm="1">
        <f t="array" ref="N189">SUM($E$189:$E$205+$K$189:$K$205)-SUM($G$189:$J$205)</f>
        <v>431.86750000000006</v>
      </c>
      <c r="O189">
        <v>0</v>
      </c>
    </row>
    <row r="190" spans="1:15" x14ac:dyDescent="0.2">
      <c r="A190" s="4">
        <v>45044</v>
      </c>
      <c r="B190" s="9">
        <f>WEEKDAY(A190,1)</f>
        <v>6</v>
      </c>
      <c r="C190" s="9" t="str">
        <f>_xlfn.XLOOKUP(B190,$AH$2:$AH$8,$AI$2:$AI$8)</f>
        <v>Friday</v>
      </c>
      <c r="D190" s="2">
        <v>0.29166666666666702</v>
      </c>
      <c r="E190">
        <v>9.25</v>
      </c>
      <c r="F190">
        <v>6.24</v>
      </c>
      <c r="G190">
        <v>20</v>
      </c>
      <c r="H190">
        <v>5.21</v>
      </c>
      <c r="I190">
        <v>9.3800000000000008</v>
      </c>
      <c r="J190">
        <v>10.42</v>
      </c>
      <c r="K190" s="12">
        <f t="shared" si="11"/>
        <v>63.6875</v>
      </c>
      <c r="L190">
        <v>1019</v>
      </c>
      <c r="M190" s="12">
        <f>N190/16</f>
        <v>26.991718750000004</v>
      </c>
      <c r="N190" s="12" cm="1">
        <f t="array" ref="N190">SUM($E$189:$E$205+$K$189:$K$205)-SUM($G$189:$J$205)</f>
        <v>431.86750000000006</v>
      </c>
      <c r="O190">
        <v>0</v>
      </c>
    </row>
    <row r="191" spans="1:15" x14ac:dyDescent="0.2">
      <c r="A191" s="4">
        <v>45044</v>
      </c>
      <c r="B191" s="9">
        <f>WEEKDAY(A191,1)</f>
        <v>6</v>
      </c>
      <c r="C191" s="9" t="str">
        <f>_xlfn.XLOOKUP(B191,$AH$2:$AH$8,$AI$2:$AI$8)</f>
        <v>Friday</v>
      </c>
      <c r="D191" s="2">
        <v>0.33333333333333298</v>
      </c>
      <c r="E191">
        <v>3.85</v>
      </c>
      <c r="F191">
        <v>3.5</v>
      </c>
      <c r="G191">
        <v>20</v>
      </c>
      <c r="H191">
        <v>5.21</v>
      </c>
      <c r="I191">
        <v>9.3800000000000008</v>
      </c>
      <c r="J191">
        <v>10.42</v>
      </c>
      <c r="K191" s="12">
        <f t="shared" si="11"/>
        <v>63.6875</v>
      </c>
      <c r="L191">
        <v>1019</v>
      </c>
      <c r="M191" s="12">
        <f>N191/16</f>
        <v>26.991718750000004</v>
      </c>
      <c r="N191" s="12" cm="1">
        <f t="array" ref="N191">SUM($E$189:$E$205+$K$189:$K$205)-SUM($G$189:$J$205)</f>
        <v>431.86750000000006</v>
      </c>
      <c r="O191">
        <v>0</v>
      </c>
    </row>
    <row r="192" spans="1:15" x14ac:dyDescent="0.2">
      <c r="A192" s="4">
        <v>45044</v>
      </c>
      <c r="B192" s="9">
        <f>WEEKDAY(A192,1)</f>
        <v>6</v>
      </c>
      <c r="C192" s="9" t="str">
        <f>_xlfn.XLOOKUP(B192,$AH$2:$AH$8,$AI$2:$AI$8)</f>
        <v>Friday</v>
      </c>
      <c r="D192" s="2">
        <v>0.375</v>
      </c>
      <c r="E192">
        <v>0</v>
      </c>
      <c r="F192">
        <v>0</v>
      </c>
      <c r="G192">
        <v>20</v>
      </c>
      <c r="H192">
        <v>5.21</v>
      </c>
      <c r="I192">
        <v>9.3800000000000008</v>
      </c>
      <c r="J192">
        <v>10.42</v>
      </c>
      <c r="K192" s="12">
        <f t="shared" si="11"/>
        <v>63.6875</v>
      </c>
      <c r="L192">
        <v>1019</v>
      </c>
      <c r="M192" s="12">
        <f>N192/16</f>
        <v>26.991718750000004</v>
      </c>
      <c r="N192" s="12" cm="1">
        <f t="array" ref="N192">SUM($E$189:$E$205+$K$189:$K$205)-SUM($G$189:$J$205)</f>
        <v>431.86750000000006</v>
      </c>
      <c r="O192">
        <v>0</v>
      </c>
    </row>
    <row r="193" spans="1:15" x14ac:dyDescent="0.2">
      <c r="A193" s="4">
        <v>45044</v>
      </c>
      <c r="B193" s="9">
        <f>WEEKDAY(A193,1)</f>
        <v>6</v>
      </c>
      <c r="C193" s="9" t="str">
        <f>_xlfn.XLOOKUP(B193,$AH$2:$AH$8,$AI$2:$AI$8)</f>
        <v>Friday</v>
      </c>
      <c r="D193" s="2">
        <v>0.41666666666666702</v>
      </c>
      <c r="E193">
        <v>11.25</v>
      </c>
      <c r="F193">
        <v>8.49</v>
      </c>
      <c r="G193">
        <v>20</v>
      </c>
      <c r="H193">
        <v>5.21</v>
      </c>
      <c r="I193">
        <v>9.3800000000000008</v>
      </c>
      <c r="J193">
        <v>10.42</v>
      </c>
      <c r="K193" s="12">
        <f t="shared" si="11"/>
        <v>63.6875</v>
      </c>
      <c r="L193">
        <v>1019</v>
      </c>
      <c r="M193" s="12">
        <f>N193/16</f>
        <v>26.991718750000004</v>
      </c>
      <c r="N193" s="12" cm="1">
        <f t="array" ref="N193">SUM($E$189:$E$205+$K$189:$K$205)-SUM($G$189:$J$205)</f>
        <v>431.86750000000006</v>
      </c>
      <c r="O193">
        <v>0</v>
      </c>
    </row>
    <row r="194" spans="1:15" x14ac:dyDescent="0.2">
      <c r="A194" s="4">
        <v>45044</v>
      </c>
      <c r="B194" s="9">
        <f>WEEKDAY(A194,1)</f>
        <v>6</v>
      </c>
      <c r="C194" s="9" t="str">
        <f>_xlfn.XLOOKUP(B194,$AH$2:$AH$8,$AI$2:$AI$8)</f>
        <v>Friday</v>
      </c>
      <c r="D194" s="2">
        <v>0.45833333333333298</v>
      </c>
      <c r="E194">
        <v>58.25</v>
      </c>
      <c r="F194">
        <v>48.18</v>
      </c>
      <c r="G194">
        <v>20</v>
      </c>
      <c r="H194">
        <v>5.21</v>
      </c>
      <c r="I194">
        <v>9.3800000000000008</v>
      </c>
      <c r="J194">
        <v>10.42</v>
      </c>
      <c r="K194" s="12">
        <f t="shared" si="11"/>
        <v>63.6875</v>
      </c>
      <c r="L194">
        <v>1019</v>
      </c>
      <c r="M194" s="12">
        <f>N194/16</f>
        <v>26.991718750000004</v>
      </c>
      <c r="N194" s="12" cm="1">
        <f t="array" ref="N194">SUM($E$189:$E$205+$K$189:$K$205)-SUM($G$189:$J$205)</f>
        <v>431.86750000000006</v>
      </c>
      <c r="O194">
        <v>0</v>
      </c>
    </row>
    <row r="195" spans="1:15" x14ac:dyDescent="0.2">
      <c r="A195" s="4">
        <v>45044</v>
      </c>
      <c r="B195" s="9">
        <f>WEEKDAY(A195,1)</f>
        <v>6</v>
      </c>
      <c r="C195" s="9" t="str">
        <f>_xlfn.XLOOKUP(B195,$AH$2:$AH$8,$AI$2:$AI$8)</f>
        <v>Friday</v>
      </c>
      <c r="D195" s="2">
        <v>0.5</v>
      </c>
      <c r="E195">
        <v>0</v>
      </c>
      <c r="F195">
        <v>0</v>
      </c>
      <c r="G195">
        <v>20</v>
      </c>
      <c r="H195">
        <v>5.21</v>
      </c>
      <c r="I195">
        <v>9.3800000000000008</v>
      </c>
      <c r="J195">
        <v>10.42</v>
      </c>
      <c r="K195" s="12">
        <f t="shared" ref="K195:K258" si="12">L195/16</f>
        <v>63.6875</v>
      </c>
      <c r="L195">
        <v>1019</v>
      </c>
      <c r="M195" s="12">
        <f>N195/16</f>
        <v>26.991718750000004</v>
      </c>
      <c r="N195" s="12" cm="1">
        <f t="array" ref="N195">SUM($E$189:$E$205+$K$189:$K$205)-SUM($G$189:$J$205)</f>
        <v>431.86750000000006</v>
      </c>
      <c r="O195">
        <v>0</v>
      </c>
    </row>
    <row r="196" spans="1:15" x14ac:dyDescent="0.2">
      <c r="A196" s="4">
        <v>45044</v>
      </c>
      <c r="B196" s="9">
        <f>WEEKDAY(A196,1)</f>
        <v>6</v>
      </c>
      <c r="C196" s="9" t="str">
        <f>_xlfn.XLOOKUP(B196,$AH$2:$AH$8,$AI$2:$AI$8)</f>
        <v>Friday</v>
      </c>
      <c r="D196" s="2">
        <v>0.54166666666666696</v>
      </c>
      <c r="E196">
        <v>25.25</v>
      </c>
      <c r="F196">
        <v>20.23</v>
      </c>
      <c r="G196">
        <v>20</v>
      </c>
      <c r="H196">
        <v>5.21</v>
      </c>
      <c r="I196">
        <v>9.3800000000000008</v>
      </c>
      <c r="J196">
        <v>10.42</v>
      </c>
      <c r="K196" s="12">
        <f t="shared" si="12"/>
        <v>63.6875</v>
      </c>
      <c r="L196">
        <v>1019</v>
      </c>
      <c r="M196" s="12">
        <f>N196/16</f>
        <v>26.991718750000004</v>
      </c>
      <c r="N196" s="12" cm="1">
        <f t="array" ref="N196">SUM($E$189:$E$205+$K$189:$K$205)-SUM($G$189:$J$205)</f>
        <v>431.86750000000006</v>
      </c>
      <c r="O196">
        <v>0</v>
      </c>
    </row>
    <row r="197" spans="1:15" x14ac:dyDescent="0.2">
      <c r="A197" s="4">
        <v>45044</v>
      </c>
      <c r="B197" s="9">
        <f>WEEKDAY(A197,1)</f>
        <v>6</v>
      </c>
      <c r="C197" s="9" t="str">
        <f>_xlfn.XLOOKUP(B197,$AH$2:$AH$8,$AI$2:$AI$8)</f>
        <v>Friday</v>
      </c>
      <c r="D197" s="2">
        <v>0.58333333333333304</v>
      </c>
      <c r="E197">
        <v>0</v>
      </c>
      <c r="F197">
        <v>0</v>
      </c>
      <c r="G197">
        <v>20</v>
      </c>
      <c r="H197">
        <v>5.21</v>
      </c>
      <c r="I197">
        <v>9.3800000000000008</v>
      </c>
      <c r="J197">
        <v>10.42</v>
      </c>
      <c r="K197" s="12">
        <f t="shared" si="12"/>
        <v>63.6875</v>
      </c>
      <c r="L197">
        <v>1019</v>
      </c>
      <c r="M197" s="12">
        <f>N197/16</f>
        <v>26.991718750000004</v>
      </c>
      <c r="N197" s="12" cm="1">
        <f t="array" ref="N197">SUM($E$189:$E$205+$K$189:$K$205)-SUM($G$189:$J$205)</f>
        <v>431.86750000000006</v>
      </c>
      <c r="O197">
        <v>0</v>
      </c>
    </row>
    <row r="198" spans="1:15" x14ac:dyDescent="0.2">
      <c r="A198" s="4">
        <v>45044</v>
      </c>
      <c r="B198" s="9">
        <f>WEEKDAY(A198,1)</f>
        <v>6</v>
      </c>
      <c r="C198" s="9" t="str">
        <f>_xlfn.XLOOKUP(B198,$AH$2:$AH$8,$AI$2:$AI$8)</f>
        <v>Friday</v>
      </c>
      <c r="D198" s="2">
        <v>0.625</v>
      </c>
      <c r="E198">
        <v>0</v>
      </c>
      <c r="F198">
        <v>0</v>
      </c>
      <c r="G198">
        <v>20</v>
      </c>
      <c r="H198">
        <v>5.21</v>
      </c>
      <c r="I198">
        <v>9.3800000000000008</v>
      </c>
      <c r="J198">
        <v>10.42</v>
      </c>
      <c r="K198" s="12">
        <f t="shared" si="12"/>
        <v>63.6875</v>
      </c>
      <c r="L198">
        <v>1019</v>
      </c>
      <c r="M198" s="12">
        <f>N198/16</f>
        <v>26.991718750000004</v>
      </c>
      <c r="N198" s="12" cm="1">
        <f t="array" ref="N198">SUM($E$189:$E$205+$K$189:$K$205)-SUM($G$189:$J$205)</f>
        <v>431.86750000000006</v>
      </c>
      <c r="O198">
        <v>0</v>
      </c>
    </row>
    <row r="199" spans="1:15" x14ac:dyDescent="0.2">
      <c r="A199" s="4">
        <v>45044</v>
      </c>
      <c r="B199" s="9">
        <f>WEEKDAY(A199,1)</f>
        <v>6</v>
      </c>
      <c r="C199" s="9" t="str">
        <f>_xlfn.XLOOKUP(B199,$AH$2:$AH$8,$AI$2:$AI$8)</f>
        <v>Friday</v>
      </c>
      <c r="D199" s="2">
        <v>0.66666666666666696</v>
      </c>
      <c r="E199">
        <v>0</v>
      </c>
      <c r="F199">
        <v>0</v>
      </c>
      <c r="G199">
        <v>20</v>
      </c>
      <c r="H199">
        <v>5.21</v>
      </c>
      <c r="I199">
        <v>9.3800000000000008</v>
      </c>
      <c r="J199">
        <v>10.42</v>
      </c>
      <c r="K199" s="12">
        <f t="shared" si="12"/>
        <v>63.6875</v>
      </c>
      <c r="L199">
        <v>1019</v>
      </c>
      <c r="M199" s="12">
        <f>N199/16</f>
        <v>26.991718750000004</v>
      </c>
      <c r="N199" s="12" cm="1">
        <f t="array" ref="N199">SUM($E$189:$E$205+$K$189:$K$205)-SUM($G$189:$J$205)</f>
        <v>431.86750000000006</v>
      </c>
      <c r="O199">
        <v>0</v>
      </c>
    </row>
    <row r="200" spans="1:15" x14ac:dyDescent="0.2">
      <c r="A200" s="4">
        <v>45044</v>
      </c>
      <c r="B200" s="9">
        <f>WEEKDAY(A200,1)</f>
        <v>6</v>
      </c>
      <c r="C200" s="9" t="str">
        <f>_xlfn.XLOOKUP(B200,$AH$2:$AH$8,$AI$2:$AI$8)</f>
        <v>Friday</v>
      </c>
      <c r="D200" s="2">
        <v>0.70833333333333304</v>
      </c>
      <c r="E200">
        <v>0</v>
      </c>
      <c r="F200">
        <v>0</v>
      </c>
      <c r="G200">
        <v>20</v>
      </c>
      <c r="H200">
        <v>5.21</v>
      </c>
      <c r="I200">
        <v>9.3800000000000008</v>
      </c>
      <c r="J200">
        <v>10.42</v>
      </c>
      <c r="K200" s="12">
        <f t="shared" si="12"/>
        <v>63.6875</v>
      </c>
      <c r="L200">
        <v>1019</v>
      </c>
      <c r="M200" s="12">
        <f>N200/16</f>
        <v>26.991718750000004</v>
      </c>
      <c r="N200" s="12" cm="1">
        <f t="array" ref="N200">SUM($E$189:$E$205+$K$189:$K$205)-SUM($G$189:$J$205)</f>
        <v>431.86750000000006</v>
      </c>
      <c r="O200">
        <v>0</v>
      </c>
    </row>
    <row r="201" spans="1:15" x14ac:dyDescent="0.2">
      <c r="A201" s="4">
        <v>45044</v>
      </c>
      <c r="B201" s="9">
        <f>WEEKDAY(A201,1)</f>
        <v>6</v>
      </c>
      <c r="C201" s="9" t="str">
        <f>_xlfn.XLOOKUP(B201,$AH$2:$AH$8,$AI$2:$AI$8)</f>
        <v>Friday</v>
      </c>
      <c r="D201" s="2">
        <v>0.75</v>
      </c>
      <c r="E201">
        <v>0</v>
      </c>
      <c r="F201">
        <v>0</v>
      </c>
      <c r="G201">
        <v>20</v>
      </c>
      <c r="H201">
        <v>5.21</v>
      </c>
      <c r="I201">
        <v>9.3800000000000008</v>
      </c>
      <c r="J201">
        <v>10.42</v>
      </c>
      <c r="K201" s="12">
        <f t="shared" si="12"/>
        <v>63.6875</v>
      </c>
      <c r="L201">
        <v>1019</v>
      </c>
      <c r="M201" s="12">
        <f>N201/16</f>
        <v>26.991718750000004</v>
      </c>
      <c r="N201" s="12" cm="1">
        <f t="array" ref="N201">SUM($E$189:$E$205+$K$189:$K$205)-SUM($G$189:$J$205)</f>
        <v>431.86750000000006</v>
      </c>
      <c r="O201">
        <v>0</v>
      </c>
    </row>
    <row r="202" spans="1:15" x14ac:dyDescent="0.2">
      <c r="A202" s="4">
        <v>45044</v>
      </c>
      <c r="B202" s="9">
        <f>WEEKDAY(A202,1)</f>
        <v>6</v>
      </c>
      <c r="C202" s="9" t="str">
        <f>_xlfn.XLOOKUP(B202,$AH$2:$AH$8,$AI$2:$AI$8)</f>
        <v>Friday</v>
      </c>
      <c r="D202" s="2">
        <v>0.79166666666666696</v>
      </c>
      <c r="E202">
        <v>0</v>
      </c>
      <c r="F202">
        <v>0</v>
      </c>
      <c r="G202">
        <v>20</v>
      </c>
      <c r="H202">
        <v>5.21</v>
      </c>
      <c r="I202">
        <v>9.3800000000000008</v>
      </c>
      <c r="J202">
        <v>10.42</v>
      </c>
      <c r="K202" s="12">
        <f t="shared" si="12"/>
        <v>63.6875</v>
      </c>
      <c r="L202">
        <v>1019</v>
      </c>
      <c r="M202" s="12">
        <f>N202/16</f>
        <v>26.991718750000004</v>
      </c>
      <c r="N202" s="12" cm="1">
        <f t="array" ref="N202">SUM($E$189:$E$205+$K$189:$K$205)-SUM($G$189:$J$205)</f>
        <v>431.86750000000006</v>
      </c>
      <c r="O202">
        <v>0</v>
      </c>
    </row>
    <row r="203" spans="1:15" x14ac:dyDescent="0.2">
      <c r="A203" s="4">
        <v>45044</v>
      </c>
      <c r="B203" s="9">
        <f>WEEKDAY(A203,1)</f>
        <v>6</v>
      </c>
      <c r="C203" s="9" t="str">
        <f>_xlfn.XLOOKUP(B203,$AH$2:$AH$8,$AI$2:$AI$8)</f>
        <v>Friday</v>
      </c>
      <c r="D203" s="2">
        <v>0.83333333333333304</v>
      </c>
      <c r="E203">
        <v>0</v>
      </c>
      <c r="F203">
        <v>0</v>
      </c>
      <c r="G203">
        <v>20</v>
      </c>
      <c r="H203">
        <v>5.21</v>
      </c>
      <c r="I203">
        <v>9.3800000000000008</v>
      </c>
      <c r="J203">
        <v>10.42</v>
      </c>
      <c r="K203" s="12">
        <f t="shared" si="12"/>
        <v>63.6875</v>
      </c>
      <c r="L203">
        <v>1019</v>
      </c>
      <c r="M203" s="12">
        <f>N203/16</f>
        <v>26.991718750000004</v>
      </c>
      <c r="N203" s="12" cm="1">
        <f t="array" ref="N203">SUM($E$189:$E$205+$K$189:$K$205)-SUM($G$189:$J$205)</f>
        <v>431.86750000000006</v>
      </c>
      <c r="O203">
        <v>0</v>
      </c>
    </row>
    <row r="204" spans="1:15" x14ac:dyDescent="0.2">
      <c r="A204" s="4">
        <v>45044</v>
      </c>
      <c r="B204" s="9">
        <f>WEEKDAY(A204,1)</f>
        <v>6</v>
      </c>
      <c r="C204" s="9" t="str">
        <f>_xlfn.XLOOKUP(B204,$AH$2:$AH$8,$AI$2:$AI$8)</f>
        <v>Friday</v>
      </c>
      <c r="D204" s="2">
        <v>0.875</v>
      </c>
      <c r="E204">
        <v>0</v>
      </c>
      <c r="F204">
        <v>0</v>
      </c>
      <c r="G204">
        <v>20</v>
      </c>
      <c r="H204">
        <v>5.21</v>
      </c>
      <c r="I204">
        <v>9.3800000000000008</v>
      </c>
      <c r="J204">
        <v>10.42</v>
      </c>
      <c r="K204" s="12">
        <f t="shared" si="12"/>
        <v>63.6875</v>
      </c>
      <c r="L204">
        <v>1019</v>
      </c>
      <c r="M204" s="12">
        <f>N204/16</f>
        <v>26.991718750000004</v>
      </c>
      <c r="N204" s="12" cm="1">
        <f t="array" ref="N204">SUM($E$189:$E$205+$K$189:$K$205)-SUM($G$189:$J$205)</f>
        <v>431.86750000000006</v>
      </c>
      <c r="O204">
        <v>0</v>
      </c>
    </row>
    <row r="205" spans="1:15" x14ac:dyDescent="0.2">
      <c r="A205" s="4">
        <v>45044</v>
      </c>
      <c r="B205" s="9">
        <f>WEEKDAY(A205,1)</f>
        <v>6</v>
      </c>
      <c r="C205" s="9" t="str">
        <f>_xlfn.XLOOKUP(B205,$AH$2:$AH$8,$AI$2:$AI$8)</f>
        <v>Friday</v>
      </c>
      <c r="D205" s="2">
        <v>0.91666666666666696</v>
      </c>
      <c r="E205">
        <v>0</v>
      </c>
      <c r="F205">
        <v>0</v>
      </c>
      <c r="G205">
        <v>20</v>
      </c>
      <c r="H205">
        <v>5.21</v>
      </c>
      <c r="I205">
        <v>9.3800000000000008</v>
      </c>
      <c r="J205">
        <v>10.42</v>
      </c>
      <c r="K205" s="12">
        <f t="shared" si="12"/>
        <v>63.6875</v>
      </c>
      <c r="L205">
        <v>1019</v>
      </c>
      <c r="M205" s="12">
        <f>N205/16</f>
        <v>26.991718750000004</v>
      </c>
      <c r="N205" s="12" cm="1">
        <f t="array" ref="N205">SUM($E$189:$E$205+$K$189:$K$205)-SUM($G$189:$J$205)</f>
        <v>431.86750000000006</v>
      </c>
      <c r="O205">
        <v>0</v>
      </c>
    </row>
    <row r="206" spans="1:15" x14ac:dyDescent="0.2">
      <c r="A206" s="1">
        <v>45045</v>
      </c>
      <c r="B206" s="9">
        <f>WEEKDAY(A206,1)</f>
        <v>7</v>
      </c>
      <c r="C206" s="9" t="str">
        <f>_xlfn.XLOOKUP(B206,$AH$2:$AH$8,$AI$2:$AI$8)</f>
        <v>Saturday</v>
      </c>
      <c r="D206" s="2">
        <v>0.25</v>
      </c>
      <c r="E206">
        <v>0</v>
      </c>
      <c r="F206">
        <v>0</v>
      </c>
      <c r="G206">
        <v>20</v>
      </c>
      <c r="H206">
        <v>5.21</v>
      </c>
      <c r="I206">
        <v>9.3800000000000008</v>
      </c>
      <c r="J206">
        <v>10.42</v>
      </c>
      <c r="K206" s="12">
        <f t="shared" si="12"/>
        <v>103.375</v>
      </c>
      <c r="L206">
        <v>1654</v>
      </c>
      <c r="M206" s="12">
        <f>N206/16</f>
        <v>73.48093750000001</v>
      </c>
      <c r="N206" s="12" cm="1">
        <f t="array" ref="N206">SUM($E$206:$E$222+$K$206:$K$222)-SUM($G$206:$J$222)</f>
        <v>1175.6950000000002</v>
      </c>
      <c r="O206">
        <v>0</v>
      </c>
    </row>
    <row r="207" spans="1:15" x14ac:dyDescent="0.2">
      <c r="A207" s="1">
        <v>45045</v>
      </c>
      <c r="B207" s="9">
        <f>WEEKDAY(A207,1)</f>
        <v>7</v>
      </c>
      <c r="C207" s="9" t="str">
        <f>_xlfn.XLOOKUP(B207,$AH$2:$AH$8,$AI$2:$AI$8)</f>
        <v>Saturday</v>
      </c>
      <c r="D207" s="2">
        <v>0.29166666666666702</v>
      </c>
      <c r="E207">
        <v>15.75</v>
      </c>
      <c r="F207">
        <v>11.49</v>
      </c>
      <c r="G207">
        <v>20</v>
      </c>
      <c r="H207">
        <v>5.21</v>
      </c>
      <c r="I207">
        <v>9.3800000000000008</v>
      </c>
      <c r="J207">
        <v>10.42</v>
      </c>
      <c r="K207" s="12">
        <f t="shared" si="12"/>
        <v>103.375</v>
      </c>
      <c r="L207">
        <v>1654</v>
      </c>
      <c r="M207" s="12">
        <f>N207/16</f>
        <v>73.48093750000001</v>
      </c>
      <c r="N207" s="12" cm="1">
        <f t="array" ref="N207">SUM($E$206:$E$222+$K$206:$K$222)-SUM($G$206:$J$222)</f>
        <v>1175.6950000000002</v>
      </c>
      <c r="O207">
        <v>0</v>
      </c>
    </row>
    <row r="208" spans="1:15" x14ac:dyDescent="0.2">
      <c r="A208" s="1">
        <v>45045</v>
      </c>
      <c r="B208" s="9">
        <f>WEEKDAY(A208,1)</f>
        <v>7</v>
      </c>
      <c r="C208" s="9" t="str">
        <f>_xlfn.XLOOKUP(B208,$AH$2:$AH$8,$AI$2:$AI$8)</f>
        <v>Saturday</v>
      </c>
      <c r="D208" s="2">
        <v>0.33333333333333298</v>
      </c>
      <c r="E208">
        <v>0</v>
      </c>
      <c r="F208">
        <v>0</v>
      </c>
      <c r="G208">
        <v>20</v>
      </c>
      <c r="H208">
        <v>5.21</v>
      </c>
      <c r="I208">
        <v>9.3800000000000008</v>
      </c>
      <c r="J208">
        <v>10.42</v>
      </c>
      <c r="K208" s="12">
        <f t="shared" si="12"/>
        <v>103.375</v>
      </c>
      <c r="L208">
        <v>1654</v>
      </c>
      <c r="M208" s="12">
        <f>N208/16</f>
        <v>73.48093750000001</v>
      </c>
      <c r="N208" s="12" cm="1">
        <f t="array" ref="N208">SUM($E$206:$E$222+$K$206:$K$222)-SUM($G$206:$J$222)</f>
        <v>1175.6950000000002</v>
      </c>
      <c r="O208">
        <v>0</v>
      </c>
    </row>
    <row r="209" spans="1:15" x14ac:dyDescent="0.2">
      <c r="A209" s="1">
        <v>45045</v>
      </c>
      <c r="B209" s="9">
        <f>WEEKDAY(A209,1)</f>
        <v>7</v>
      </c>
      <c r="C209" s="9" t="str">
        <f>_xlfn.XLOOKUP(B209,$AH$2:$AH$8,$AI$2:$AI$8)</f>
        <v>Saturday</v>
      </c>
      <c r="D209" s="2">
        <v>0.375</v>
      </c>
      <c r="E209">
        <v>16.350000000000001</v>
      </c>
      <c r="F209">
        <v>12</v>
      </c>
      <c r="G209">
        <v>20</v>
      </c>
      <c r="H209">
        <v>5.21</v>
      </c>
      <c r="I209">
        <v>9.3800000000000008</v>
      </c>
      <c r="J209">
        <v>10.42</v>
      </c>
      <c r="K209" s="12">
        <f t="shared" si="12"/>
        <v>103.375</v>
      </c>
      <c r="L209">
        <v>1654</v>
      </c>
      <c r="M209" s="12">
        <f>N209/16</f>
        <v>73.48093750000001</v>
      </c>
      <c r="N209" s="12" cm="1">
        <f t="array" ref="N209">SUM($E$206:$E$222+$K$206:$K$222)-SUM($G$206:$J$222)</f>
        <v>1175.6950000000002</v>
      </c>
      <c r="O209">
        <v>0</v>
      </c>
    </row>
    <row r="210" spans="1:15" x14ac:dyDescent="0.2">
      <c r="A210" s="1">
        <v>45045</v>
      </c>
      <c r="B210" s="9">
        <f>WEEKDAY(A210,1)</f>
        <v>7</v>
      </c>
      <c r="C210" s="9" t="str">
        <f>_xlfn.XLOOKUP(B210,$AH$2:$AH$8,$AI$2:$AI$8)</f>
        <v>Saturday</v>
      </c>
      <c r="D210" s="2">
        <v>0.41666666666666702</v>
      </c>
      <c r="E210">
        <v>7.75</v>
      </c>
      <c r="F210">
        <v>7</v>
      </c>
      <c r="G210">
        <v>20</v>
      </c>
      <c r="H210">
        <v>5.21</v>
      </c>
      <c r="I210">
        <v>9.3800000000000008</v>
      </c>
      <c r="J210">
        <v>10.42</v>
      </c>
      <c r="K210" s="12">
        <f t="shared" si="12"/>
        <v>103.375</v>
      </c>
      <c r="L210">
        <v>1654</v>
      </c>
      <c r="M210" s="12">
        <f>N210/16</f>
        <v>73.48093750000001</v>
      </c>
      <c r="N210" s="12" cm="1">
        <f t="array" ref="N210">SUM($E$206:$E$222+$K$206:$K$222)-SUM($G$206:$J$222)</f>
        <v>1175.6950000000002</v>
      </c>
      <c r="O210">
        <v>0</v>
      </c>
    </row>
    <row r="211" spans="1:15" x14ac:dyDescent="0.2">
      <c r="A211" s="1">
        <v>45045</v>
      </c>
      <c r="B211" s="9">
        <f>WEEKDAY(A211,1)</f>
        <v>7</v>
      </c>
      <c r="C211" s="9" t="str">
        <f>_xlfn.XLOOKUP(B211,$AH$2:$AH$8,$AI$2:$AI$8)</f>
        <v>Saturday</v>
      </c>
      <c r="D211" s="2">
        <v>0.45833333333333298</v>
      </c>
      <c r="E211">
        <v>20.5</v>
      </c>
      <c r="F211">
        <v>15.99</v>
      </c>
      <c r="G211">
        <v>20</v>
      </c>
      <c r="H211">
        <v>5.21</v>
      </c>
      <c r="I211">
        <v>9.3800000000000008</v>
      </c>
      <c r="J211">
        <v>10.42</v>
      </c>
      <c r="K211" s="12">
        <f t="shared" si="12"/>
        <v>103.375</v>
      </c>
      <c r="L211">
        <v>1654</v>
      </c>
      <c r="M211" s="12">
        <f>N211/16</f>
        <v>73.48093750000001</v>
      </c>
      <c r="N211" s="12" cm="1">
        <f t="array" ref="N211">SUM($E$206:$E$222+$K$206:$K$222)-SUM($G$206:$J$222)</f>
        <v>1175.6950000000002</v>
      </c>
      <c r="O211">
        <v>0</v>
      </c>
    </row>
    <row r="212" spans="1:15" x14ac:dyDescent="0.2">
      <c r="A212" s="1">
        <v>45045</v>
      </c>
      <c r="B212" s="9">
        <f>WEEKDAY(A212,1)</f>
        <v>7</v>
      </c>
      <c r="C212" s="9" t="str">
        <f>_xlfn.XLOOKUP(B212,$AH$2:$AH$8,$AI$2:$AI$8)</f>
        <v>Saturday</v>
      </c>
      <c r="D212" s="2">
        <v>0.5</v>
      </c>
      <c r="E212">
        <v>16</v>
      </c>
      <c r="F212">
        <v>11.72</v>
      </c>
      <c r="G212">
        <v>20</v>
      </c>
      <c r="H212">
        <v>5.21</v>
      </c>
      <c r="I212">
        <v>9.3800000000000008</v>
      </c>
      <c r="J212">
        <v>10.42</v>
      </c>
      <c r="K212" s="12">
        <f t="shared" si="12"/>
        <v>103.375</v>
      </c>
      <c r="L212">
        <v>1654</v>
      </c>
      <c r="M212" s="12">
        <f>N212/16</f>
        <v>73.48093750000001</v>
      </c>
      <c r="N212" s="12" cm="1">
        <f t="array" ref="N212">SUM($E$206:$E$222+$K$206:$K$222)-SUM($G$206:$J$222)</f>
        <v>1175.6950000000002</v>
      </c>
      <c r="O212">
        <v>0</v>
      </c>
    </row>
    <row r="213" spans="1:15" x14ac:dyDescent="0.2">
      <c r="A213" s="1">
        <v>45045</v>
      </c>
      <c r="B213" s="9">
        <f>WEEKDAY(A213,1)</f>
        <v>7</v>
      </c>
      <c r="C213" s="9" t="str">
        <f>_xlfn.XLOOKUP(B213,$AH$2:$AH$8,$AI$2:$AI$8)</f>
        <v>Saturday</v>
      </c>
      <c r="D213" s="2">
        <v>0.54166666666666696</v>
      </c>
      <c r="E213">
        <v>33.69</v>
      </c>
      <c r="F213">
        <v>23.99</v>
      </c>
      <c r="G213">
        <v>20</v>
      </c>
      <c r="H213">
        <v>5.21</v>
      </c>
      <c r="I213">
        <v>9.3800000000000008</v>
      </c>
      <c r="J213">
        <v>10.42</v>
      </c>
      <c r="K213" s="12">
        <f t="shared" si="12"/>
        <v>103.375</v>
      </c>
      <c r="L213">
        <v>1654</v>
      </c>
      <c r="M213" s="12">
        <f>N213/16</f>
        <v>73.48093750000001</v>
      </c>
      <c r="N213" s="12" cm="1">
        <f t="array" ref="N213">SUM($E$206:$E$222+$K$206:$K$222)-SUM($G$206:$J$222)</f>
        <v>1175.6950000000002</v>
      </c>
      <c r="O213">
        <v>0</v>
      </c>
    </row>
    <row r="214" spans="1:15" x14ac:dyDescent="0.2">
      <c r="A214" s="1">
        <v>45045</v>
      </c>
      <c r="B214" s="9">
        <f>WEEKDAY(A214,1)</f>
        <v>7</v>
      </c>
      <c r="C214" s="9" t="str">
        <f>_xlfn.XLOOKUP(B214,$AH$2:$AH$8,$AI$2:$AI$8)</f>
        <v>Saturday</v>
      </c>
      <c r="D214" s="2">
        <v>0.58333333333333304</v>
      </c>
      <c r="E214">
        <v>15.4</v>
      </c>
      <c r="F214">
        <v>10.5</v>
      </c>
      <c r="G214">
        <v>20</v>
      </c>
      <c r="H214">
        <v>5.21</v>
      </c>
      <c r="I214">
        <v>9.3800000000000008</v>
      </c>
      <c r="J214">
        <v>10.42</v>
      </c>
      <c r="K214" s="12">
        <f t="shared" si="12"/>
        <v>103.375</v>
      </c>
      <c r="L214">
        <v>1654</v>
      </c>
      <c r="M214" s="12">
        <f>N214/16</f>
        <v>73.48093750000001</v>
      </c>
      <c r="N214" s="12" cm="1">
        <f t="array" ref="N214">SUM($E$206:$E$222+$K$206:$K$222)-SUM($G$206:$J$222)</f>
        <v>1175.6950000000002</v>
      </c>
      <c r="O214">
        <v>0</v>
      </c>
    </row>
    <row r="215" spans="1:15" x14ac:dyDescent="0.2">
      <c r="A215" s="1">
        <v>45045</v>
      </c>
      <c r="B215" s="9">
        <f>WEEKDAY(A215,1)</f>
        <v>7</v>
      </c>
      <c r="C215" s="9" t="str">
        <f>_xlfn.XLOOKUP(B215,$AH$2:$AH$8,$AI$2:$AI$8)</f>
        <v>Saturday</v>
      </c>
      <c r="D215" s="2">
        <v>0.625</v>
      </c>
      <c r="E215">
        <v>6.75</v>
      </c>
      <c r="F215">
        <v>6</v>
      </c>
      <c r="G215">
        <v>20</v>
      </c>
      <c r="H215">
        <v>5.21</v>
      </c>
      <c r="I215">
        <v>9.3800000000000008</v>
      </c>
      <c r="J215">
        <v>10.42</v>
      </c>
      <c r="K215" s="12">
        <f t="shared" si="12"/>
        <v>103.375</v>
      </c>
      <c r="L215">
        <v>1654</v>
      </c>
      <c r="M215" s="12">
        <f>N215/16</f>
        <v>73.48093750000001</v>
      </c>
      <c r="N215" s="12" cm="1">
        <f t="array" ref="N215">SUM($E$206:$E$222+$K$206:$K$222)-SUM($G$206:$J$222)</f>
        <v>1175.6950000000002</v>
      </c>
      <c r="O215">
        <v>0</v>
      </c>
    </row>
    <row r="216" spans="1:15" x14ac:dyDescent="0.2">
      <c r="A216" s="1">
        <v>45045</v>
      </c>
      <c r="B216" s="9">
        <f>WEEKDAY(A216,1)</f>
        <v>7</v>
      </c>
      <c r="C216" s="9" t="str">
        <f>_xlfn.XLOOKUP(B216,$AH$2:$AH$8,$AI$2:$AI$8)</f>
        <v>Saturday</v>
      </c>
      <c r="D216" s="2">
        <v>0.66666666666666696</v>
      </c>
      <c r="E216">
        <v>15.5</v>
      </c>
      <c r="F216">
        <v>10.99</v>
      </c>
      <c r="G216">
        <v>20</v>
      </c>
      <c r="H216">
        <v>5.21</v>
      </c>
      <c r="I216">
        <v>9.3800000000000008</v>
      </c>
      <c r="J216">
        <v>10.42</v>
      </c>
      <c r="K216" s="12">
        <f t="shared" si="12"/>
        <v>103.375</v>
      </c>
      <c r="L216">
        <v>1654</v>
      </c>
      <c r="M216" s="12">
        <f>N216/16</f>
        <v>73.48093750000001</v>
      </c>
      <c r="N216" s="12" cm="1">
        <f t="array" ref="N216">SUM($E$206:$E$222+$K$206:$K$222)-SUM($G$206:$J$222)</f>
        <v>1175.6950000000002</v>
      </c>
      <c r="O216">
        <v>0</v>
      </c>
    </row>
    <row r="217" spans="1:15" x14ac:dyDescent="0.2">
      <c r="A217" s="1">
        <v>45045</v>
      </c>
      <c r="B217" s="9">
        <f>WEEKDAY(A217,1)</f>
        <v>7</v>
      </c>
      <c r="C217" s="9" t="str">
        <f>_xlfn.XLOOKUP(B217,$AH$2:$AH$8,$AI$2:$AI$8)</f>
        <v>Saturday</v>
      </c>
      <c r="D217" s="2">
        <v>0.70833333333333304</v>
      </c>
      <c r="E217">
        <v>5.5</v>
      </c>
      <c r="F217">
        <v>3.49</v>
      </c>
      <c r="G217">
        <v>20</v>
      </c>
      <c r="H217">
        <v>5.21</v>
      </c>
      <c r="I217">
        <v>9.3800000000000008</v>
      </c>
      <c r="J217">
        <v>10.42</v>
      </c>
      <c r="K217" s="12">
        <f t="shared" si="12"/>
        <v>103.375</v>
      </c>
      <c r="L217">
        <v>1654</v>
      </c>
      <c r="M217" s="12">
        <f>N217/16</f>
        <v>73.48093750000001</v>
      </c>
      <c r="N217" s="12" cm="1">
        <f t="array" ref="N217">SUM($E$206:$E$222+$K$206:$K$222)-SUM($G$206:$J$222)</f>
        <v>1175.6950000000002</v>
      </c>
      <c r="O217">
        <v>0</v>
      </c>
    </row>
    <row r="218" spans="1:15" x14ac:dyDescent="0.2">
      <c r="A218" s="1">
        <v>45045</v>
      </c>
      <c r="B218" s="9">
        <f>WEEKDAY(A218,1)</f>
        <v>7</v>
      </c>
      <c r="C218" s="9" t="str">
        <f>_xlfn.XLOOKUP(B218,$AH$2:$AH$8,$AI$2:$AI$8)</f>
        <v>Saturday</v>
      </c>
      <c r="D218" s="2">
        <v>0.75</v>
      </c>
      <c r="E218">
        <v>14.2</v>
      </c>
      <c r="F218">
        <v>9.5</v>
      </c>
      <c r="G218">
        <v>20</v>
      </c>
      <c r="H218">
        <v>5.21</v>
      </c>
      <c r="I218">
        <v>9.3800000000000008</v>
      </c>
      <c r="J218">
        <v>10.42</v>
      </c>
      <c r="K218" s="12">
        <f t="shared" si="12"/>
        <v>103.375</v>
      </c>
      <c r="L218">
        <v>1654</v>
      </c>
      <c r="M218" s="12">
        <f>N218/16</f>
        <v>73.48093750000001</v>
      </c>
      <c r="N218" s="12" cm="1">
        <f t="array" ref="N218">SUM($E$206:$E$222+$K$206:$K$222)-SUM($G$206:$J$222)</f>
        <v>1175.6950000000002</v>
      </c>
      <c r="O218">
        <v>0</v>
      </c>
    </row>
    <row r="219" spans="1:15" x14ac:dyDescent="0.2">
      <c r="A219" s="1">
        <v>45045</v>
      </c>
      <c r="B219" s="9">
        <f>WEEKDAY(A219,1)</f>
        <v>7</v>
      </c>
      <c r="C219" s="9" t="str">
        <f>_xlfn.XLOOKUP(B219,$AH$2:$AH$8,$AI$2:$AI$8)</f>
        <v>Saturday</v>
      </c>
      <c r="D219" s="2">
        <v>0.79166666666666696</v>
      </c>
      <c r="E219">
        <v>16.100000000000001</v>
      </c>
      <c r="F219">
        <v>11.24</v>
      </c>
      <c r="G219">
        <v>20</v>
      </c>
      <c r="H219">
        <v>5.21</v>
      </c>
      <c r="I219">
        <v>9.3800000000000008</v>
      </c>
      <c r="J219">
        <v>10.42</v>
      </c>
      <c r="K219" s="12">
        <f t="shared" si="12"/>
        <v>103.375</v>
      </c>
      <c r="L219">
        <v>1654</v>
      </c>
      <c r="M219" s="12">
        <f>N219/16</f>
        <v>73.48093750000001</v>
      </c>
      <c r="N219" s="12" cm="1">
        <f t="array" ref="N219">SUM($E$206:$E$222+$K$206:$K$222)-SUM($G$206:$J$222)</f>
        <v>1175.6950000000002</v>
      </c>
      <c r="O219">
        <v>0</v>
      </c>
    </row>
    <row r="220" spans="1:15" x14ac:dyDescent="0.2">
      <c r="A220" s="1">
        <v>45045</v>
      </c>
      <c r="B220" s="9">
        <f>WEEKDAY(A220,1)</f>
        <v>7</v>
      </c>
      <c r="C220" s="9" t="str">
        <f>_xlfn.XLOOKUP(B220,$AH$2:$AH$8,$AI$2:$AI$8)</f>
        <v>Saturday</v>
      </c>
      <c r="D220" s="2">
        <v>0.83333333333333304</v>
      </c>
      <c r="E220">
        <v>0</v>
      </c>
      <c r="F220">
        <v>0</v>
      </c>
      <c r="G220">
        <v>20</v>
      </c>
      <c r="H220">
        <v>5.21</v>
      </c>
      <c r="I220">
        <v>9.3800000000000008</v>
      </c>
      <c r="J220">
        <v>10.42</v>
      </c>
      <c r="K220" s="12">
        <f t="shared" si="12"/>
        <v>103.375</v>
      </c>
      <c r="L220">
        <v>1654</v>
      </c>
      <c r="M220" s="12">
        <f>N220/16</f>
        <v>73.48093750000001</v>
      </c>
      <c r="N220" s="12" cm="1">
        <f t="array" ref="N220">SUM($E$206:$E$222+$K$206:$K$222)-SUM($G$206:$J$222)</f>
        <v>1175.6950000000002</v>
      </c>
      <c r="O220">
        <v>0</v>
      </c>
    </row>
    <row r="221" spans="1:15" x14ac:dyDescent="0.2">
      <c r="A221" s="1">
        <v>45045</v>
      </c>
      <c r="B221" s="9">
        <f>WEEKDAY(A221,1)</f>
        <v>7</v>
      </c>
      <c r="C221" s="9" t="str">
        <f>_xlfn.XLOOKUP(B221,$AH$2:$AH$8,$AI$2:$AI$8)</f>
        <v>Saturday</v>
      </c>
      <c r="D221" s="2">
        <v>0.875</v>
      </c>
      <c r="E221">
        <v>0</v>
      </c>
      <c r="F221">
        <v>0</v>
      </c>
      <c r="G221">
        <v>20</v>
      </c>
      <c r="H221">
        <v>5.21</v>
      </c>
      <c r="I221">
        <v>9.3800000000000008</v>
      </c>
      <c r="J221">
        <v>10.42</v>
      </c>
      <c r="K221" s="12">
        <f t="shared" si="12"/>
        <v>103.375</v>
      </c>
      <c r="L221">
        <v>1654</v>
      </c>
      <c r="M221" s="12">
        <f>N221/16</f>
        <v>73.48093750000001</v>
      </c>
      <c r="N221" s="12" cm="1">
        <f t="array" ref="N221">SUM($E$206:$E$222+$K$206:$K$222)-SUM($G$206:$J$222)</f>
        <v>1175.6950000000002</v>
      </c>
      <c r="O221">
        <v>0</v>
      </c>
    </row>
    <row r="222" spans="1:15" x14ac:dyDescent="0.2">
      <c r="A222" s="1">
        <v>45045</v>
      </c>
      <c r="B222" s="9">
        <f>WEEKDAY(A222,1)</f>
        <v>7</v>
      </c>
      <c r="C222" s="9" t="str">
        <f>_xlfn.XLOOKUP(B222,$AH$2:$AH$8,$AI$2:$AI$8)</f>
        <v>Saturday</v>
      </c>
      <c r="D222" s="2">
        <v>0.91666666666666696</v>
      </c>
      <c r="E222">
        <v>0</v>
      </c>
      <c r="F222">
        <v>0</v>
      </c>
      <c r="G222">
        <v>20</v>
      </c>
      <c r="H222">
        <v>5.21</v>
      </c>
      <c r="I222">
        <v>9.3800000000000008</v>
      </c>
      <c r="J222">
        <v>10.42</v>
      </c>
      <c r="K222" s="12">
        <f t="shared" si="12"/>
        <v>103.375</v>
      </c>
      <c r="L222">
        <v>1654</v>
      </c>
      <c r="M222" s="12">
        <f>N222/16</f>
        <v>73.48093750000001</v>
      </c>
      <c r="N222" s="12" cm="1">
        <f t="array" ref="N222">SUM($E$206:$E$222+$K$206:$K$222)-SUM($G$206:$J$222)</f>
        <v>1175.6950000000002</v>
      </c>
      <c r="O222">
        <v>0</v>
      </c>
    </row>
    <row r="223" spans="1:15" x14ac:dyDescent="0.2">
      <c r="A223" s="1">
        <v>45046</v>
      </c>
      <c r="B223" s="9">
        <f>WEEKDAY(A223,1)</f>
        <v>1</v>
      </c>
      <c r="C223" s="9" t="str">
        <f>_xlfn.XLOOKUP(B223,$AH$2:$AH$8,$AI$2:$AI$8)</f>
        <v>Sunday</v>
      </c>
      <c r="D223" s="2">
        <v>0.25</v>
      </c>
      <c r="E223">
        <v>0</v>
      </c>
      <c r="F223">
        <v>0</v>
      </c>
      <c r="G223">
        <v>20</v>
      </c>
      <c r="H223">
        <v>5.21</v>
      </c>
      <c r="I223">
        <v>9.3800000000000008</v>
      </c>
      <c r="J223">
        <v>10.42</v>
      </c>
      <c r="K223" s="12">
        <f t="shared" si="12"/>
        <v>121.5</v>
      </c>
      <c r="L223">
        <v>1944</v>
      </c>
      <c r="M223" s="12">
        <f>N223/16</f>
        <v>99.01062499999999</v>
      </c>
      <c r="N223" s="12" cm="1">
        <f t="array" ref="N223">SUM($E$223:$E$239+$K$223:$K$239)-SUM($G$223:$J$239)</f>
        <v>1584.1699999999998</v>
      </c>
      <c r="O223">
        <v>0</v>
      </c>
    </row>
    <row r="224" spans="1:15" x14ac:dyDescent="0.2">
      <c r="A224" s="1">
        <v>45046</v>
      </c>
      <c r="B224" s="9">
        <f>WEEKDAY(A224,1)</f>
        <v>1</v>
      </c>
      <c r="C224" s="9" t="str">
        <f>_xlfn.XLOOKUP(B224,$AH$2:$AH$8,$AI$2:$AI$8)</f>
        <v>Sunday</v>
      </c>
      <c r="D224" s="2">
        <v>0.29166666666666702</v>
      </c>
      <c r="E224">
        <v>16.75</v>
      </c>
      <c r="F224">
        <v>12.98</v>
      </c>
      <c r="G224">
        <v>20</v>
      </c>
      <c r="H224">
        <v>5.21</v>
      </c>
      <c r="I224">
        <v>9.3800000000000008</v>
      </c>
      <c r="J224">
        <v>10.42</v>
      </c>
      <c r="K224" s="12">
        <f t="shared" si="12"/>
        <v>121.5</v>
      </c>
      <c r="L224">
        <v>1944</v>
      </c>
      <c r="M224" s="12">
        <f>N224/16</f>
        <v>99.01062499999999</v>
      </c>
      <c r="N224" s="12" cm="1">
        <f t="array" ref="N224">SUM($E$223:$E$239+$K$223:$K$239)-SUM($G$223:$J$239)</f>
        <v>1584.1699999999998</v>
      </c>
      <c r="O224">
        <v>0</v>
      </c>
    </row>
    <row r="225" spans="1:15" x14ac:dyDescent="0.2">
      <c r="A225" s="1">
        <v>45046</v>
      </c>
      <c r="B225" s="9">
        <f>WEEKDAY(A225,1)</f>
        <v>1</v>
      </c>
      <c r="C225" s="9" t="str">
        <f>_xlfn.XLOOKUP(B225,$AH$2:$AH$8,$AI$2:$AI$8)</f>
        <v>Sunday</v>
      </c>
      <c r="D225" s="2">
        <v>0.33333333333333298</v>
      </c>
      <c r="E225">
        <v>35.25</v>
      </c>
      <c r="F225">
        <v>32</v>
      </c>
      <c r="G225">
        <v>20</v>
      </c>
      <c r="H225">
        <v>5.21</v>
      </c>
      <c r="I225">
        <v>9.3800000000000008</v>
      </c>
      <c r="J225">
        <v>10.42</v>
      </c>
      <c r="K225" s="12">
        <f t="shared" si="12"/>
        <v>121.5</v>
      </c>
      <c r="L225">
        <v>1944</v>
      </c>
      <c r="M225" s="12">
        <f>N225/16</f>
        <v>99.01062499999999</v>
      </c>
      <c r="N225" s="12" cm="1">
        <f t="array" ref="N225">SUM($E$223:$E$239+$K$223:$K$239)-SUM($G$223:$J$239)</f>
        <v>1584.1699999999998</v>
      </c>
      <c r="O225">
        <v>0</v>
      </c>
    </row>
    <row r="226" spans="1:15" x14ac:dyDescent="0.2">
      <c r="A226" s="4">
        <v>45046</v>
      </c>
      <c r="B226" s="9">
        <f>WEEKDAY(A226,1)</f>
        <v>1</v>
      </c>
      <c r="C226" s="9" t="str">
        <f>_xlfn.XLOOKUP(B226,$AH$2:$AH$8,$AI$2:$AI$8)</f>
        <v>Sunday</v>
      </c>
      <c r="D226" s="2">
        <v>0.375</v>
      </c>
      <c r="E226">
        <v>15.75</v>
      </c>
      <c r="F226">
        <v>12.99</v>
      </c>
      <c r="G226">
        <v>20</v>
      </c>
      <c r="H226">
        <v>5.21</v>
      </c>
      <c r="I226">
        <v>9.3800000000000008</v>
      </c>
      <c r="J226">
        <v>10.42</v>
      </c>
      <c r="K226" s="12">
        <f t="shared" si="12"/>
        <v>121.5</v>
      </c>
      <c r="L226">
        <v>1944</v>
      </c>
      <c r="M226" s="12">
        <f>N226/16</f>
        <v>99.01062499999999</v>
      </c>
      <c r="N226" s="12" cm="1">
        <f t="array" ref="N226">SUM($E$223:$E$239+$K$223:$K$239)-SUM($G$223:$J$239)</f>
        <v>1584.1699999999998</v>
      </c>
      <c r="O226">
        <v>0</v>
      </c>
    </row>
    <row r="227" spans="1:15" x14ac:dyDescent="0.2">
      <c r="A227" s="4">
        <v>45046</v>
      </c>
      <c r="B227" s="9">
        <f>WEEKDAY(A227,1)</f>
        <v>1</v>
      </c>
      <c r="C227" s="9" t="str">
        <f>_xlfn.XLOOKUP(B227,$AH$2:$AH$8,$AI$2:$AI$8)</f>
        <v>Sunday</v>
      </c>
      <c r="D227" s="2">
        <v>0.41666666666666702</v>
      </c>
      <c r="E227">
        <v>57.09</v>
      </c>
      <c r="F227">
        <v>23.73</v>
      </c>
      <c r="G227">
        <v>20</v>
      </c>
      <c r="H227">
        <v>5.21</v>
      </c>
      <c r="I227">
        <v>9.3800000000000008</v>
      </c>
      <c r="J227">
        <v>10.42</v>
      </c>
      <c r="K227" s="12">
        <f t="shared" si="12"/>
        <v>121.5</v>
      </c>
      <c r="L227">
        <v>1944</v>
      </c>
      <c r="M227" s="12">
        <f>N227/16</f>
        <v>99.01062499999999</v>
      </c>
      <c r="N227" s="12" cm="1">
        <f t="array" ref="N227">SUM($E$223:$E$239+$K$223:$K$239)-SUM($G$223:$J$239)</f>
        <v>1584.1699999999998</v>
      </c>
      <c r="O227">
        <v>0</v>
      </c>
    </row>
    <row r="228" spans="1:15" x14ac:dyDescent="0.2">
      <c r="A228" s="4">
        <v>45046</v>
      </c>
      <c r="B228" s="9">
        <f>WEEKDAY(A228,1)</f>
        <v>1</v>
      </c>
      <c r="C228" s="9" t="str">
        <f>_xlfn.XLOOKUP(B228,$AH$2:$AH$8,$AI$2:$AI$8)</f>
        <v>Sunday</v>
      </c>
      <c r="D228" s="2">
        <v>0.45833333333333298</v>
      </c>
      <c r="E228">
        <v>0</v>
      </c>
      <c r="F228">
        <v>0</v>
      </c>
      <c r="G228">
        <v>20</v>
      </c>
      <c r="H228">
        <v>5.21</v>
      </c>
      <c r="I228">
        <v>9.3800000000000008</v>
      </c>
      <c r="J228">
        <v>10.42</v>
      </c>
      <c r="K228" s="12">
        <f t="shared" si="12"/>
        <v>121.5</v>
      </c>
      <c r="L228">
        <v>1944</v>
      </c>
      <c r="M228" s="12">
        <f>N228/16</f>
        <v>99.01062499999999</v>
      </c>
      <c r="N228" s="12" cm="1">
        <f t="array" ref="N228">SUM($E$223:$E$239+$K$223:$K$239)-SUM($G$223:$J$239)</f>
        <v>1584.1699999999998</v>
      </c>
      <c r="O228">
        <v>0</v>
      </c>
    </row>
    <row r="229" spans="1:15" x14ac:dyDescent="0.2">
      <c r="A229" s="4">
        <v>45046</v>
      </c>
      <c r="B229" s="9">
        <f>WEEKDAY(A229,1)</f>
        <v>1</v>
      </c>
      <c r="C229" s="9" t="str">
        <f>_xlfn.XLOOKUP(B229,$AH$2:$AH$8,$AI$2:$AI$8)</f>
        <v>Sunday</v>
      </c>
      <c r="D229" s="2">
        <v>0.5</v>
      </c>
      <c r="E229">
        <v>28.3</v>
      </c>
      <c r="F229">
        <v>14.99</v>
      </c>
      <c r="G229">
        <v>20</v>
      </c>
      <c r="H229">
        <v>5.21</v>
      </c>
      <c r="I229">
        <v>9.3800000000000008</v>
      </c>
      <c r="J229">
        <v>10.42</v>
      </c>
      <c r="K229" s="12">
        <f t="shared" si="12"/>
        <v>121.5</v>
      </c>
      <c r="L229">
        <v>1944</v>
      </c>
      <c r="M229" s="12">
        <f>N229/16</f>
        <v>99.01062499999999</v>
      </c>
      <c r="N229" s="12" cm="1">
        <f t="array" ref="N229">SUM($E$223:$E$239+$K$223:$K$239)-SUM($G$223:$J$239)</f>
        <v>1584.1699999999998</v>
      </c>
      <c r="O229">
        <v>0</v>
      </c>
    </row>
    <row r="230" spans="1:15" x14ac:dyDescent="0.2">
      <c r="A230" s="4">
        <v>45046</v>
      </c>
      <c r="B230" s="9">
        <f>WEEKDAY(A230,1)</f>
        <v>1</v>
      </c>
      <c r="C230" s="9" t="str">
        <f>_xlfn.XLOOKUP(B230,$AH$2:$AH$8,$AI$2:$AI$8)</f>
        <v>Sunday</v>
      </c>
      <c r="D230" s="2">
        <v>0.54166666666666696</v>
      </c>
      <c r="E230">
        <v>16.5</v>
      </c>
      <c r="F230">
        <v>11.98</v>
      </c>
      <c r="G230">
        <v>20</v>
      </c>
      <c r="H230">
        <v>5.21</v>
      </c>
      <c r="I230">
        <v>9.3800000000000008</v>
      </c>
      <c r="J230">
        <v>10.42</v>
      </c>
      <c r="K230" s="12">
        <f t="shared" si="12"/>
        <v>121.5</v>
      </c>
      <c r="L230">
        <v>1944</v>
      </c>
      <c r="M230" s="12">
        <f>N230/16</f>
        <v>99.01062499999999</v>
      </c>
      <c r="N230" s="12" cm="1">
        <f t="array" ref="N230">SUM($E$223:$E$239+$K$223:$K$239)-SUM($G$223:$J$239)</f>
        <v>1584.1699999999998</v>
      </c>
      <c r="O230">
        <v>0</v>
      </c>
    </row>
    <row r="231" spans="1:15" x14ac:dyDescent="0.2">
      <c r="A231" s="4">
        <v>45046</v>
      </c>
      <c r="B231" s="9">
        <f>WEEKDAY(A231,1)</f>
        <v>1</v>
      </c>
      <c r="C231" s="9" t="str">
        <f>_xlfn.XLOOKUP(B231,$AH$2:$AH$8,$AI$2:$AI$8)</f>
        <v>Sunday</v>
      </c>
      <c r="D231" s="2">
        <v>0.58333333333333304</v>
      </c>
      <c r="E231">
        <v>19.100000000000001</v>
      </c>
      <c r="F231">
        <v>15.74</v>
      </c>
      <c r="G231">
        <v>20</v>
      </c>
      <c r="H231">
        <v>5.21</v>
      </c>
      <c r="I231">
        <v>9.3800000000000008</v>
      </c>
      <c r="J231">
        <v>10.42</v>
      </c>
      <c r="K231" s="12">
        <f t="shared" si="12"/>
        <v>121.5</v>
      </c>
      <c r="L231">
        <v>1944</v>
      </c>
      <c r="M231" s="12">
        <f>N231/16</f>
        <v>99.01062499999999</v>
      </c>
      <c r="N231" s="12" cm="1">
        <f t="array" ref="N231">SUM($E$223:$E$239+$K$223:$K$239)-SUM($G$223:$J$239)</f>
        <v>1584.1699999999998</v>
      </c>
      <c r="O231">
        <v>0</v>
      </c>
    </row>
    <row r="232" spans="1:15" x14ac:dyDescent="0.2">
      <c r="A232" s="4">
        <v>45046</v>
      </c>
      <c r="B232" s="9">
        <f>WEEKDAY(A232,1)</f>
        <v>1</v>
      </c>
      <c r="C232" s="9" t="str">
        <f>_xlfn.XLOOKUP(B232,$AH$2:$AH$8,$AI$2:$AI$8)</f>
        <v>Sunday</v>
      </c>
      <c r="D232" s="2">
        <v>0.625</v>
      </c>
      <c r="E232">
        <v>28.24</v>
      </c>
      <c r="F232">
        <v>23.22</v>
      </c>
      <c r="G232">
        <v>20</v>
      </c>
      <c r="H232">
        <v>5.21</v>
      </c>
      <c r="I232">
        <v>9.3800000000000008</v>
      </c>
      <c r="J232">
        <v>10.42</v>
      </c>
      <c r="K232" s="12">
        <f t="shared" si="12"/>
        <v>121.5</v>
      </c>
      <c r="L232">
        <v>1944</v>
      </c>
      <c r="M232" s="12">
        <f>N232/16</f>
        <v>99.01062499999999</v>
      </c>
      <c r="N232" s="12" cm="1">
        <f t="array" ref="N232">SUM($E$223:$E$239+$K$223:$K$239)-SUM($G$223:$J$239)</f>
        <v>1584.1699999999998</v>
      </c>
      <c r="O232">
        <v>0</v>
      </c>
    </row>
    <row r="233" spans="1:15" x14ac:dyDescent="0.2">
      <c r="A233" s="4">
        <v>45046</v>
      </c>
      <c r="B233" s="9">
        <f>WEEKDAY(A233,1)</f>
        <v>1</v>
      </c>
      <c r="C233" s="9" t="str">
        <f>_xlfn.XLOOKUP(B233,$AH$2:$AH$8,$AI$2:$AI$8)</f>
        <v>Sunday</v>
      </c>
      <c r="D233" s="2">
        <v>0.66666666666666696</v>
      </c>
      <c r="E233">
        <v>8.25</v>
      </c>
      <c r="F233">
        <v>7.25</v>
      </c>
      <c r="G233">
        <v>20</v>
      </c>
      <c r="H233">
        <v>5.21</v>
      </c>
      <c r="I233">
        <v>9.3800000000000008</v>
      </c>
      <c r="J233">
        <v>10.42</v>
      </c>
      <c r="K233" s="12">
        <f t="shared" si="12"/>
        <v>121.5</v>
      </c>
      <c r="L233">
        <v>1944</v>
      </c>
      <c r="M233" s="12">
        <f>N233/16</f>
        <v>99.01062499999999</v>
      </c>
      <c r="N233" s="12" cm="1">
        <f t="array" ref="N233">SUM($E$223:$E$239+$K$223:$K$239)-SUM($G$223:$J$239)</f>
        <v>1584.1699999999998</v>
      </c>
      <c r="O233">
        <v>0</v>
      </c>
    </row>
    <row r="234" spans="1:15" x14ac:dyDescent="0.2">
      <c r="A234" s="4">
        <v>45046</v>
      </c>
      <c r="B234" s="9">
        <f>WEEKDAY(A234,1)</f>
        <v>1</v>
      </c>
      <c r="C234" s="9" t="str">
        <f>_xlfn.XLOOKUP(B234,$AH$2:$AH$8,$AI$2:$AI$8)</f>
        <v>Sunday</v>
      </c>
      <c r="D234" s="2">
        <v>0.70833333333333304</v>
      </c>
      <c r="E234">
        <v>3.85</v>
      </c>
      <c r="F234">
        <v>3.5</v>
      </c>
      <c r="G234">
        <v>20</v>
      </c>
      <c r="H234">
        <v>5.21</v>
      </c>
      <c r="I234">
        <v>9.3800000000000008</v>
      </c>
      <c r="J234">
        <v>10.42</v>
      </c>
      <c r="K234" s="12">
        <f t="shared" si="12"/>
        <v>121.5</v>
      </c>
      <c r="L234">
        <v>1944</v>
      </c>
      <c r="M234" s="12">
        <f>N234/16</f>
        <v>99.01062499999999</v>
      </c>
      <c r="N234" s="12" cm="1">
        <f t="array" ref="N234">SUM($E$223:$E$239+$K$223:$K$239)-SUM($G$223:$J$239)</f>
        <v>1584.1699999999998</v>
      </c>
      <c r="O234">
        <v>0</v>
      </c>
    </row>
    <row r="235" spans="1:15" x14ac:dyDescent="0.2">
      <c r="A235" s="4">
        <v>45046</v>
      </c>
      <c r="B235" s="9">
        <f>WEEKDAY(A235,1)</f>
        <v>1</v>
      </c>
      <c r="C235" s="9" t="str">
        <f>_xlfn.XLOOKUP(B235,$AH$2:$AH$8,$AI$2:$AI$8)</f>
        <v>Sunday</v>
      </c>
      <c r="D235" s="2">
        <v>0.75</v>
      </c>
      <c r="E235">
        <v>15.1</v>
      </c>
      <c r="F235">
        <v>12.24</v>
      </c>
      <c r="G235">
        <v>20</v>
      </c>
      <c r="H235">
        <v>5.21</v>
      </c>
      <c r="I235">
        <v>9.3800000000000008</v>
      </c>
      <c r="J235">
        <v>10.42</v>
      </c>
      <c r="K235" s="12">
        <f t="shared" si="12"/>
        <v>121.5</v>
      </c>
      <c r="L235">
        <v>1944</v>
      </c>
      <c r="M235" s="12">
        <f>N235/16</f>
        <v>99.01062499999999</v>
      </c>
      <c r="N235" s="12" cm="1">
        <f t="array" ref="N235">SUM($E$223:$E$239+$K$223:$K$239)-SUM($G$223:$J$239)</f>
        <v>1584.1699999999998</v>
      </c>
      <c r="O235">
        <v>0</v>
      </c>
    </row>
    <row r="236" spans="1:15" x14ac:dyDescent="0.2">
      <c r="A236" s="4">
        <v>45046</v>
      </c>
      <c r="B236" s="9">
        <f>WEEKDAY(A236,1)</f>
        <v>1</v>
      </c>
      <c r="C236" s="9" t="str">
        <f>_xlfn.XLOOKUP(B236,$AH$2:$AH$8,$AI$2:$AI$8)</f>
        <v>Sunday</v>
      </c>
      <c r="D236" s="2">
        <v>0.79166666666666696</v>
      </c>
      <c r="E236">
        <v>6</v>
      </c>
      <c r="F236">
        <v>5.25</v>
      </c>
      <c r="G236">
        <v>20</v>
      </c>
      <c r="H236">
        <v>5.21</v>
      </c>
      <c r="I236">
        <v>9.3800000000000008</v>
      </c>
      <c r="J236">
        <v>10.42</v>
      </c>
      <c r="K236" s="12">
        <f t="shared" si="12"/>
        <v>121.5</v>
      </c>
      <c r="L236">
        <v>1944</v>
      </c>
      <c r="M236" s="12">
        <f>N236/16</f>
        <v>99.01062499999999</v>
      </c>
      <c r="N236" s="12" cm="1">
        <f t="array" ref="N236">SUM($E$223:$E$239+$K$223:$K$239)-SUM($G$223:$J$239)</f>
        <v>1584.1699999999998</v>
      </c>
      <c r="O236">
        <v>0</v>
      </c>
    </row>
    <row r="237" spans="1:15" x14ac:dyDescent="0.2">
      <c r="A237" s="4">
        <v>45046</v>
      </c>
      <c r="B237" s="9">
        <f>WEEKDAY(A237,1)</f>
        <v>1</v>
      </c>
      <c r="C237" s="9" t="str">
        <f>_xlfn.XLOOKUP(B237,$AH$2:$AH$8,$AI$2:$AI$8)</f>
        <v>Sunday</v>
      </c>
      <c r="D237" s="2">
        <v>0.83333333333333304</v>
      </c>
      <c r="E237">
        <v>33.659999999999997</v>
      </c>
      <c r="F237">
        <v>0</v>
      </c>
      <c r="G237">
        <v>20</v>
      </c>
      <c r="H237">
        <v>5.21</v>
      </c>
      <c r="I237">
        <v>9.3800000000000008</v>
      </c>
      <c r="J237">
        <v>10.42</v>
      </c>
      <c r="K237" s="12">
        <f t="shared" si="12"/>
        <v>121.5</v>
      </c>
      <c r="L237">
        <v>1944</v>
      </c>
      <c r="M237" s="12">
        <f>N237/16</f>
        <v>99.01062499999999</v>
      </c>
      <c r="N237" s="12" cm="1">
        <f t="array" ref="N237">SUM($E$223:$E$239+$K$223:$K$239)-SUM($G$223:$J$239)</f>
        <v>1584.1699999999998</v>
      </c>
      <c r="O237">
        <v>0</v>
      </c>
    </row>
    <row r="238" spans="1:15" x14ac:dyDescent="0.2">
      <c r="A238" s="4">
        <v>45046</v>
      </c>
      <c r="B238" s="9">
        <f>WEEKDAY(A238,1)</f>
        <v>1</v>
      </c>
      <c r="C238" s="9" t="str">
        <f>_xlfn.XLOOKUP(B238,$AH$2:$AH$8,$AI$2:$AI$8)</f>
        <v>Sunday</v>
      </c>
      <c r="D238" s="2">
        <v>0.875</v>
      </c>
      <c r="E238">
        <v>0</v>
      </c>
      <c r="F238">
        <v>0</v>
      </c>
      <c r="G238">
        <v>20</v>
      </c>
      <c r="H238">
        <v>5.21</v>
      </c>
      <c r="I238">
        <v>9.3800000000000008</v>
      </c>
      <c r="J238">
        <v>10.42</v>
      </c>
      <c r="K238" s="12">
        <f t="shared" si="12"/>
        <v>121.5</v>
      </c>
      <c r="L238">
        <v>1944</v>
      </c>
      <c r="M238" s="12">
        <f>N238/16</f>
        <v>99.01062499999999</v>
      </c>
      <c r="N238" s="12" cm="1">
        <f t="array" ref="N238">SUM($E$223:$E$239+$K$223:$K$239)-SUM($G$223:$J$239)</f>
        <v>1584.1699999999998</v>
      </c>
      <c r="O238">
        <v>0</v>
      </c>
    </row>
    <row r="239" spans="1:15" x14ac:dyDescent="0.2">
      <c r="A239" s="4">
        <v>45046</v>
      </c>
      <c r="B239" s="9">
        <f>WEEKDAY(A239,1)</f>
        <v>1</v>
      </c>
      <c r="C239" s="9" t="str">
        <f>_xlfn.XLOOKUP(B239,$AH$2:$AH$8,$AI$2:$AI$8)</f>
        <v>Sunday</v>
      </c>
      <c r="D239" s="2">
        <v>0.91666666666666696</v>
      </c>
      <c r="E239">
        <v>0</v>
      </c>
      <c r="F239">
        <v>0</v>
      </c>
      <c r="G239">
        <v>20</v>
      </c>
      <c r="H239">
        <v>5.21</v>
      </c>
      <c r="I239">
        <v>9.3800000000000008</v>
      </c>
      <c r="J239">
        <v>10.42</v>
      </c>
      <c r="K239" s="12">
        <f t="shared" si="12"/>
        <v>121.5</v>
      </c>
      <c r="L239">
        <v>1944</v>
      </c>
      <c r="M239" s="12">
        <f>N239/16</f>
        <v>99.01062499999999</v>
      </c>
      <c r="N239" s="12" cm="1">
        <f t="array" ref="N239">SUM($E$223:$E$239+$K$223:$K$239)-SUM($G$223:$J$239)</f>
        <v>1584.1699999999998</v>
      </c>
      <c r="O239">
        <v>0</v>
      </c>
    </row>
    <row r="240" spans="1:15" x14ac:dyDescent="0.2">
      <c r="A240" s="1">
        <v>45047</v>
      </c>
      <c r="B240" s="9">
        <f>WEEKDAY(A240,1)</f>
        <v>2</v>
      </c>
      <c r="C240" s="9" t="str">
        <f>_xlfn.XLOOKUP(B240,$AH$2:$AH$8,$AI$2:$AI$8)</f>
        <v>Monday</v>
      </c>
      <c r="D240" s="2">
        <v>0.25</v>
      </c>
      <c r="E240">
        <v>0</v>
      </c>
      <c r="F240">
        <v>0</v>
      </c>
      <c r="G240">
        <v>20</v>
      </c>
      <c r="H240">
        <v>5.21</v>
      </c>
      <c r="I240">
        <v>9.3800000000000008</v>
      </c>
      <c r="J240">
        <v>10.42</v>
      </c>
      <c r="K240" s="12">
        <f t="shared" si="12"/>
        <v>82.6875</v>
      </c>
      <c r="L240">
        <v>1323</v>
      </c>
      <c r="M240" s="12">
        <f>N240/16</f>
        <v>47.030468749999997</v>
      </c>
      <c r="N240" s="12" cm="1">
        <f t="array" ref="N240">SUM($E$240:$E$256+$K$240:$K$256)-SUM($G$240:$J$256)</f>
        <v>752.48749999999995</v>
      </c>
      <c r="O240">
        <v>0</v>
      </c>
    </row>
    <row r="241" spans="1:15" x14ac:dyDescent="0.2">
      <c r="A241" s="1">
        <v>45047</v>
      </c>
      <c r="B241" s="9">
        <f>WEEKDAY(A241,1)</f>
        <v>2</v>
      </c>
      <c r="C241" s="9" t="str">
        <f>_xlfn.XLOOKUP(B241,$AH$2:$AH$8,$AI$2:$AI$8)</f>
        <v>Monday</v>
      </c>
      <c r="D241" s="2">
        <v>0.29166666666666702</v>
      </c>
      <c r="E241">
        <v>14.25</v>
      </c>
      <c r="F241">
        <v>6.24</v>
      </c>
      <c r="G241">
        <v>20</v>
      </c>
      <c r="H241">
        <v>5.21</v>
      </c>
      <c r="I241">
        <v>9.3800000000000008</v>
      </c>
      <c r="J241">
        <v>10.42</v>
      </c>
      <c r="K241" s="12">
        <f t="shared" si="12"/>
        <v>82.6875</v>
      </c>
      <c r="L241">
        <v>1323</v>
      </c>
      <c r="M241" s="12">
        <f>N241/16</f>
        <v>47.030468749999997</v>
      </c>
      <c r="N241" s="12" cm="1">
        <f t="array" ref="N241">SUM($E$240:$E$256+$K$240:$K$256)-SUM($G$240:$J$256)</f>
        <v>752.48749999999995</v>
      </c>
      <c r="O241">
        <v>0</v>
      </c>
    </row>
    <row r="242" spans="1:15" x14ac:dyDescent="0.2">
      <c r="A242" s="1">
        <v>45047</v>
      </c>
      <c r="B242" s="9">
        <f>WEEKDAY(A242,1)</f>
        <v>2</v>
      </c>
      <c r="C242" s="9" t="str">
        <f>_xlfn.XLOOKUP(B242,$AH$2:$AH$8,$AI$2:$AI$8)</f>
        <v>Monday</v>
      </c>
      <c r="D242" s="2">
        <v>0.33333333333333298</v>
      </c>
      <c r="E242">
        <v>0</v>
      </c>
      <c r="F242">
        <v>0</v>
      </c>
      <c r="G242">
        <v>20</v>
      </c>
      <c r="H242">
        <v>5.21</v>
      </c>
      <c r="I242">
        <v>9.3800000000000008</v>
      </c>
      <c r="J242">
        <v>10.42</v>
      </c>
      <c r="K242" s="12">
        <f t="shared" si="12"/>
        <v>82.6875</v>
      </c>
      <c r="L242">
        <v>1323</v>
      </c>
      <c r="M242" s="12">
        <f>N242/16</f>
        <v>47.030468749999997</v>
      </c>
      <c r="N242" s="12" cm="1">
        <f t="array" ref="N242">SUM($E$240:$E$256+$K$240:$K$256)-SUM($G$240:$J$256)</f>
        <v>752.48749999999995</v>
      </c>
      <c r="O242">
        <v>0</v>
      </c>
    </row>
    <row r="243" spans="1:15" x14ac:dyDescent="0.2">
      <c r="A243" s="4">
        <v>45047</v>
      </c>
      <c r="B243" s="9">
        <f>WEEKDAY(A243,1)</f>
        <v>2</v>
      </c>
      <c r="C243" s="9" t="str">
        <f>_xlfn.XLOOKUP(B243,$AH$2:$AH$8,$AI$2:$AI$8)</f>
        <v>Monday</v>
      </c>
      <c r="D243" s="2">
        <v>0.375</v>
      </c>
      <c r="E243">
        <v>9.24</v>
      </c>
      <c r="F243">
        <v>8.5</v>
      </c>
      <c r="G243">
        <v>20</v>
      </c>
      <c r="H243">
        <v>5.21</v>
      </c>
      <c r="I243">
        <v>9.3800000000000008</v>
      </c>
      <c r="J243">
        <v>10.42</v>
      </c>
      <c r="K243" s="12">
        <f t="shared" si="12"/>
        <v>82.6875</v>
      </c>
      <c r="L243">
        <v>1323</v>
      </c>
      <c r="M243" s="12">
        <f>N243/16</f>
        <v>47.030468749999997</v>
      </c>
      <c r="N243" s="12" cm="1">
        <f t="array" ref="N243">SUM($E$240:$E$256+$K$240:$K$256)-SUM($G$240:$J$256)</f>
        <v>752.48749999999995</v>
      </c>
      <c r="O243">
        <v>0</v>
      </c>
    </row>
    <row r="244" spans="1:15" x14ac:dyDescent="0.2">
      <c r="A244" s="4">
        <v>45047</v>
      </c>
      <c r="B244" s="9">
        <f>WEEKDAY(A244,1)</f>
        <v>2</v>
      </c>
      <c r="C244" s="9" t="str">
        <f>_xlfn.XLOOKUP(B244,$AH$2:$AH$8,$AI$2:$AI$8)</f>
        <v>Monday</v>
      </c>
      <c r="D244" s="2">
        <v>0.41666666666666702</v>
      </c>
      <c r="E244">
        <v>32.94</v>
      </c>
      <c r="F244">
        <v>29.49</v>
      </c>
      <c r="G244">
        <v>20</v>
      </c>
      <c r="H244">
        <v>5.21</v>
      </c>
      <c r="I244">
        <v>9.3800000000000008</v>
      </c>
      <c r="J244">
        <v>10.42</v>
      </c>
      <c r="K244" s="12">
        <f t="shared" si="12"/>
        <v>82.6875</v>
      </c>
      <c r="L244">
        <v>1323</v>
      </c>
      <c r="M244" s="12">
        <f>N244/16</f>
        <v>47.030468749999997</v>
      </c>
      <c r="N244" s="12" cm="1">
        <f t="array" ref="N244">SUM($E$240:$E$256+$K$240:$K$256)-SUM($G$240:$J$256)</f>
        <v>752.48749999999995</v>
      </c>
      <c r="O244">
        <v>0</v>
      </c>
    </row>
    <row r="245" spans="1:15" x14ac:dyDescent="0.2">
      <c r="A245" s="4">
        <v>45047</v>
      </c>
      <c r="B245" s="9">
        <f>WEEKDAY(A245,1)</f>
        <v>2</v>
      </c>
      <c r="C245" s="9" t="str">
        <f>_xlfn.XLOOKUP(B245,$AH$2:$AH$8,$AI$2:$AI$8)</f>
        <v>Monday</v>
      </c>
      <c r="D245" s="2">
        <v>0.45833333333333298</v>
      </c>
      <c r="E245">
        <v>20.49</v>
      </c>
      <c r="F245">
        <v>16.239999999999998</v>
      </c>
      <c r="G245">
        <v>20</v>
      </c>
      <c r="H245">
        <v>5.21</v>
      </c>
      <c r="I245">
        <v>9.3800000000000008</v>
      </c>
      <c r="J245">
        <v>10.42</v>
      </c>
      <c r="K245" s="12">
        <f t="shared" si="12"/>
        <v>82.6875</v>
      </c>
      <c r="L245">
        <v>1323</v>
      </c>
      <c r="M245" s="12">
        <f>N245/16</f>
        <v>47.030468749999997</v>
      </c>
      <c r="N245" s="12" cm="1">
        <f t="array" ref="N245">SUM($E$240:$E$256+$K$240:$K$256)-SUM($G$240:$J$256)</f>
        <v>752.48749999999995</v>
      </c>
      <c r="O245">
        <v>0</v>
      </c>
    </row>
    <row r="246" spans="1:15" x14ac:dyDescent="0.2">
      <c r="A246" s="4">
        <v>45047</v>
      </c>
      <c r="B246" s="9">
        <f>WEEKDAY(A246,1)</f>
        <v>2</v>
      </c>
      <c r="C246" s="9" t="str">
        <f>_xlfn.XLOOKUP(B246,$AH$2:$AH$8,$AI$2:$AI$8)</f>
        <v>Monday</v>
      </c>
      <c r="D246" s="2">
        <v>0.5</v>
      </c>
      <c r="E246">
        <v>2.25</v>
      </c>
      <c r="F246">
        <v>2</v>
      </c>
      <c r="G246">
        <v>20</v>
      </c>
      <c r="H246">
        <v>5.21</v>
      </c>
      <c r="I246">
        <v>9.3800000000000008</v>
      </c>
      <c r="J246">
        <v>10.42</v>
      </c>
      <c r="K246" s="12">
        <f t="shared" si="12"/>
        <v>82.6875</v>
      </c>
      <c r="L246">
        <v>1323</v>
      </c>
      <c r="M246" s="12">
        <f>N246/16</f>
        <v>47.030468749999997</v>
      </c>
      <c r="N246" s="12" cm="1">
        <f t="array" ref="N246">SUM($E$240:$E$256+$K$240:$K$256)-SUM($G$240:$J$256)</f>
        <v>752.48749999999995</v>
      </c>
      <c r="O246">
        <v>0</v>
      </c>
    </row>
    <row r="247" spans="1:15" x14ac:dyDescent="0.2">
      <c r="A247" s="4">
        <v>45047</v>
      </c>
      <c r="B247" s="9">
        <f>WEEKDAY(A247,1)</f>
        <v>2</v>
      </c>
      <c r="C247" s="9" t="str">
        <f>_xlfn.XLOOKUP(B247,$AH$2:$AH$8,$AI$2:$AI$8)</f>
        <v>Monday</v>
      </c>
      <c r="D247" s="2">
        <v>0.54166666666666696</v>
      </c>
      <c r="E247">
        <v>9.5</v>
      </c>
      <c r="F247">
        <v>6.74</v>
      </c>
      <c r="G247">
        <v>20</v>
      </c>
      <c r="H247">
        <v>5.21</v>
      </c>
      <c r="I247">
        <v>9.3800000000000008</v>
      </c>
      <c r="J247">
        <v>10.42</v>
      </c>
      <c r="K247" s="12">
        <f t="shared" si="12"/>
        <v>82.6875</v>
      </c>
      <c r="L247">
        <v>1323</v>
      </c>
      <c r="M247" s="12">
        <f>N247/16</f>
        <v>47.030468749999997</v>
      </c>
      <c r="N247" s="12" cm="1">
        <f t="array" ref="N247">SUM($E$240:$E$256+$K$240:$K$256)-SUM($G$240:$J$256)</f>
        <v>752.48749999999995</v>
      </c>
      <c r="O247">
        <v>0</v>
      </c>
    </row>
    <row r="248" spans="1:15" x14ac:dyDescent="0.2">
      <c r="A248" s="4">
        <v>45047</v>
      </c>
      <c r="B248" s="9">
        <f>WEEKDAY(A248,1)</f>
        <v>2</v>
      </c>
      <c r="C248" s="9" t="str">
        <f>_xlfn.XLOOKUP(B248,$AH$2:$AH$8,$AI$2:$AI$8)</f>
        <v>Monday</v>
      </c>
      <c r="D248" s="2">
        <v>0.58333333333333304</v>
      </c>
      <c r="E248">
        <v>0</v>
      </c>
      <c r="F248">
        <v>0</v>
      </c>
      <c r="G248">
        <v>20</v>
      </c>
      <c r="H248">
        <v>5.21</v>
      </c>
      <c r="I248">
        <v>9.3800000000000008</v>
      </c>
      <c r="J248">
        <v>10.42</v>
      </c>
      <c r="K248" s="12">
        <f t="shared" si="12"/>
        <v>82.6875</v>
      </c>
      <c r="L248">
        <v>1323</v>
      </c>
      <c r="M248" s="12">
        <f>N248/16</f>
        <v>47.030468749999997</v>
      </c>
      <c r="N248" s="12" cm="1">
        <f t="array" ref="N248">SUM($E$240:$E$256+$K$240:$K$256)-SUM($G$240:$J$256)</f>
        <v>752.48749999999995</v>
      </c>
      <c r="O248">
        <v>0</v>
      </c>
    </row>
    <row r="249" spans="1:15" x14ac:dyDescent="0.2">
      <c r="A249" s="4">
        <v>45047</v>
      </c>
      <c r="B249" s="9">
        <f>WEEKDAY(A249,1)</f>
        <v>2</v>
      </c>
      <c r="C249" s="9" t="str">
        <f>_xlfn.XLOOKUP(B249,$AH$2:$AH$8,$AI$2:$AI$8)</f>
        <v>Monday</v>
      </c>
      <c r="D249" s="2">
        <v>0.625</v>
      </c>
      <c r="E249">
        <v>23.3</v>
      </c>
      <c r="F249">
        <v>15.99</v>
      </c>
      <c r="G249">
        <v>20</v>
      </c>
      <c r="H249">
        <v>5.21</v>
      </c>
      <c r="I249">
        <v>9.3800000000000008</v>
      </c>
      <c r="J249">
        <v>10.42</v>
      </c>
      <c r="K249" s="12">
        <f t="shared" si="12"/>
        <v>82.6875</v>
      </c>
      <c r="L249">
        <v>1323</v>
      </c>
      <c r="M249" s="12">
        <f>N249/16</f>
        <v>47.030468749999997</v>
      </c>
      <c r="N249" s="12" cm="1">
        <f t="array" ref="N249">SUM($E$240:$E$256+$K$240:$K$256)-SUM($G$240:$J$256)</f>
        <v>752.48749999999995</v>
      </c>
      <c r="O249">
        <v>0</v>
      </c>
    </row>
    <row r="250" spans="1:15" x14ac:dyDescent="0.2">
      <c r="A250" s="4">
        <v>45047</v>
      </c>
      <c r="B250" s="9">
        <f>WEEKDAY(A250,1)</f>
        <v>2</v>
      </c>
      <c r="C250" s="9" t="str">
        <f>_xlfn.XLOOKUP(B250,$AH$2:$AH$8,$AI$2:$AI$8)</f>
        <v>Monday</v>
      </c>
      <c r="D250" s="2">
        <v>0.66666666666666696</v>
      </c>
      <c r="E250">
        <v>0</v>
      </c>
      <c r="F250">
        <v>0</v>
      </c>
      <c r="G250">
        <v>20</v>
      </c>
      <c r="H250">
        <v>5.21</v>
      </c>
      <c r="I250">
        <v>9.3800000000000008</v>
      </c>
      <c r="J250">
        <v>10.42</v>
      </c>
      <c r="K250" s="12">
        <f t="shared" si="12"/>
        <v>82.6875</v>
      </c>
      <c r="L250">
        <v>1323</v>
      </c>
      <c r="M250" s="12">
        <f>N250/16</f>
        <v>47.030468749999997</v>
      </c>
      <c r="N250" s="12" cm="1">
        <f t="array" ref="N250">SUM($E$240:$E$256+$K$240:$K$256)-SUM($G$240:$J$256)</f>
        <v>752.48749999999995</v>
      </c>
      <c r="O250">
        <v>0</v>
      </c>
    </row>
    <row r="251" spans="1:15" x14ac:dyDescent="0.2">
      <c r="A251" s="4">
        <v>45047</v>
      </c>
      <c r="B251" s="9">
        <f>WEEKDAY(A251,1)</f>
        <v>2</v>
      </c>
      <c r="C251" s="9" t="str">
        <f>_xlfn.XLOOKUP(B251,$AH$2:$AH$8,$AI$2:$AI$8)</f>
        <v>Monday</v>
      </c>
      <c r="D251" s="2">
        <v>0.70833333333333304</v>
      </c>
      <c r="E251">
        <v>0</v>
      </c>
      <c r="F251">
        <v>0</v>
      </c>
      <c r="G251">
        <v>20</v>
      </c>
      <c r="H251">
        <v>5.21</v>
      </c>
      <c r="I251">
        <v>9.3800000000000008</v>
      </c>
      <c r="J251">
        <v>10.42</v>
      </c>
      <c r="K251" s="12">
        <f t="shared" si="12"/>
        <v>82.6875</v>
      </c>
      <c r="L251">
        <v>1323</v>
      </c>
      <c r="M251" s="12">
        <f>N251/16</f>
        <v>47.030468749999997</v>
      </c>
      <c r="N251" s="12" cm="1">
        <f t="array" ref="N251">SUM($E$240:$E$256+$K$240:$K$256)-SUM($G$240:$J$256)</f>
        <v>752.48749999999995</v>
      </c>
      <c r="O251">
        <v>0</v>
      </c>
    </row>
    <row r="252" spans="1:15" x14ac:dyDescent="0.2">
      <c r="A252" s="4">
        <v>45047</v>
      </c>
      <c r="B252" s="9">
        <f>WEEKDAY(A252,1)</f>
        <v>2</v>
      </c>
      <c r="C252" s="9" t="str">
        <f>_xlfn.XLOOKUP(B252,$AH$2:$AH$8,$AI$2:$AI$8)</f>
        <v>Monday</v>
      </c>
      <c r="D252" s="2">
        <v>0.75</v>
      </c>
      <c r="E252">
        <v>0</v>
      </c>
      <c r="F252">
        <v>0</v>
      </c>
      <c r="G252">
        <v>20</v>
      </c>
      <c r="H252">
        <v>5.21</v>
      </c>
      <c r="I252">
        <v>9.3800000000000008</v>
      </c>
      <c r="J252">
        <v>10.42</v>
      </c>
      <c r="K252" s="12">
        <f t="shared" si="12"/>
        <v>82.6875</v>
      </c>
      <c r="L252">
        <v>1323</v>
      </c>
      <c r="M252" s="12">
        <f>N252/16</f>
        <v>47.030468749999997</v>
      </c>
      <c r="N252" s="12" cm="1">
        <f t="array" ref="N252">SUM($E$240:$E$256+$K$240:$K$256)-SUM($G$240:$J$256)</f>
        <v>752.48749999999995</v>
      </c>
      <c r="O252">
        <v>0</v>
      </c>
    </row>
    <row r="253" spans="1:15" x14ac:dyDescent="0.2">
      <c r="A253" s="4">
        <v>45047</v>
      </c>
      <c r="B253" s="9">
        <f>WEEKDAY(A253,1)</f>
        <v>2</v>
      </c>
      <c r="C253" s="9" t="str">
        <f>_xlfn.XLOOKUP(B253,$AH$2:$AH$8,$AI$2:$AI$8)</f>
        <v>Monday</v>
      </c>
      <c r="D253" s="2">
        <v>0.79166666666666696</v>
      </c>
      <c r="E253">
        <v>0</v>
      </c>
      <c r="F253">
        <v>0</v>
      </c>
      <c r="G253">
        <v>20</v>
      </c>
      <c r="H253">
        <v>5.21</v>
      </c>
      <c r="I253">
        <v>9.3800000000000008</v>
      </c>
      <c r="J253">
        <v>10.42</v>
      </c>
      <c r="K253" s="12">
        <f t="shared" si="12"/>
        <v>82.6875</v>
      </c>
      <c r="L253">
        <v>1323</v>
      </c>
      <c r="M253" s="12">
        <f>N253/16</f>
        <v>47.030468749999997</v>
      </c>
      <c r="N253" s="12" cm="1">
        <f t="array" ref="N253">SUM($E$240:$E$256+$K$240:$K$256)-SUM($G$240:$J$256)</f>
        <v>752.48749999999995</v>
      </c>
      <c r="O253">
        <v>0</v>
      </c>
    </row>
    <row r="254" spans="1:15" x14ac:dyDescent="0.2">
      <c r="A254" s="4">
        <v>45047</v>
      </c>
      <c r="B254" s="9">
        <f>WEEKDAY(A254,1)</f>
        <v>2</v>
      </c>
      <c r="C254" s="9" t="str">
        <f>_xlfn.XLOOKUP(B254,$AH$2:$AH$8,$AI$2:$AI$8)</f>
        <v>Monday</v>
      </c>
      <c r="D254" s="2">
        <v>0.83333333333333304</v>
      </c>
      <c r="E254">
        <v>0</v>
      </c>
      <c r="F254">
        <v>0</v>
      </c>
      <c r="G254">
        <v>20</v>
      </c>
      <c r="H254">
        <v>5.21</v>
      </c>
      <c r="I254">
        <v>9.3800000000000008</v>
      </c>
      <c r="J254">
        <v>10.42</v>
      </c>
      <c r="K254" s="12">
        <f t="shared" si="12"/>
        <v>82.6875</v>
      </c>
      <c r="L254">
        <v>1323</v>
      </c>
      <c r="M254" s="12">
        <f>N254/16</f>
        <v>47.030468749999997</v>
      </c>
      <c r="N254" s="12" cm="1">
        <f t="array" ref="N254">SUM($E$240:$E$256+$K$240:$K$256)-SUM($G$240:$J$256)</f>
        <v>752.48749999999995</v>
      </c>
      <c r="O254">
        <v>0</v>
      </c>
    </row>
    <row r="255" spans="1:15" x14ac:dyDescent="0.2">
      <c r="A255" s="4">
        <v>45047</v>
      </c>
      <c r="B255" s="9">
        <f>WEEKDAY(A255,1)</f>
        <v>2</v>
      </c>
      <c r="C255" s="9" t="str">
        <f>_xlfn.XLOOKUP(B255,$AH$2:$AH$8,$AI$2:$AI$8)</f>
        <v>Monday</v>
      </c>
      <c r="D255" s="2">
        <v>0.875</v>
      </c>
      <c r="E255">
        <v>0</v>
      </c>
      <c r="F255">
        <v>0</v>
      </c>
      <c r="G255">
        <v>20</v>
      </c>
      <c r="H255">
        <v>5.21</v>
      </c>
      <c r="I255">
        <v>9.3800000000000008</v>
      </c>
      <c r="J255">
        <v>10.42</v>
      </c>
      <c r="K255" s="12">
        <f t="shared" si="12"/>
        <v>82.6875</v>
      </c>
      <c r="L255">
        <v>1323</v>
      </c>
      <c r="M255" s="12">
        <f>N255/16</f>
        <v>47.030468749999997</v>
      </c>
      <c r="N255" s="12" cm="1">
        <f t="array" ref="N255">SUM($E$240:$E$256+$K$240:$K$256)-SUM($G$240:$J$256)</f>
        <v>752.48749999999995</v>
      </c>
      <c r="O255">
        <v>0</v>
      </c>
    </row>
    <row r="256" spans="1:15" x14ac:dyDescent="0.2">
      <c r="A256" s="4">
        <v>45047</v>
      </c>
      <c r="B256" s="9">
        <f>WEEKDAY(A256,1)</f>
        <v>2</v>
      </c>
      <c r="C256" s="9" t="str">
        <f>_xlfn.XLOOKUP(B256,$AH$2:$AH$8,$AI$2:$AI$8)</f>
        <v>Monday</v>
      </c>
      <c r="D256" s="2">
        <v>0.91666666666666696</v>
      </c>
      <c r="E256">
        <v>0</v>
      </c>
      <c r="F256">
        <v>0</v>
      </c>
      <c r="G256">
        <v>20</v>
      </c>
      <c r="H256">
        <v>5.21</v>
      </c>
      <c r="I256">
        <v>9.3800000000000008</v>
      </c>
      <c r="J256">
        <v>10.42</v>
      </c>
      <c r="K256" s="12">
        <f t="shared" si="12"/>
        <v>82.6875</v>
      </c>
      <c r="L256">
        <v>1323</v>
      </c>
      <c r="M256" s="12">
        <f>N256/16</f>
        <v>47.030468749999997</v>
      </c>
      <c r="N256" s="12" cm="1">
        <f t="array" ref="N256">SUM($E$240:$E$256+$K$240:$K$256)-SUM($G$240:$J$256)</f>
        <v>752.48749999999995</v>
      </c>
      <c r="O256">
        <v>0</v>
      </c>
    </row>
    <row r="257" spans="1:15" x14ac:dyDescent="0.2">
      <c r="A257" s="1">
        <v>45048</v>
      </c>
      <c r="B257" s="9">
        <f>WEEKDAY(A257,1)</f>
        <v>3</v>
      </c>
      <c r="C257" s="9" t="str">
        <f>_xlfn.XLOOKUP(B257,$AH$2:$AH$8,$AI$2:$AI$8)</f>
        <v>Tuesday</v>
      </c>
      <c r="D257" s="2">
        <v>0.25</v>
      </c>
      <c r="E257">
        <v>2.75</v>
      </c>
      <c r="F257">
        <v>2</v>
      </c>
      <c r="G257">
        <v>20</v>
      </c>
      <c r="H257">
        <v>5.21</v>
      </c>
      <c r="I257">
        <v>9.3800000000000008</v>
      </c>
      <c r="J257">
        <v>10.42</v>
      </c>
      <c r="K257" s="12">
        <f t="shared" si="12"/>
        <v>76.375</v>
      </c>
      <c r="L257">
        <v>1222</v>
      </c>
      <c r="M257" s="12">
        <f>N257/16</f>
        <v>43.12218750000001</v>
      </c>
      <c r="N257" s="12" cm="1">
        <f t="array" ref="N257">SUM($E$257:$E$273+$K$257:$K$273)-SUM($G$257:$J$273)</f>
        <v>689.95500000000015</v>
      </c>
      <c r="O257">
        <v>1</v>
      </c>
    </row>
    <row r="258" spans="1:15" x14ac:dyDescent="0.2">
      <c r="A258" s="4">
        <v>45048</v>
      </c>
      <c r="B258" s="9">
        <f>WEEKDAY(A258,1)</f>
        <v>3</v>
      </c>
      <c r="C258" s="9" t="str">
        <f>_xlfn.XLOOKUP(B258,$AH$2:$AH$8,$AI$2:$AI$8)</f>
        <v>Tuesday</v>
      </c>
      <c r="D258" s="2">
        <v>0.29166666666666702</v>
      </c>
      <c r="E258">
        <v>6.1</v>
      </c>
      <c r="F258">
        <v>5</v>
      </c>
      <c r="G258">
        <v>20</v>
      </c>
      <c r="H258">
        <v>5.21</v>
      </c>
      <c r="I258">
        <v>9.3800000000000008</v>
      </c>
      <c r="J258">
        <v>10.42</v>
      </c>
      <c r="K258" s="12">
        <f t="shared" si="12"/>
        <v>76.375</v>
      </c>
      <c r="L258">
        <v>1222</v>
      </c>
      <c r="M258" s="12">
        <f>N258/16</f>
        <v>43.12218750000001</v>
      </c>
      <c r="N258" s="12" cm="1">
        <f t="array" ref="N258">SUM($E$257:$E$273+$K$257:$K$273)-SUM($G$257:$J$273)</f>
        <v>689.95500000000015</v>
      </c>
      <c r="O258">
        <v>1</v>
      </c>
    </row>
    <row r="259" spans="1:15" x14ac:dyDescent="0.2">
      <c r="A259" s="4">
        <v>45048</v>
      </c>
      <c r="B259" s="9">
        <f>WEEKDAY(A259,1)</f>
        <v>3</v>
      </c>
      <c r="C259" s="9" t="str">
        <f>_xlfn.XLOOKUP(B259,$AH$2:$AH$8,$AI$2:$AI$8)</f>
        <v>Tuesday</v>
      </c>
      <c r="D259" s="2">
        <v>0.33333333333333298</v>
      </c>
      <c r="E259">
        <v>8.75</v>
      </c>
      <c r="F259">
        <v>6.24</v>
      </c>
      <c r="G259">
        <v>20</v>
      </c>
      <c r="H259">
        <v>5.21</v>
      </c>
      <c r="I259">
        <v>9.3800000000000008</v>
      </c>
      <c r="J259">
        <v>10.42</v>
      </c>
      <c r="K259" s="12">
        <f t="shared" ref="K259:K322" si="13">L259/16</f>
        <v>76.375</v>
      </c>
      <c r="L259">
        <v>1222</v>
      </c>
      <c r="M259" s="12">
        <f>N259/16</f>
        <v>43.12218750000001</v>
      </c>
      <c r="N259" s="12" cm="1">
        <f t="array" ref="N259">SUM($E$257:$E$273+$K$257:$K$273)-SUM($G$257:$J$273)</f>
        <v>689.95500000000015</v>
      </c>
      <c r="O259">
        <v>1</v>
      </c>
    </row>
    <row r="260" spans="1:15" x14ac:dyDescent="0.2">
      <c r="A260" s="4">
        <v>45048</v>
      </c>
      <c r="B260" s="9">
        <f>WEEKDAY(A260,1)</f>
        <v>3</v>
      </c>
      <c r="C260" s="9" t="str">
        <f>_xlfn.XLOOKUP(B260,$AH$2:$AH$8,$AI$2:$AI$8)</f>
        <v>Tuesday</v>
      </c>
      <c r="D260" s="2">
        <v>0.375</v>
      </c>
      <c r="E260">
        <v>6.75</v>
      </c>
      <c r="F260">
        <v>5.5</v>
      </c>
      <c r="G260">
        <v>20</v>
      </c>
      <c r="H260">
        <v>5.21</v>
      </c>
      <c r="I260">
        <v>9.3800000000000008</v>
      </c>
      <c r="J260">
        <v>10.42</v>
      </c>
      <c r="K260" s="12">
        <f t="shared" si="13"/>
        <v>76.375</v>
      </c>
      <c r="L260">
        <v>1222</v>
      </c>
      <c r="M260" s="12">
        <f>N260/16</f>
        <v>43.12218750000001</v>
      </c>
      <c r="N260" s="12" cm="1">
        <f t="array" ref="N260">SUM($E$257:$E$273+$K$257:$K$273)-SUM($G$257:$J$273)</f>
        <v>689.95500000000015</v>
      </c>
      <c r="O260">
        <v>1</v>
      </c>
    </row>
    <row r="261" spans="1:15" x14ac:dyDescent="0.2">
      <c r="A261" s="4">
        <v>45048</v>
      </c>
      <c r="B261" s="9">
        <f>WEEKDAY(A261,1)</f>
        <v>3</v>
      </c>
      <c r="C261" s="9" t="str">
        <f>_xlfn.XLOOKUP(B261,$AH$2:$AH$8,$AI$2:$AI$8)</f>
        <v>Tuesday</v>
      </c>
      <c r="D261" s="2">
        <v>0.41666666666666702</v>
      </c>
      <c r="E261">
        <v>0</v>
      </c>
      <c r="F261">
        <v>0</v>
      </c>
      <c r="G261">
        <v>20</v>
      </c>
      <c r="H261">
        <v>5.21</v>
      </c>
      <c r="I261">
        <v>9.3800000000000008</v>
      </c>
      <c r="J261">
        <v>10.42</v>
      </c>
      <c r="K261" s="12">
        <f t="shared" si="13"/>
        <v>76.375</v>
      </c>
      <c r="L261">
        <v>1222</v>
      </c>
      <c r="M261" s="12">
        <f>N261/16</f>
        <v>43.12218750000001</v>
      </c>
      <c r="N261" s="12" cm="1">
        <f t="array" ref="N261">SUM($E$257:$E$273+$K$257:$K$273)-SUM($G$257:$J$273)</f>
        <v>689.95500000000015</v>
      </c>
      <c r="O261">
        <v>1</v>
      </c>
    </row>
    <row r="262" spans="1:15" x14ac:dyDescent="0.2">
      <c r="A262" s="4">
        <v>45048</v>
      </c>
      <c r="B262" s="9">
        <f>WEEKDAY(A262,1)</f>
        <v>3</v>
      </c>
      <c r="C262" s="9" t="str">
        <f>_xlfn.XLOOKUP(B262,$AH$2:$AH$8,$AI$2:$AI$8)</f>
        <v>Tuesday</v>
      </c>
      <c r="D262" s="2">
        <v>0.45833333333333298</v>
      </c>
      <c r="E262">
        <v>17.5</v>
      </c>
      <c r="F262">
        <v>13.74</v>
      </c>
      <c r="G262">
        <v>20</v>
      </c>
      <c r="H262">
        <v>5.21</v>
      </c>
      <c r="I262">
        <v>9.3800000000000008</v>
      </c>
      <c r="J262">
        <v>10.42</v>
      </c>
      <c r="K262" s="12">
        <f t="shared" si="13"/>
        <v>76.375</v>
      </c>
      <c r="L262">
        <v>1222</v>
      </c>
      <c r="M262" s="12">
        <f>N262/16</f>
        <v>43.12218750000001</v>
      </c>
      <c r="N262" s="12" cm="1">
        <f t="array" ref="N262">SUM($E$257:$E$273+$K$257:$K$273)-SUM($G$257:$J$273)</f>
        <v>689.95500000000015</v>
      </c>
      <c r="O262">
        <v>1</v>
      </c>
    </row>
    <row r="263" spans="1:15" x14ac:dyDescent="0.2">
      <c r="A263" s="4">
        <v>45048</v>
      </c>
      <c r="B263" s="9">
        <f>WEEKDAY(A263,1)</f>
        <v>3</v>
      </c>
      <c r="C263" s="9" t="str">
        <f>_xlfn.XLOOKUP(B263,$AH$2:$AH$8,$AI$2:$AI$8)</f>
        <v>Tuesday</v>
      </c>
      <c r="D263" s="2">
        <v>0.5</v>
      </c>
      <c r="E263">
        <v>8.1</v>
      </c>
      <c r="F263">
        <v>4</v>
      </c>
      <c r="G263">
        <v>20</v>
      </c>
      <c r="H263">
        <v>5.21</v>
      </c>
      <c r="I263">
        <v>9.3800000000000008</v>
      </c>
      <c r="J263">
        <v>10.42</v>
      </c>
      <c r="K263" s="12">
        <f t="shared" si="13"/>
        <v>76.375</v>
      </c>
      <c r="L263">
        <v>1222</v>
      </c>
      <c r="M263" s="12">
        <f>N263/16</f>
        <v>43.12218750000001</v>
      </c>
      <c r="N263" s="12" cm="1">
        <f t="array" ref="N263">SUM($E$257:$E$273+$K$257:$K$273)-SUM($G$257:$J$273)</f>
        <v>689.95500000000015</v>
      </c>
      <c r="O263">
        <v>1</v>
      </c>
    </row>
    <row r="264" spans="1:15" x14ac:dyDescent="0.2">
      <c r="A264" s="4">
        <v>45048</v>
      </c>
      <c r="B264" s="9">
        <f>WEEKDAY(A264,1)</f>
        <v>3</v>
      </c>
      <c r="C264" s="9" t="str">
        <f>_xlfn.XLOOKUP(B264,$AH$2:$AH$8,$AI$2:$AI$8)</f>
        <v>Tuesday</v>
      </c>
      <c r="D264" s="2">
        <v>0.54166666666666696</v>
      </c>
      <c r="E264">
        <v>15.5</v>
      </c>
      <c r="F264">
        <v>13.25</v>
      </c>
      <c r="G264">
        <v>20</v>
      </c>
      <c r="H264">
        <v>5.21</v>
      </c>
      <c r="I264">
        <v>9.3800000000000008</v>
      </c>
      <c r="J264">
        <v>10.42</v>
      </c>
      <c r="K264" s="12">
        <f t="shared" si="13"/>
        <v>76.375</v>
      </c>
      <c r="L264">
        <v>1222</v>
      </c>
      <c r="M264" s="12">
        <f>N264/16</f>
        <v>43.12218750000001</v>
      </c>
      <c r="N264" s="12" cm="1">
        <f t="array" ref="N264">SUM($E$257:$E$273+$K$257:$K$273)-SUM($G$257:$J$273)</f>
        <v>689.95500000000015</v>
      </c>
      <c r="O264">
        <v>1</v>
      </c>
    </row>
    <row r="265" spans="1:15" x14ac:dyDescent="0.2">
      <c r="A265" s="4">
        <v>45048</v>
      </c>
      <c r="B265" s="9">
        <f>WEEKDAY(A265,1)</f>
        <v>3</v>
      </c>
      <c r="C265" s="9" t="str">
        <f>_xlfn.XLOOKUP(B265,$AH$2:$AH$8,$AI$2:$AI$8)</f>
        <v>Tuesday</v>
      </c>
      <c r="D265" s="2">
        <v>0.58333333333333304</v>
      </c>
      <c r="E265">
        <v>4.5</v>
      </c>
      <c r="F265">
        <v>3.5</v>
      </c>
      <c r="G265">
        <v>20</v>
      </c>
      <c r="H265">
        <v>5.21</v>
      </c>
      <c r="I265">
        <v>9.3800000000000008</v>
      </c>
      <c r="J265">
        <v>10.42</v>
      </c>
      <c r="K265" s="12">
        <f t="shared" si="13"/>
        <v>76.375</v>
      </c>
      <c r="L265">
        <v>1222</v>
      </c>
      <c r="M265" s="12">
        <f>N265/16</f>
        <v>43.12218750000001</v>
      </c>
      <c r="N265" s="12" cm="1">
        <f t="array" ref="N265">SUM($E$257:$E$273+$K$257:$K$273)-SUM($G$257:$J$273)</f>
        <v>689.95500000000015</v>
      </c>
      <c r="O265">
        <v>1</v>
      </c>
    </row>
    <row r="266" spans="1:15" x14ac:dyDescent="0.2">
      <c r="A266" s="4">
        <v>45048</v>
      </c>
      <c r="B266" s="9">
        <f>WEEKDAY(A266,1)</f>
        <v>3</v>
      </c>
      <c r="C266" s="9" t="str">
        <f>_xlfn.XLOOKUP(B266,$AH$2:$AH$8,$AI$2:$AI$8)</f>
        <v>Tuesday</v>
      </c>
      <c r="D266" s="2">
        <v>0.625</v>
      </c>
      <c r="E266">
        <v>5.5</v>
      </c>
      <c r="F266">
        <v>3.75</v>
      </c>
      <c r="G266">
        <v>20</v>
      </c>
      <c r="H266">
        <v>5.21</v>
      </c>
      <c r="I266">
        <v>9.3800000000000008</v>
      </c>
      <c r="J266">
        <v>10.42</v>
      </c>
      <c r="K266" s="12">
        <f t="shared" si="13"/>
        <v>76.375</v>
      </c>
      <c r="L266">
        <v>1222</v>
      </c>
      <c r="M266" s="12">
        <f>N266/16</f>
        <v>43.12218750000001</v>
      </c>
      <c r="N266" s="12" cm="1">
        <f t="array" ref="N266">SUM($E$257:$E$273+$K$257:$K$273)-SUM($G$257:$J$273)</f>
        <v>689.95500000000015</v>
      </c>
      <c r="O266">
        <v>1</v>
      </c>
    </row>
    <row r="267" spans="1:15" x14ac:dyDescent="0.2">
      <c r="A267" s="4">
        <v>45048</v>
      </c>
      <c r="B267" s="9">
        <f>WEEKDAY(A267,1)</f>
        <v>3</v>
      </c>
      <c r="C267" s="9" t="str">
        <f>_xlfn.XLOOKUP(B267,$AH$2:$AH$8,$AI$2:$AI$8)</f>
        <v>Tuesday</v>
      </c>
      <c r="D267" s="2">
        <v>0.66666666666666696</v>
      </c>
      <c r="E267">
        <v>14.95</v>
      </c>
      <c r="F267">
        <v>13.49</v>
      </c>
      <c r="G267">
        <v>20</v>
      </c>
      <c r="H267">
        <v>5.21</v>
      </c>
      <c r="I267">
        <v>9.3800000000000008</v>
      </c>
      <c r="J267">
        <v>10.42</v>
      </c>
      <c r="K267" s="12">
        <f t="shared" si="13"/>
        <v>76.375</v>
      </c>
      <c r="L267">
        <v>1222</v>
      </c>
      <c r="M267" s="12">
        <f>N267/16</f>
        <v>43.12218750000001</v>
      </c>
      <c r="N267" s="12" cm="1">
        <f t="array" ref="N267">SUM($E$257:$E$273+$K$257:$K$273)-SUM($G$257:$J$273)</f>
        <v>689.95500000000015</v>
      </c>
      <c r="O267">
        <v>1</v>
      </c>
    </row>
    <row r="268" spans="1:15" x14ac:dyDescent="0.2">
      <c r="A268" s="4">
        <v>45048</v>
      </c>
      <c r="B268" s="9">
        <f>WEEKDAY(A268,1)</f>
        <v>3</v>
      </c>
      <c r="C268" s="9" t="str">
        <f>_xlfn.XLOOKUP(B268,$AH$2:$AH$8,$AI$2:$AI$8)</f>
        <v>Tuesday</v>
      </c>
      <c r="D268" s="2">
        <v>0.70833333333333304</v>
      </c>
      <c r="E268">
        <v>39.85</v>
      </c>
      <c r="F268">
        <v>30.49</v>
      </c>
      <c r="G268">
        <v>20</v>
      </c>
      <c r="H268">
        <v>5.21</v>
      </c>
      <c r="I268">
        <v>9.3800000000000008</v>
      </c>
      <c r="J268">
        <v>10.42</v>
      </c>
      <c r="K268" s="12">
        <f t="shared" si="13"/>
        <v>76.375</v>
      </c>
      <c r="L268">
        <v>1222</v>
      </c>
      <c r="M268" s="12">
        <f>N268/16</f>
        <v>43.12218750000001</v>
      </c>
      <c r="N268" s="12" cm="1">
        <f t="array" ref="N268">SUM($E$257:$E$273+$K$257:$K$273)-SUM($G$257:$J$273)</f>
        <v>689.95500000000015</v>
      </c>
      <c r="O268">
        <v>1</v>
      </c>
    </row>
    <row r="269" spans="1:15" x14ac:dyDescent="0.2">
      <c r="A269" s="4">
        <v>45048</v>
      </c>
      <c r="B269" s="9">
        <f>WEEKDAY(A269,1)</f>
        <v>3</v>
      </c>
      <c r="C269" s="9" t="str">
        <f>_xlfn.XLOOKUP(B269,$AH$2:$AH$8,$AI$2:$AI$8)</f>
        <v>Tuesday</v>
      </c>
      <c r="D269" s="2">
        <v>0.75</v>
      </c>
      <c r="E269">
        <v>10.5</v>
      </c>
      <c r="F269">
        <v>8.99</v>
      </c>
      <c r="G269">
        <v>20</v>
      </c>
      <c r="H269">
        <v>5.21</v>
      </c>
      <c r="I269">
        <v>9.3800000000000008</v>
      </c>
      <c r="J269">
        <v>10.42</v>
      </c>
      <c r="K269" s="12">
        <f t="shared" si="13"/>
        <v>76.375</v>
      </c>
      <c r="L269">
        <v>1222</v>
      </c>
      <c r="M269" s="12">
        <f>N269/16</f>
        <v>43.12218750000001</v>
      </c>
      <c r="N269" s="12" cm="1">
        <f t="array" ref="N269">SUM($E$257:$E$273+$K$257:$K$273)-SUM($G$257:$J$273)</f>
        <v>689.95500000000015</v>
      </c>
      <c r="O269">
        <v>1</v>
      </c>
    </row>
    <row r="270" spans="1:15" x14ac:dyDescent="0.2">
      <c r="A270" s="4">
        <v>45048</v>
      </c>
      <c r="B270" s="9">
        <f>WEEKDAY(A270,1)</f>
        <v>3</v>
      </c>
      <c r="C270" s="9" t="str">
        <f>_xlfn.XLOOKUP(B270,$AH$2:$AH$8,$AI$2:$AI$8)</f>
        <v>Tuesday</v>
      </c>
      <c r="D270" s="2">
        <v>0.79166666666666696</v>
      </c>
      <c r="E270">
        <v>13.75</v>
      </c>
      <c r="F270">
        <v>11.5</v>
      </c>
      <c r="G270">
        <v>20</v>
      </c>
      <c r="H270">
        <v>5.21</v>
      </c>
      <c r="I270">
        <v>9.3800000000000008</v>
      </c>
      <c r="J270">
        <v>10.42</v>
      </c>
      <c r="K270" s="12">
        <f t="shared" si="13"/>
        <v>76.375</v>
      </c>
      <c r="L270">
        <v>1222</v>
      </c>
      <c r="M270" s="12">
        <f>N270/16</f>
        <v>43.12218750000001</v>
      </c>
      <c r="N270" s="12" cm="1">
        <f t="array" ref="N270">SUM($E$257:$E$273+$K$257:$K$273)-SUM($G$257:$J$273)</f>
        <v>689.95500000000015</v>
      </c>
      <c r="O270">
        <v>1</v>
      </c>
    </row>
    <row r="271" spans="1:15" x14ac:dyDescent="0.2">
      <c r="A271" s="4">
        <v>45048</v>
      </c>
      <c r="B271" s="9">
        <f>WEEKDAY(A271,1)</f>
        <v>3</v>
      </c>
      <c r="C271" s="9" t="str">
        <f>_xlfn.XLOOKUP(B271,$AH$2:$AH$8,$AI$2:$AI$8)</f>
        <v>Tuesday</v>
      </c>
      <c r="D271" s="2">
        <v>0.83333333333333304</v>
      </c>
      <c r="E271">
        <v>2.25</v>
      </c>
      <c r="F271">
        <v>2</v>
      </c>
      <c r="G271">
        <v>20</v>
      </c>
      <c r="H271">
        <v>5.21</v>
      </c>
      <c r="I271">
        <v>9.3800000000000008</v>
      </c>
      <c r="J271">
        <v>10.42</v>
      </c>
      <c r="K271" s="12">
        <f t="shared" si="13"/>
        <v>76.375</v>
      </c>
      <c r="L271">
        <v>1222</v>
      </c>
      <c r="M271" s="12">
        <f>N271/16</f>
        <v>43.12218750000001</v>
      </c>
      <c r="N271" s="12" cm="1">
        <f t="array" ref="N271">SUM($E$257:$E$273+$K$257:$K$273)-SUM($G$257:$J$273)</f>
        <v>689.95500000000015</v>
      </c>
      <c r="O271">
        <v>1</v>
      </c>
    </row>
    <row r="272" spans="1:15" x14ac:dyDescent="0.2">
      <c r="A272" s="4">
        <v>45048</v>
      </c>
      <c r="B272" s="9">
        <f>WEEKDAY(A272,1)</f>
        <v>3</v>
      </c>
      <c r="C272" s="9" t="str">
        <f>_xlfn.XLOOKUP(B272,$AH$2:$AH$8,$AI$2:$AI$8)</f>
        <v>Tuesday</v>
      </c>
      <c r="D272" s="2">
        <v>0.875</v>
      </c>
      <c r="E272">
        <v>0</v>
      </c>
      <c r="F272">
        <v>0</v>
      </c>
      <c r="G272">
        <v>20</v>
      </c>
      <c r="H272">
        <v>5.21</v>
      </c>
      <c r="I272">
        <v>9.3800000000000008</v>
      </c>
      <c r="J272">
        <v>10.42</v>
      </c>
      <c r="K272" s="12">
        <f t="shared" si="13"/>
        <v>76.375</v>
      </c>
      <c r="L272">
        <v>1222</v>
      </c>
      <c r="M272" s="12">
        <f>N272/16</f>
        <v>43.12218750000001</v>
      </c>
      <c r="N272" s="12" cm="1">
        <f t="array" ref="N272">SUM($E$257:$E$273+$K$257:$K$273)-SUM($G$257:$J$273)</f>
        <v>689.95500000000015</v>
      </c>
      <c r="O272">
        <v>1</v>
      </c>
    </row>
    <row r="273" spans="1:15" x14ac:dyDescent="0.2">
      <c r="A273" s="4">
        <v>45048</v>
      </c>
      <c r="B273" s="9">
        <f>WEEKDAY(A273,1)</f>
        <v>3</v>
      </c>
      <c r="C273" s="9" t="str">
        <f>_xlfn.XLOOKUP(B273,$AH$2:$AH$8,$AI$2:$AI$8)</f>
        <v>Tuesday</v>
      </c>
      <c r="D273" s="2">
        <v>0.91666666666666696</v>
      </c>
      <c r="E273">
        <v>0</v>
      </c>
      <c r="F273">
        <v>0</v>
      </c>
      <c r="G273">
        <v>20</v>
      </c>
      <c r="H273">
        <v>5.21</v>
      </c>
      <c r="I273">
        <v>9.3800000000000008</v>
      </c>
      <c r="J273">
        <v>10.42</v>
      </c>
      <c r="K273" s="12">
        <f t="shared" si="13"/>
        <v>76.375</v>
      </c>
      <c r="L273">
        <v>1222</v>
      </c>
      <c r="M273" s="12">
        <f>N273/16</f>
        <v>43.12218750000001</v>
      </c>
      <c r="N273" s="12" cm="1">
        <f t="array" ref="N273">SUM($E$257:$E$273+$K$257:$K$273)-SUM($G$257:$J$273)</f>
        <v>689.95500000000015</v>
      </c>
      <c r="O273">
        <v>1</v>
      </c>
    </row>
    <row r="274" spans="1:15" x14ac:dyDescent="0.2">
      <c r="A274" s="1">
        <v>45049</v>
      </c>
      <c r="B274" s="9">
        <f>WEEKDAY(A274,1)</f>
        <v>4</v>
      </c>
      <c r="C274" s="9" t="str">
        <f>_xlfn.XLOOKUP(B274,$AH$2:$AH$8,$AI$2:$AI$8)</f>
        <v>Wednesday</v>
      </c>
      <c r="D274" s="11">
        <v>0.25</v>
      </c>
      <c r="E274">
        <v>2.25</v>
      </c>
      <c r="F274">
        <v>1.25</v>
      </c>
      <c r="G274">
        <v>20</v>
      </c>
      <c r="H274">
        <v>5.21</v>
      </c>
      <c r="I274">
        <v>9.3800000000000008</v>
      </c>
      <c r="J274">
        <v>10.42</v>
      </c>
      <c r="K274" s="12">
        <f t="shared" si="13"/>
        <v>69.0625</v>
      </c>
      <c r="L274">
        <v>1105</v>
      </c>
      <c r="M274" s="12">
        <f>N274/16</f>
        <v>31.748906250000019</v>
      </c>
      <c r="N274" s="12" cm="1">
        <f t="array" ref="N274">SUM($E$274:$E$290+$K$274:$K$290)-SUM($G$274:$J$290)</f>
        <v>507.9825000000003</v>
      </c>
      <c r="O274">
        <v>1</v>
      </c>
    </row>
    <row r="275" spans="1:15" x14ac:dyDescent="0.2">
      <c r="A275" s="1">
        <v>45049</v>
      </c>
      <c r="B275" s="9">
        <f>WEEKDAY(A275,1)</f>
        <v>4</v>
      </c>
      <c r="C275" s="9" t="str">
        <f>_xlfn.XLOOKUP(B275,$AH$2:$AH$8,$AI$2:$AI$8)</f>
        <v>Wednesday</v>
      </c>
      <c r="D275" s="11">
        <v>0.29166666666666669</v>
      </c>
      <c r="E275">
        <v>13.09</v>
      </c>
      <c r="F275">
        <v>12</v>
      </c>
      <c r="G275">
        <v>20</v>
      </c>
      <c r="H275">
        <v>5.21</v>
      </c>
      <c r="I275">
        <v>9.3800000000000008</v>
      </c>
      <c r="J275">
        <v>10.42</v>
      </c>
      <c r="K275" s="12">
        <f t="shared" si="13"/>
        <v>69.0625</v>
      </c>
      <c r="L275">
        <v>1105</v>
      </c>
      <c r="M275" s="12">
        <f>N275/16</f>
        <v>31.748906250000019</v>
      </c>
      <c r="N275" s="12" cm="1">
        <f t="array" ref="N275">SUM($E$274:$E$290+$K$274:$K$290)-SUM($G$274:$J$290)</f>
        <v>507.9825000000003</v>
      </c>
      <c r="O275">
        <v>1</v>
      </c>
    </row>
    <row r="276" spans="1:15" x14ac:dyDescent="0.2">
      <c r="A276" s="1">
        <v>45049</v>
      </c>
      <c r="B276" s="9">
        <f>WEEKDAY(A276,1)</f>
        <v>4</v>
      </c>
      <c r="C276" s="9" t="str">
        <f>_xlfn.XLOOKUP(B276,$AH$2:$AH$8,$AI$2:$AI$8)</f>
        <v>Wednesday</v>
      </c>
      <c r="D276" s="11">
        <v>0.33333333333333331</v>
      </c>
      <c r="E276">
        <v>28.55</v>
      </c>
      <c r="F276">
        <v>17.989999999999998</v>
      </c>
      <c r="G276">
        <v>20</v>
      </c>
      <c r="H276">
        <v>5.21</v>
      </c>
      <c r="I276">
        <v>9.3800000000000008</v>
      </c>
      <c r="J276">
        <v>10.42</v>
      </c>
      <c r="K276" s="12">
        <f t="shared" si="13"/>
        <v>69.0625</v>
      </c>
      <c r="L276">
        <v>1105</v>
      </c>
      <c r="M276" s="12">
        <f>N276/16</f>
        <v>31.748906250000019</v>
      </c>
      <c r="N276" s="12" cm="1">
        <f t="array" ref="N276">SUM($E$274:$E$290+$K$274:$K$290)-SUM($G$274:$J$290)</f>
        <v>507.9825000000003</v>
      </c>
      <c r="O276">
        <v>1</v>
      </c>
    </row>
    <row r="277" spans="1:15" x14ac:dyDescent="0.2">
      <c r="A277" s="1">
        <v>45049</v>
      </c>
      <c r="B277" s="9">
        <f>WEEKDAY(A277,1)</f>
        <v>4</v>
      </c>
      <c r="C277" s="9" t="str">
        <f>_xlfn.XLOOKUP(B277,$AH$2:$AH$8,$AI$2:$AI$8)</f>
        <v>Wednesday</v>
      </c>
      <c r="D277" s="11">
        <v>0.375</v>
      </c>
      <c r="E277">
        <v>0</v>
      </c>
      <c r="F277">
        <v>0</v>
      </c>
      <c r="G277">
        <v>20</v>
      </c>
      <c r="H277">
        <v>5.21</v>
      </c>
      <c r="I277">
        <v>9.3800000000000008</v>
      </c>
      <c r="J277">
        <v>10.42</v>
      </c>
      <c r="K277" s="12">
        <f t="shared" si="13"/>
        <v>69.0625</v>
      </c>
      <c r="L277">
        <v>1105</v>
      </c>
      <c r="M277" s="12">
        <f>N277/16</f>
        <v>31.748906250000019</v>
      </c>
      <c r="N277" s="12" cm="1">
        <f t="array" ref="N277">SUM($E$274:$E$290+$K$274:$K$290)-SUM($G$274:$J$290)</f>
        <v>507.9825000000003</v>
      </c>
      <c r="O277">
        <v>1</v>
      </c>
    </row>
    <row r="278" spans="1:15" x14ac:dyDescent="0.2">
      <c r="A278" s="1">
        <v>45049</v>
      </c>
      <c r="B278" s="9">
        <f>WEEKDAY(A278,1)</f>
        <v>4</v>
      </c>
      <c r="C278" s="9" t="str">
        <f>_xlfn.XLOOKUP(B278,$AH$2:$AH$8,$AI$2:$AI$8)</f>
        <v>Wednesday</v>
      </c>
      <c r="D278" s="11">
        <v>0.41666666666666669</v>
      </c>
      <c r="E278">
        <v>8.35</v>
      </c>
      <c r="F278">
        <v>7.5</v>
      </c>
      <c r="G278">
        <v>20</v>
      </c>
      <c r="H278">
        <v>5.21</v>
      </c>
      <c r="I278">
        <v>9.3800000000000008</v>
      </c>
      <c r="J278">
        <v>10.42</v>
      </c>
      <c r="K278" s="12">
        <f t="shared" si="13"/>
        <v>69.0625</v>
      </c>
      <c r="L278">
        <v>1105</v>
      </c>
      <c r="M278" s="12">
        <f>N278/16</f>
        <v>31.748906250000019</v>
      </c>
      <c r="N278" s="12" cm="1">
        <f t="array" ref="N278">SUM($E$274:$E$290+$K$274:$K$290)-SUM($G$274:$J$290)</f>
        <v>507.9825000000003</v>
      </c>
      <c r="O278">
        <v>1</v>
      </c>
    </row>
    <row r="279" spans="1:15" x14ac:dyDescent="0.2">
      <c r="A279" s="1">
        <v>45049</v>
      </c>
      <c r="B279" s="9">
        <f>WEEKDAY(A279,1)</f>
        <v>4</v>
      </c>
      <c r="C279" s="9" t="str">
        <f>_xlfn.XLOOKUP(B279,$AH$2:$AH$8,$AI$2:$AI$8)</f>
        <v>Wednesday</v>
      </c>
      <c r="D279" s="11">
        <v>0.45833333333333331</v>
      </c>
      <c r="E279">
        <v>4.5</v>
      </c>
      <c r="F279">
        <v>3.5</v>
      </c>
      <c r="G279">
        <v>20</v>
      </c>
      <c r="H279">
        <v>5.21</v>
      </c>
      <c r="I279">
        <v>9.3800000000000008</v>
      </c>
      <c r="J279">
        <v>10.42</v>
      </c>
      <c r="K279" s="12">
        <f t="shared" si="13"/>
        <v>69.0625</v>
      </c>
      <c r="L279">
        <v>1105</v>
      </c>
      <c r="M279" s="12">
        <f>N279/16</f>
        <v>31.748906250000019</v>
      </c>
      <c r="N279" s="12" cm="1">
        <f t="array" ref="N279">SUM($E$274:$E$290+$K$274:$K$290)-SUM($G$274:$J$290)</f>
        <v>507.9825000000003</v>
      </c>
      <c r="O279">
        <v>1</v>
      </c>
    </row>
    <row r="280" spans="1:15" x14ac:dyDescent="0.2">
      <c r="A280" s="1">
        <v>45049</v>
      </c>
      <c r="B280" s="9">
        <f>WEEKDAY(A280,1)</f>
        <v>4</v>
      </c>
      <c r="C280" s="9" t="str">
        <f>_xlfn.XLOOKUP(B280,$AH$2:$AH$8,$AI$2:$AI$8)</f>
        <v>Wednesday</v>
      </c>
      <c r="D280" s="11">
        <v>0.5</v>
      </c>
      <c r="E280">
        <v>2.25</v>
      </c>
      <c r="F280">
        <v>2</v>
      </c>
      <c r="G280">
        <v>20</v>
      </c>
      <c r="H280">
        <v>5.21</v>
      </c>
      <c r="I280">
        <v>9.3800000000000008</v>
      </c>
      <c r="J280">
        <v>10.42</v>
      </c>
      <c r="K280" s="12">
        <f t="shared" si="13"/>
        <v>69.0625</v>
      </c>
      <c r="L280">
        <v>1105</v>
      </c>
      <c r="M280" s="12">
        <f>N280/16</f>
        <v>31.748906250000019</v>
      </c>
      <c r="N280" s="12" cm="1">
        <f t="array" ref="N280">SUM($E$274:$E$290+$K$274:$K$290)-SUM($G$274:$J$290)</f>
        <v>507.9825000000003</v>
      </c>
      <c r="O280">
        <v>1</v>
      </c>
    </row>
    <row r="281" spans="1:15" x14ac:dyDescent="0.2">
      <c r="A281" s="1">
        <v>45049</v>
      </c>
      <c r="B281" s="9">
        <f>WEEKDAY(A281,1)</f>
        <v>4</v>
      </c>
      <c r="C281" s="9" t="str">
        <f>_xlfn.XLOOKUP(B281,$AH$2:$AH$8,$AI$2:$AI$8)</f>
        <v>Wednesday</v>
      </c>
      <c r="D281" s="11">
        <v>0.54166666666666663</v>
      </c>
      <c r="E281">
        <v>37.6</v>
      </c>
      <c r="F281">
        <v>27.99</v>
      </c>
      <c r="G281">
        <v>20</v>
      </c>
      <c r="H281">
        <v>5.21</v>
      </c>
      <c r="I281">
        <v>9.3800000000000008</v>
      </c>
      <c r="J281">
        <v>10.42</v>
      </c>
      <c r="K281" s="12">
        <f t="shared" si="13"/>
        <v>69.0625</v>
      </c>
      <c r="L281">
        <v>1105</v>
      </c>
      <c r="M281" s="12">
        <f>N281/16</f>
        <v>31.748906250000019</v>
      </c>
      <c r="N281" s="12" cm="1">
        <f t="array" ref="N281">SUM($E$274:$E$290+$K$274:$K$290)-SUM($G$274:$J$290)</f>
        <v>507.9825000000003</v>
      </c>
      <c r="O281">
        <v>1</v>
      </c>
    </row>
    <row r="282" spans="1:15" x14ac:dyDescent="0.2">
      <c r="A282" s="1">
        <v>45049</v>
      </c>
      <c r="B282" s="9">
        <f>WEEKDAY(A282,1)</f>
        <v>4</v>
      </c>
      <c r="C282" s="9" t="str">
        <f>_xlfn.XLOOKUP(B282,$AH$2:$AH$8,$AI$2:$AI$8)</f>
        <v>Wednesday</v>
      </c>
      <c r="D282" s="11">
        <v>0.58333333333333337</v>
      </c>
      <c r="E282">
        <v>2.5</v>
      </c>
      <c r="F282">
        <v>2</v>
      </c>
      <c r="G282">
        <v>20</v>
      </c>
      <c r="H282">
        <v>5.21</v>
      </c>
      <c r="I282">
        <v>9.3800000000000008</v>
      </c>
      <c r="J282">
        <v>10.42</v>
      </c>
      <c r="K282" s="12">
        <f t="shared" si="13"/>
        <v>69.0625</v>
      </c>
      <c r="L282">
        <v>1105</v>
      </c>
      <c r="M282" s="12">
        <f>N282/16</f>
        <v>31.748906250000019</v>
      </c>
      <c r="N282" s="12" cm="1">
        <f t="array" ref="N282">SUM($E$274:$E$290+$K$274:$K$290)-SUM($G$274:$J$290)</f>
        <v>507.9825000000003</v>
      </c>
      <c r="O282">
        <v>1</v>
      </c>
    </row>
    <row r="283" spans="1:15" x14ac:dyDescent="0.2">
      <c r="A283" s="1">
        <v>45049</v>
      </c>
      <c r="B283" s="9">
        <f>WEEKDAY(A283,1)</f>
        <v>4</v>
      </c>
      <c r="C283" s="9" t="str">
        <f>_xlfn.XLOOKUP(B283,$AH$2:$AH$8,$AI$2:$AI$8)</f>
        <v>Wednesday</v>
      </c>
      <c r="D283" s="11">
        <v>0.625</v>
      </c>
      <c r="E283">
        <v>0</v>
      </c>
      <c r="F283">
        <v>0</v>
      </c>
      <c r="G283">
        <v>20</v>
      </c>
      <c r="H283">
        <v>5.21</v>
      </c>
      <c r="I283">
        <v>9.3800000000000008</v>
      </c>
      <c r="J283">
        <v>10.42</v>
      </c>
      <c r="K283" s="12">
        <f t="shared" si="13"/>
        <v>69.0625</v>
      </c>
      <c r="L283">
        <v>1105</v>
      </c>
      <c r="M283" s="12">
        <f>N283/16</f>
        <v>31.748906250000019</v>
      </c>
      <c r="N283" s="12" cm="1">
        <f t="array" ref="N283">SUM($E$274:$E$290+$K$274:$K$290)-SUM($G$274:$J$290)</f>
        <v>507.9825000000003</v>
      </c>
      <c r="O283">
        <v>1</v>
      </c>
    </row>
    <row r="284" spans="1:15" x14ac:dyDescent="0.2">
      <c r="A284" s="1">
        <v>45049</v>
      </c>
      <c r="B284" s="9">
        <f>WEEKDAY(A284,1)</f>
        <v>4</v>
      </c>
      <c r="C284" s="9" t="str">
        <f>_xlfn.XLOOKUP(B284,$AH$2:$AH$8,$AI$2:$AI$8)</f>
        <v>Wednesday</v>
      </c>
      <c r="D284" s="11">
        <v>0.66666666666666663</v>
      </c>
      <c r="E284">
        <v>0</v>
      </c>
      <c r="F284">
        <v>0</v>
      </c>
      <c r="G284">
        <v>20</v>
      </c>
      <c r="H284">
        <v>5.21</v>
      </c>
      <c r="I284">
        <v>9.3800000000000008</v>
      </c>
      <c r="J284">
        <v>10.42</v>
      </c>
      <c r="K284" s="12">
        <f t="shared" si="13"/>
        <v>69.0625</v>
      </c>
      <c r="L284">
        <v>1105</v>
      </c>
      <c r="M284" s="12">
        <f>N284/16</f>
        <v>31.748906250000019</v>
      </c>
      <c r="N284" s="12" cm="1">
        <f t="array" ref="N284">SUM($E$274:$E$290+$K$274:$K$290)-SUM($G$274:$J$290)</f>
        <v>507.9825000000003</v>
      </c>
      <c r="O284">
        <v>1</v>
      </c>
    </row>
    <row r="285" spans="1:15" x14ac:dyDescent="0.2">
      <c r="A285" s="1">
        <v>45049</v>
      </c>
      <c r="B285" s="9">
        <f>WEEKDAY(A285,1)</f>
        <v>4</v>
      </c>
      <c r="C285" s="9" t="str">
        <f>_xlfn.XLOOKUP(B285,$AH$2:$AH$8,$AI$2:$AI$8)</f>
        <v>Wednesday</v>
      </c>
      <c r="D285" s="11">
        <v>0.70833333333333337</v>
      </c>
      <c r="E285">
        <v>0</v>
      </c>
      <c r="F285">
        <v>0</v>
      </c>
      <c r="G285">
        <v>20</v>
      </c>
      <c r="H285">
        <v>5.21</v>
      </c>
      <c r="I285">
        <v>9.3800000000000008</v>
      </c>
      <c r="J285">
        <v>10.42</v>
      </c>
      <c r="K285" s="12">
        <f t="shared" si="13"/>
        <v>69.0625</v>
      </c>
      <c r="L285">
        <v>1105</v>
      </c>
      <c r="M285" s="12">
        <f>N285/16</f>
        <v>31.748906250000019</v>
      </c>
      <c r="N285" s="12" cm="1">
        <f t="array" ref="N285">SUM($E$274:$E$290+$K$274:$K$290)-SUM($G$274:$J$290)</f>
        <v>507.9825000000003</v>
      </c>
      <c r="O285">
        <v>1</v>
      </c>
    </row>
    <row r="286" spans="1:15" x14ac:dyDescent="0.2">
      <c r="A286" s="1">
        <v>45049</v>
      </c>
      <c r="B286" s="9">
        <f>WEEKDAY(A286,1)</f>
        <v>4</v>
      </c>
      <c r="C286" s="9" t="str">
        <f>_xlfn.XLOOKUP(B286,$AH$2:$AH$8,$AI$2:$AI$8)</f>
        <v>Wednesday</v>
      </c>
      <c r="D286" s="11">
        <v>0.75</v>
      </c>
      <c r="E286">
        <v>0</v>
      </c>
      <c r="F286">
        <v>0</v>
      </c>
      <c r="G286">
        <v>20</v>
      </c>
      <c r="H286">
        <v>5.21</v>
      </c>
      <c r="I286">
        <v>9.3800000000000008</v>
      </c>
      <c r="J286">
        <v>10.42</v>
      </c>
      <c r="K286" s="12">
        <f t="shared" si="13"/>
        <v>69.0625</v>
      </c>
      <c r="L286">
        <v>1105</v>
      </c>
      <c r="M286" s="12">
        <f>N286/16</f>
        <v>31.748906250000019</v>
      </c>
      <c r="N286" s="12" cm="1">
        <f t="array" ref="N286">SUM($E$274:$E$290+$K$274:$K$290)-SUM($G$274:$J$290)</f>
        <v>507.9825000000003</v>
      </c>
      <c r="O286">
        <v>1</v>
      </c>
    </row>
    <row r="287" spans="1:15" x14ac:dyDescent="0.2">
      <c r="A287" s="1">
        <v>45049</v>
      </c>
      <c r="B287" s="9">
        <f>WEEKDAY(A287,1)</f>
        <v>4</v>
      </c>
      <c r="C287" s="9" t="str">
        <f>_xlfn.XLOOKUP(B287,$AH$2:$AH$8,$AI$2:$AI$8)</f>
        <v>Wednesday</v>
      </c>
      <c r="D287" s="11">
        <v>0.79166666666666663</v>
      </c>
      <c r="E287">
        <v>0</v>
      </c>
      <c r="F287">
        <v>0</v>
      </c>
      <c r="G287">
        <v>20</v>
      </c>
      <c r="H287">
        <v>5.21</v>
      </c>
      <c r="I287">
        <v>9.3800000000000008</v>
      </c>
      <c r="J287">
        <v>10.42</v>
      </c>
      <c r="K287" s="12">
        <f t="shared" si="13"/>
        <v>69.0625</v>
      </c>
      <c r="L287">
        <v>1105</v>
      </c>
      <c r="M287" s="12">
        <f>N287/16</f>
        <v>31.748906250000019</v>
      </c>
      <c r="N287" s="12" cm="1">
        <f t="array" ref="N287">SUM($E$274:$E$290+$K$274:$K$290)-SUM($G$274:$J$290)</f>
        <v>507.9825000000003</v>
      </c>
      <c r="O287">
        <v>1</v>
      </c>
    </row>
    <row r="288" spans="1:15" x14ac:dyDescent="0.2">
      <c r="A288" s="1">
        <v>45049</v>
      </c>
      <c r="B288" s="9">
        <f>WEEKDAY(A288,1)</f>
        <v>4</v>
      </c>
      <c r="C288" s="9" t="str">
        <f>_xlfn.XLOOKUP(B288,$AH$2:$AH$8,$AI$2:$AI$8)</f>
        <v>Wednesday</v>
      </c>
      <c r="D288" s="11">
        <v>0.83333333333333337</v>
      </c>
      <c r="E288">
        <v>0</v>
      </c>
      <c r="F288">
        <v>0</v>
      </c>
      <c r="G288">
        <v>20</v>
      </c>
      <c r="H288">
        <v>5.21</v>
      </c>
      <c r="I288">
        <v>9.3800000000000008</v>
      </c>
      <c r="J288">
        <v>10.42</v>
      </c>
      <c r="K288" s="12">
        <f t="shared" si="13"/>
        <v>69.0625</v>
      </c>
      <c r="L288">
        <v>1105</v>
      </c>
      <c r="M288" s="12">
        <f>N288/16</f>
        <v>31.748906250000019</v>
      </c>
      <c r="N288" s="12" cm="1">
        <f t="array" ref="N288">SUM($E$274:$E$290+$K$274:$K$290)-SUM($G$274:$J$290)</f>
        <v>507.9825000000003</v>
      </c>
      <c r="O288">
        <v>1</v>
      </c>
    </row>
    <row r="289" spans="1:15" x14ac:dyDescent="0.2">
      <c r="A289" s="1">
        <v>45049</v>
      </c>
      <c r="B289" s="9">
        <f>WEEKDAY(A289,1)</f>
        <v>4</v>
      </c>
      <c r="C289" s="9" t="str">
        <f>_xlfn.XLOOKUP(B289,$AH$2:$AH$8,$AI$2:$AI$8)</f>
        <v>Wednesday</v>
      </c>
      <c r="D289" s="11">
        <v>0.875</v>
      </c>
      <c r="E289">
        <v>0</v>
      </c>
      <c r="F289">
        <v>0</v>
      </c>
      <c r="G289">
        <v>20</v>
      </c>
      <c r="H289">
        <v>5.21</v>
      </c>
      <c r="I289">
        <v>9.3800000000000008</v>
      </c>
      <c r="J289">
        <v>10.42</v>
      </c>
      <c r="K289" s="12">
        <f t="shared" si="13"/>
        <v>69.0625</v>
      </c>
      <c r="L289">
        <v>1105</v>
      </c>
      <c r="M289" s="12">
        <f>N289/16</f>
        <v>31.748906250000019</v>
      </c>
      <c r="N289" s="12" cm="1">
        <f t="array" ref="N289">SUM($E$274:$E$290+$K$274:$K$290)-SUM($G$274:$J$290)</f>
        <v>507.9825000000003</v>
      </c>
      <c r="O289">
        <v>1</v>
      </c>
    </row>
    <row r="290" spans="1:15" x14ac:dyDescent="0.2">
      <c r="A290" s="1">
        <v>45049</v>
      </c>
      <c r="B290" s="9">
        <f>WEEKDAY(A290,1)</f>
        <v>4</v>
      </c>
      <c r="C290" s="9" t="str">
        <f>_xlfn.XLOOKUP(B290,$AH$2:$AH$8,$AI$2:$AI$8)</f>
        <v>Wednesday</v>
      </c>
      <c r="D290" s="11">
        <v>0.91666666666666663</v>
      </c>
      <c r="E290">
        <v>0</v>
      </c>
      <c r="F290">
        <v>0</v>
      </c>
      <c r="G290">
        <v>20</v>
      </c>
      <c r="H290">
        <v>5.21</v>
      </c>
      <c r="I290">
        <v>9.3800000000000008</v>
      </c>
      <c r="J290">
        <v>10.42</v>
      </c>
      <c r="K290" s="12">
        <f t="shared" si="13"/>
        <v>69.0625</v>
      </c>
      <c r="L290">
        <v>1105</v>
      </c>
      <c r="M290" s="12">
        <f>N290/16</f>
        <v>31.748906250000019</v>
      </c>
      <c r="N290" s="12" cm="1">
        <f t="array" ref="N290">SUM($E$274:$E$290+$K$274:$K$290)-SUM($G$274:$J$290)</f>
        <v>507.9825000000003</v>
      </c>
      <c r="O290">
        <v>1</v>
      </c>
    </row>
    <row r="291" spans="1:15" x14ac:dyDescent="0.2">
      <c r="A291" s="1">
        <v>45050</v>
      </c>
      <c r="B291" s="9">
        <f>WEEKDAY(A291,1)</f>
        <v>5</v>
      </c>
      <c r="C291" s="9" t="str">
        <f>_xlfn.XLOOKUP(B291,$AH$2:$AH$8,$AI$2:$AI$8)</f>
        <v>Thursday</v>
      </c>
      <c r="D291" s="11">
        <v>0.25</v>
      </c>
      <c r="E291">
        <v>0</v>
      </c>
      <c r="F291">
        <v>0</v>
      </c>
      <c r="G291">
        <v>20</v>
      </c>
      <c r="H291">
        <v>5.21</v>
      </c>
      <c r="I291">
        <v>9.3800000000000008</v>
      </c>
      <c r="J291">
        <v>10.42</v>
      </c>
      <c r="K291" s="12">
        <f t="shared" si="13"/>
        <v>49.4375</v>
      </c>
      <c r="L291">
        <v>791</v>
      </c>
      <c r="M291" s="12">
        <f>N291/16</f>
        <v>15.313593750000017</v>
      </c>
      <c r="N291" s="12" cm="1">
        <f t="array" ref="N291">SUM($E$291:$E$307+$K$291:$K$307)-SUM($G$291:$J$307)</f>
        <v>245.01750000000027</v>
      </c>
      <c r="O291">
        <v>1</v>
      </c>
    </row>
    <row r="292" spans="1:15" x14ac:dyDescent="0.2">
      <c r="A292" s="1">
        <v>45050</v>
      </c>
      <c r="B292" s="9">
        <f>WEEKDAY(A292,1)</f>
        <v>5</v>
      </c>
      <c r="C292" s="9" t="str">
        <f>_xlfn.XLOOKUP(B292,$AH$2:$AH$8,$AI$2:$AI$8)</f>
        <v>Thursday</v>
      </c>
      <c r="D292" s="11">
        <v>0.29166666666666669</v>
      </c>
      <c r="E292">
        <v>5.5</v>
      </c>
      <c r="F292">
        <v>4.25</v>
      </c>
      <c r="G292">
        <v>20</v>
      </c>
      <c r="H292">
        <v>5.21</v>
      </c>
      <c r="I292">
        <v>9.3800000000000008</v>
      </c>
      <c r="J292">
        <v>10.42</v>
      </c>
      <c r="K292" s="12">
        <f t="shared" si="13"/>
        <v>49.4375</v>
      </c>
      <c r="L292">
        <v>791</v>
      </c>
      <c r="M292" s="12">
        <f>N292/16</f>
        <v>15.313593750000017</v>
      </c>
      <c r="N292" s="12" cm="1">
        <f t="array" ref="N292">SUM($E$291:$E$307+$K$291:$K$307)-SUM($G$291:$J$307)</f>
        <v>245.01750000000027</v>
      </c>
      <c r="O292">
        <v>1</v>
      </c>
    </row>
    <row r="293" spans="1:15" x14ac:dyDescent="0.2">
      <c r="A293" s="1">
        <v>45050</v>
      </c>
      <c r="B293" s="9">
        <f>WEEKDAY(A293,1)</f>
        <v>5</v>
      </c>
      <c r="C293" s="9" t="str">
        <f>_xlfn.XLOOKUP(B293,$AH$2:$AH$8,$AI$2:$AI$8)</f>
        <v>Thursday</v>
      </c>
      <c r="D293" s="11">
        <v>0.33333333333333331</v>
      </c>
      <c r="E293">
        <v>10</v>
      </c>
      <c r="F293">
        <v>8.25</v>
      </c>
      <c r="G293">
        <v>20</v>
      </c>
      <c r="H293">
        <v>5.21</v>
      </c>
      <c r="I293">
        <v>9.3800000000000008</v>
      </c>
      <c r="J293">
        <v>10.42</v>
      </c>
      <c r="K293" s="12">
        <f t="shared" si="13"/>
        <v>49.4375</v>
      </c>
      <c r="L293">
        <v>791</v>
      </c>
      <c r="M293" s="12">
        <f>N293/16</f>
        <v>15.313593750000017</v>
      </c>
      <c r="N293" s="12" cm="1">
        <f t="array" ref="N293">SUM($E$291:$E$307+$K$291:$K$307)-SUM($G$291:$J$307)</f>
        <v>245.01750000000027</v>
      </c>
      <c r="O293">
        <v>1</v>
      </c>
    </row>
    <row r="294" spans="1:15" x14ac:dyDescent="0.2">
      <c r="A294" s="1">
        <v>45050</v>
      </c>
      <c r="B294" s="9">
        <f>WEEKDAY(A294,1)</f>
        <v>5</v>
      </c>
      <c r="C294" s="9" t="str">
        <f>_xlfn.XLOOKUP(B294,$AH$2:$AH$8,$AI$2:$AI$8)</f>
        <v>Thursday</v>
      </c>
      <c r="D294" s="11">
        <v>0.375</v>
      </c>
      <c r="E294">
        <v>25.75</v>
      </c>
      <c r="F294">
        <v>20.190000000000001</v>
      </c>
      <c r="G294">
        <v>20</v>
      </c>
      <c r="H294">
        <v>5.21</v>
      </c>
      <c r="I294">
        <v>9.3800000000000008</v>
      </c>
      <c r="J294">
        <v>10.42</v>
      </c>
      <c r="K294" s="12">
        <f t="shared" si="13"/>
        <v>49.4375</v>
      </c>
      <c r="L294">
        <v>791</v>
      </c>
      <c r="M294" s="12">
        <f>N294/16</f>
        <v>15.313593750000017</v>
      </c>
      <c r="N294" s="12" cm="1">
        <f t="array" ref="N294">SUM($E$291:$E$307+$K$291:$K$307)-SUM($G$291:$J$307)</f>
        <v>245.01750000000027</v>
      </c>
      <c r="O294">
        <v>1</v>
      </c>
    </row>
    <row r="295" spans="1:15" x14ac:dyDescent="0.2">
      <c r="A295" s="1">
        <v>45050</v>
      </c>
      <c r="B295" s="9">
        <f>WEEKDAY(A295,1)</f>
        <v>5</v>
      </c>
      <c r="C295" s="9" t="str">
        <f>_xlfn.XLOOKUP(B295,$AH$2:$AH$8,$AI$2:$AI$8)</f>
        <v>Thursday</v>
      </c>
      <c r="D295" s="11">
        <v>0.41666666666666669</v>
      </c>
      <c r="E295">
        <v>4.5</v>
      </c>
      <c r="F295">
        <v>4</v>
      </c>
      <c r="G295">
        <v>20</v>
      </c>
      <c r="H295">
        <v>5.21</v>
      </c>
      <c r="I295">
        <v>9.3800000000000008</v>
      </c>
      <c r="J295">
        <v>10.42</v>
      </c>
      <c r="K295" s="12">
        <f t="shared" si="13"/>
        <v>49.4375</v>
      </c>
      <c r="L295">
        <v>791</v>
      </c>
      <c r="M295" s="12">
        <f>N295/16</f>
        <v>15.313593750000017</v>
      </c>
      <c r="N295" s="12" cm="1">
        <f t="array" ref="N295">SUM($E$291:$E$307+$K$291:$K$307)-SUM($G$291:$J$307)</f>
        <v>245.01750000000027</v>
      </c>
      <c r="O295">
        <v>1</v>
      </c>
    </row>
    <row r="296" spans="1:15" x14ac:dyDescent="0.2">
      <c r="A296" s="1">
        <v>45050</v>
      </c>
      <c r="B296" s="9">
        <f>WEEKDAY(A296,1)</f>
        <v>5</v>
      </c>
      <c r="C296" s="9" t="str">
        <f>_xlfn.XLOOKUP(B296,$AH$2:$AH$8,$AI$2:$AI$8)</f>
        <v>Thursday</v>
      </c>
      <c r="D296" s="11">
        <v>0.45833333333333331</v>
      </c>
      <c r="E296">
        <v>7</v>
      </c>
      <c r="F296">
        <v>6</v>
      </c>
      <c r="G296">
        <v>20</v>
      </c>
      <c r="H296">
        <v>5.21</v>
      </c>
      <c r="I296">
        <v>9.3800000000000008</v>
      </c>
      <c r="J296">
        <v>10.42</v>
      </c>
      <c r="K296" s="12">
        <f t="shared" si="13"/>
        <v>49.4375</v>
      </c>
      <c r="L296">
        <v>791</v>
      </c>
      <c r="M296" s="12">
        <f>N296/16</f>
        <v>15.313593750000017</v>
      </c>
      <c r="N296" s="12" cm="1">
        <f t="array" ref="N296">SUM($E$291:$E$307+$K$291:$K$307)-SUM($G$291:$J$307)</f>
        <v>245.01750000000027</v>
      </c>
      <c r="O296">
        <v>1</v>
      </c>
    </row>
    <row r="297" spans="1:15" x14ac:dyDescent="0.2">
      <c r="A297" s="1">
        <v>45050</v>
      </c>
      <c r="B297" s="9">
        <f>WEEKDAY(A297,1)</f>
        <v>5</v>
      </c>
      <c r="C297" s="9" t="str">
        <f>_xlfn.XLOOKUP(B297,$AH$2:$AH$8,$AI$2:$AI$8)</f>
        <v>Thursday</v>
      </c>
      <c r="D297" s="11">
        <v>0.5</v>
      </c>
      <c r="E297">
        <v>0</v>
      </c>
      <c r="F297">
        <v>0</v>
      </c>
      <c r="G297">
        <v>20</v>
      </c>
      <c r="H297">
        <v>5.21</v>
      </c>
      <c r="I297">
        <v>9.3800000000000008</v>
      </c>
      <c r="J297">
        <v>10.42</v>
      </c>
      <c r="K297" s="12">
        <f t="shared" si="13"/>
        <v>49.4375</v>
      </c>
      <c r="L297">
        <v>791</v>
      </c>
      <c r="M297" s="12">
        <f>N297/16</f>
        <v>15.313593750000017</v>
      </c>
      <c r="N297" s="12" cm="1">
        <f t="array" ref="N297">SUM($E$291:$E$307+$K$291:$K$307)-SUM($G$291:$J$307)</f>
        <v>245.01750000000027</v>
      </c>
      <c r="O297">
        <v>1</v>
      </c>
    </row>
    <row r="298" spans="1:15" x14ac:dyDescent="0.2">
      <c r="A298" s="1">
        <v>45050</v>
      </c>
      <c r="B298" s="9">
        <f>WEEKDAY(A298,1)</f>
        <v>5</v>
      </c>
      <c r="C298" s="9" t="str">
        <f>_xlfn.XLOOKUP(B298,$AH$2:$AH$8,$AI$2:$AI$8)</f>
        <v>Thursday</v>
      </c>
      <c r="D298" s="11">
        <v>0.54166666666666663</v>
      </c>
      <c r="E298">
        <v>14.75</v>
      </c>
      <c r="F298">
        <v>11.49</v>
      </c>
      <c r="G298">
        <v>20</v>
      </c>
      <c r="H298">
        <v>5.21</v>
      </c>
      <c r="I298">
        <v>9.3800000000000008</v>
      </c>
      <c r="J298">
        <v>10.42</v>
      </c>
      <c r="K298" s="12">
        <f t="shared" si="13"/>
        <v>49.4375</v>
      </c>
      <c r="L298">
        <v>791</v>
      </c>
      <c r="M298" s="12">
        <f>N298/16</f>
        <v>15.313593750000017</v>
      </c>
      <c r="N298" s="12" cm="1">
        <f t="array" ref="N298">SUM($E$291:$E$307+$K$291:$K$307)-SUM($G$291:$J$307)</f>
        <v>245.01750000000027</v>
      </c>
      <c r="O298">
        <v>1</v>
      </c>
    </row>
    <row r="299" spans="1:15" x14ac:dyDescent="0.2">
      <c r="A299" s="1">
        <v>45050</v>
      </c>
      <c r="B299" s="9">
        <f>WEEKDAY(A299,1)</f>
        <v>5</v>
      </c>
      <c r="C299" s="9" t="str">
        <f>_xlfn.XLOOKUP(B299,$AH$2:$AH$8,$AI$2:$AI$8)</f>
        <v>Thursday</v>
      </c>
      <c r="D299" s="11">
        <v>0.58333333333333337</v>
      </c>
      <c r="E299">
        <v>20.25</v>
      </c>
      <c r="F299">
        <v>14.49</v>
      </c>
      <c r="G299">
        <v>20</v>
      </c>
      <c r="H299">
        <v>5.21</v>
      </c>
      <c r="I299">
        <v>9.3800000000000008</v>
      </c>
      <c r="J299">
        <v>10.42</v>
      </c>
      <c r="K299" s="12">
        <f t="shared" si="13"/>
        <v>49.4375</v>
      </c>
      <c r="L299">
        <v>791</v>
      </c>
      <c r="M299" s="12">
        <f>N299/16</f>
        <v>15.313593750000017</v>
      </c>
      <c r="N299" s="12" cm="1">
        <f t="array" ref="N299">SUM($E$291:$E$307+$K$291:$K$307)-SUM($G$291:$J$307)</f>
        <v>245.01750000000027</v>
      </c>
      <c r="O299">
        <v>1</v>
      </c>
    </row>
    <row r="300" spans="1:15" x14ac:dyDescent="0.2">
      <c r="A300" s="1">
        <v>45050</v>
      </c>
      <c r="B300" s="9">
        <f>WEEKDAY(A300,1)</f>
        <v>5</v>
      </c>
      <c r="C300" s="9" t="str">
        <f>_xlfn.XLOOKUP(B300,$AH$2:$AH$8,$AI$2:$AI$8)</f>
        <v>Thursday</v>
      </c>
      <c r="D300" s="11">
        <v>0.625</v>
      </c>
      <c r="E300">
        <v>16.75</v>
      </c>
      <c r="F300">
        <v>14</v>
      </c>
      <c r="G300">
        <v>20</v>
      </c>
      <c r="H300">
        <v>5.21</v>
      </c>
      <c r="I300">
        <v>9.3800000000000008</v>
      </c>
      <c r="J300">
        <v>10.42</v>
      </c>
      <c r="K300" s="12">
        <f t="shared" si="13"/>
        <v>49.4375</v>
      </c>
      <c r="L300">
        <v>791</v>
      </c>
      <c r="M300" s="12">
        <f>N300/16</f>
        <v>15.313593750000017</v>
      </c>
      <c r="N300" s="12" cm="1">
        <f t="array" ref="N300">SUM($E$291:$E$307+$K$291:$K$307)-SUM($G$291:$J$307)</f>
        <v>245.01750000000027</v>
      </c>
      <c r="O300">
        <v>1</v>
      </c>
    </row>
    <row r="301" spans="1:15" x14ac:dyDescent="0.2">
      <c r="A301" s="1">
        <v>45050</v>
      </c>
      <c r="B301" s="9">
        <f>WEEKDAY(A301,1)</f>
        <v>5</v>
      </c>
      <c r="C301" s="9" t="str">
        <f>_xlfn.XLOOKUP(B301,$AH$2:$AH$8,$AI$2:$AI$8)</f>
        <v>Thursday</v>
      </c>
      <c r="D301" s="11">
        <v>0.66666666666666663</v>
      </c>
      <c r="E301">
        <v>8.35</v>
      </c>
      <c r="F301">
        <v>6.75</v>
      </c>
      <c r="G301">
        <v>20</v>
      </c>
      <c r="H301">
        <v>5.21</v>
      </c>
      <c r="I301">
        <v>9.3800000000000008</v>
      </c>
      <c r="J301">
        <v>10.42</v>
      </c>
      <c r="K301" s="12">
        <f t="shared" si="13"/>
        <v>49.4375</v>
      </c>
      <c r="L301">
        <v>791</v>
      </c>
      <c r="M301" s="12">
        <f>N301/16</f>
        <v>15.313593750000017</v>
      </c>
      <c r="N301" s="12" cm="1">
        <f t="array" ref="N301">SUM($E$291:$E$307+$K$291:$K$307)-SUM($G$291:$J$307)</f>
        <v>245.01750000000027</v>
      </c>
      <c r="O301">
        <v>1</v>
      </c>
    </row>
    <row r="302" spans="1:15" x14ac:dyDescent="0.2">
      <c r="A302" s="1">
        <v>45050</v>
      </c>
      <c r="B302" s="9">
        <f>WEEKDAY(A302,1)</f>
        <v>5</v>
      </c>
      <c r="C302" s="9" t="str">
        <f>_xlfn.XLOOKUP(B302,$AH$2:$AH$8,$AI$2:$AI$8)</f>
        <v>Thursday</v>
      </c>
      <c r="D302" s="11">
        <v>0.70833333333333337</v>
      </c>
      <c r="E302">
        <v>8.1999999999999993</v>
      </c>
      <c r="F302">
        <v>6.5</v>
      </c>
      <c r="G302">
        <v>20</v>
      </c>
      <c r="H302">
        <v>5.21</v>
      </c>
      <c r="I302">
        <v>9.3800000000000008</v>
      </c>
      <c r="J302">
        <v>10.42</v>
      </c>
      <c r="K302" s="12">
        <f t="shared" si="13"/>
        <v>49.4375</v>
      </c>
      <c r="L302">
        <v>791</v>
      </c>
      <c r="M302" s="12">
        <f>N302/16</f>
        <v>15.313593750000017</v>
      </c>
      <c r="N302" s="12" cm="1">
        <f t="array" ref="N302">SUM($E$291:$E$307+$K$291:$K$307)-SUM($G$291:$J$307)</f>
        <v>245.01750000000027</v>
      </c>
      <c r="O302">
        <v>1</v>
      </c>
    </row>
    <row r="303" spans="1:15" x14ac:dyDescent="0.2">
      <c r="A303" s="1">
        <v>45050</v>
      </c>
      <c r="B303" s="9">
        <f>WEEKDAY(A303,1)</f>
        <v>5</v>
      </c>
      <c r="C303" s="9" t="str">
        <f>_xlfn.XLOOKUP(B303,$AH$2:$AH$8,$AI$2:$AI$8)</f>
        <v>Thursday</v>
      </c>
      <c r="D303" s="11">
        <v>0.75</v>
      </c>
      <c r="E303">
        <v>19.350000000000001</v>
      </c>
      <c r="F303">
        <v>14</v>
      </c>
      <c r="G303">
        <v>20</v>
      </c>
      <c r="H303">
        <v>5.21</v>
      </c>
      <c r="I303">
        <v>9.3800000000000008</v>
      </c>
      <c r="J303">
        <v>10.42</v>
      </c>
      <c r="K303" s="12">
        <f t="shared" si="13"/>
        <v>49.4375</v>
      </c>
      <c r="L303">
        <v>791</v>
      </c>
      <c r="M303" s="12">
        <f>N303/16</f>
        <v>15.313593750000017</v>
      </c>
      <c r="N303" s="12" cm="1">
        <f t="array" ref="N303">SUM($E$291:$E$307+$K$291:$K$307)-SUM($G$291:$J$307)</f>
        <v>245.01750000000027</v>
      </c>
      <c r="O303">
        <v>1</v>
      </c>
    </row>
    <row r="304" spans="1:15" x14ac:dyDescent="0.2">
      <c r="A304" s="1">
        <v>45050</v>
      </c>
      <c r="B304" s="9">
        <f>WEEKDAY(A304,1)</f>
        <v>5</v>
      </c>
      <c r="C304" s="9" t="str">
        <f>_xlfn.XLOOKUP(B304,$AH$2:$AH$8,$AI$2:$AI$8)</f>
        <v>Thursday</v>
      </c>
      <c r="D304" s="11">
        <v>0.79166666666666663</v>
      </c>
      <c r="E304">
        <v>21.1</v>
      </c>
      <c r="F304">
        <v>16.239999999999998</v>
      </c>
      <c r="G304">
        <v>20</v>
      </c>
      <c r="H304">
        <v>5.21</v>
      </c>
      <c r="I304">
        <v>9.3800000000000008</v>
      </c>
      <c r="J304">
        <v>10.42</v>
      </c>
      <c r="K304" s="12">
        <f t="shared" si="13"/>
        <v>49.4375</v>
      </c>
      <c r="L304">
        <v>791</v>
      </c>
      <c r="M304" s="12">
        <f>N304/16</f>
        <v>15.313593750000017</v>
      </c>
      <c r="N304" s="12" cm="1">
        <f t="array" ref="N304">SUM($E$291:$E$307+$K$291:$K$307)-SUM($G$291:$J$307)</f>
        <v>245.01750000000027</v>
      </c>
      <c r="O304">
        <v>1</v>
      </c>
    </row>
    <row r="305" spans="1:15" x14ac:dyDescent="0.2">
      <c r="A305" s="1">
        <v>45050</v>
      </c>
      <c r="B305" s="9">
        <f>WEEKDAY(A305,1)</f>
        <v>5</v>
      </c>
      <c r="C305" s="9" t="str">
        <f>_xlfn.XLOOKUP(B305,$AH$2:$AH$8,$AI$2:$AI$8)</f>
        <v>Thursday</v>
      </c>
      <c r="D305" s="11">
        <v>0.83333333333333337</v>
      </c>
      <c r="E305">
        <v>8.25</v>
      </c>
      <c r="F305">
        <v>5.99</v>
      </c>
      <c r="G305">
        <v>20</v>
      </c>
      <c r="H305">
        <v>5.21</v>
      </c>
      <c r="I305">
        <v>9.3800000000000008</v>
      </c>
      <c r="J305">
        <v>10.42</v>
      </c>
      <c r="K305" s="12">
        <f t="shared" si="13"/>
        <v>49.4375</v>
      </c>
      <c r="L305">
        <v>791</v>
      </c>
      <c r="M305" s="12">
        <f>N305/16</f>
        <v>15.313593750000017</v>
      </c>
      <c r="N305" s="12" cm="1">
        <f t="array" ref="N305">SUM($E$291:$E$307+$K$291:$K$307)-SUM($G$291:$J$307)</f>
        <v>245.01750000000027</v>
      </c>
      <c r="O305">
        <v>1</v>
      </c>
    </row>
    <row r="306" spans="1:15" x14ac:dyDescent="0.2">
      <c r="A306" s="1">
        <v>45050</v>
      </c>
      <c r="B306" s="9">
        <f>WEEKDAY(A306,1)</f>
        <v>5</v>
      </c>
      <c r="C306" s="9" t="str">
        <f>_xlfn.XLOOKUP(B306,$AH$2:$AH$8,$AI$2:$AI$8)</f>
        <v>Thursday</v>
      </c>
      <c r="D306" s="11">
        <v>0.875</v>
      </c>
      <c r="E306">
        <v>0</v>
      </c>
      <c r="F306">
        <v>0</v>
      </c>
      <c r="G306">
        <v>20</v>
      </c>
      <c r="H306">
        <v>5.21</v>
      </c>
      <c r="I306">
        <v>9.3800000000000008</v>
      </c>
      <c r="J306">
        <v>10.42</v>
      </c>
      <c r="K306" s="12">
        <f t="shared" si="13"/>
        <v>49.4375</v>
      </c>
      <c r="L306">
        <v>791</v>
      </c>
      <c r="M306" s="12">
        <f>N306/16</f>
        <v>15.313593750000017</v>
      </c>
      <c r="N306" s="12" cm="1">
        <f t="array" ref="N306">SUM($E$291:$E$307+$K$291:$K$307)-SUM($G$291:$J$307)</f>
        <v>245.01750000000027</v>
      </c>
      <c r="O306">
        <v>1</v>
      </c>
    </row>
    <row r="307" spans="1:15" x14ac:dyDescent="0.2">
      <c r="A307" s="1">
        <v>45050</v>
      </c>
      <c r="B307" s="9">
        <f>WEEKDAY(A307,1)</f>
        <v>5</v>
      </c>
      <c r="C307" s="9" t="str">
        <f>_xlfn.XLOOKUP(B307,$AH$2:$AH$8,$AI$2:$AI$8)</f>
        <v>Thursday</v>
      </c>
      <c r="D307" s="11">
        <v>0.91666666666666663</v>
      </c>
      <c r="E307">
        <v>0</v>
      </c>
      <c r="F307">
        <v>0</v>
      </c>
      <c r="G307">
        <v>20</v>
      </c>
      <c r="H307">
        <v>5.21</v>
      </c>
      <c r="I307">
        <v>9.3800000000000008</v>
      </c>
      <c r="J307">
        <v>10.42</v>
      </c>
      <c r="K307" s="12">
        <f t="shared" si="13"/>
        <v>49.4375</v>
      </c>
      <c r="L307">
        <v>791</v>
      </c>
      <c r="M307" s="12">
        <f>N307/16</f>
        <v>15.313593750000017</v>
      </c>
      <c r="N307" s="12" cm="1">
        <f t="array" ref="N307">SUM($E$291:$E$307+$K$291:$K$307)-SUM($G$291:$J$307)</f>
        <v>245.01750000000027</v>
      </c>
      <c r="O307">
        <v>1</v>
      </c>
    </row>
    <row r="308" spans="1:15" x14ac:dyDescent="0.2">
      <c r="A308" s="1">
        <v>45051</v>
      </c>
      <c r="B308" s="9">
        <f>WEEKDAY(A308,1)</f>
        <v>6</v>
      </c>
      <c r="C308" s="9" t="str">
        <f>_xlfn.XLOOKUP(B308,$AH$2:$AH$8,$AI$2:$AI$8)</f>
        <v>Friday</v>
      </c>
      <c r="D308" s="11">
        <v>0.25</v>
      </c>
      <c r="E308">
        <v>12.5</v>
      </c>
      <c r="F308">
        <v>10.24</v>
      </c>
      <c r="G308">
        <v>20</v>
      </c>
      <c r="H308">
        <v>5.21</v>
      </c>
      <c r="I308">
        <v>9.3800000000000008</v>
      </c>
      <c r="J308">
        <v>10.42</v>
      </c>
      <c r="K308" s="12">
        <f t="shared" si="13"/>
        <v>92.25</v>
      </c>
      <c r="L308">
        <v>1476</v>
      </c>
      <c r="M308" s="12">
        <f>N308/16</f>
        <v>57.336250000000021</v>
      </c>
      <c r="N308" s="12" cm="1">
        <f t="array" ref="N308">SUM($E$308:$E$324+$K$308:$K$324)-SUM($G$308:$J$324)</f>
        <v>917.38000000000034</v>
      </c>
      <c r="O308">
        <v>0</v>
      </c>
    </row>
    <row r="309" spans="1:15" x14ac:dyDescent="0.2">
      <c r="A309" s="1">
        <v>45051</v>
      </c>
      <c r="B309" s="9">
        <f>WEEKDAY(A309,1)</f>
        <v>6</v>
      </c>
      <c r="C309" s="9" t="str">
        <f>_xlfn.XLOOKUP(B309,$AH$2:$AH$8,$AI$2:$AI$8)</f>
        <v>Friday</v>
      </c>
      <c r="D309" s="11">
        <v>0.29166666666666669</v>
      </c>
      <c r="E309">
        <v>3.6</v>
      </c>
      <c r="F309">
        <v>0</v>
      </c>
      <c r="G309">
        <v>20</v>
      </c>
      <c r="H309">
        <v>5.21</v>
      </c>
      <c r="I309">
        <v>9.3800000000000008</v>
      </c>
      <c r="J309">
        <v>10.42</v>
      </c>
      <c r="K309" s="12">
        <f t="shared" si="13"/>
        <v>92.25</v>
      </c>
      <c r="L309">
        <v>1476</v>
      </c>
      <c r="M309" s="12">
        <f>N309/16</f>
        <v>57.336250000000021</v>
      </c>
      <c r="N309" s="12" cm="1">
        <f t="array" ref="N309">SUM($E$308:$E$324+$K$308:$K$324)-SUM($G$308:$J$324)</f>
        <v>917.38000000000034</v>
      </c>
      <c r="O309">
        <v>0</v>
      </c>
    </row>
    <row r="310" spans="1:15" x14ac:dyDescent="0.2">
      <c r="A310" s="1">
        <v>45051</v>
      </c>
      <c r="B310" s="9">
        <f>WEEKDAY(A310,1)</f>
        <v>6</v>
      </c>
      <c r="C310" s="9" t="str">
        <f>_xlfn.XLOOKUP(B310,$AH$2:$AH$8,$AI$2:$AI$8)</f>
        <v>Friday</v>
      </c>
      <c r="D310" s="11">
        <v>0.33333333333333331</v>
      </c>
      <c r="E310">
        <v>2.75</v>
      </c>
      <c r="F310">
        <v>2</v>
      </c>
      <c r="G310">
        <v>20</v>
      </c>
      <c r="H310">
        <v>5.21</v>
      </c>
      <c r="I310">
        <v>9.3800000000000008</v>
      </c>
      <c r="J310">
        <v>10.42</v>
      </c>
      <c r="K310" s="12">
        <f t="shared" si="13"/>
        <v>92.25</v>
      </c>
      <c r="L310">
        <v>1476</v>
      </c>
      <c r="M310" s="12">
        <f>N310/16</f>
        <v>57.336250000000021</v>
      </c>
      <c r="N310" s="12" cm="1">
        <f t="array" ref="N310">SUM($E$308:$E$324+$K$308:$K$324)-SUM($G$308:$J$324)</f>
        <v>917.38000000000034</v>
      </c>
      <c r="O310">
        <v>0</v>
      </c>
    </row>
    <row r="311" spans="1:15" x14ac:dyDescent="0.2">
      <c r="A311" s="1">
        <v>45051</v>
      </c>
      <c r="B311" s="9">
        <f>WEEKDAY(A311,1)</f>
        <v>6</v>
      </c>
      <c r="C311" s="9" t="str">
        <f>_xlfn.XLOOKUP(B311,$AH$2:$AH$8,$AI$2:$AI$8)</f>
        <v>Friday</v>
      </c>
      <c r="D311" s="11">
        <v>0.375</v>
      </c>
      <c r="E311">
        <v>3.85</v>
      </c>
      <c r="F311">
        <v>3.5</v>
      </c>
      <c r="G311">
        <v>20</v>
      </c>
      <c r="H311">
        <v>5.21</v>
      </c>
      <c r="I311">
        <v>9.3800000000000008</v>
      </c>
      <c r="J311">
        <v>10.42</v>
      </c>
      <c r="K311" s="12">
        <f t="shared" si="13"/>
        <v>92.25</v>
      </c>
      <c r="L311">
        <v>1476</v>
      </c>
      <c r="M311" s="12">
        <f>N311/16</f>
        <v>57.336250000000021</v>
      </c>
      <c r="N311" s="12" cm="1">
        <f t="array" ref="N311">SUM($E$308:$E$324+$K$308:$K$324)-SUM($G$308:$J$324)</f>
        <v>917.38000000000034</v>
      </c>
      <c r="O311">
        <v>0</v>
      </c>
    </row>
    <row r="312" spans="1:15" x14ac:dyDescent="0.2">
      <c r="A312" s="1">
        <v>45051</v>
      </c>
      <c r="B312" s="9">
        <f>WEEKDAY(A312,1)</f>
        <v>6</v>
      </c>
      <c r="C312" s="9" t="str">
        <f>_xlfn.XLOOKUP(B312,$AH$2:$AH$8,$AI$2:$AI$8)</f>
        <v>Friday</v>
      </c>
      <c r="D312" s="11">
        <v>0.41666666666666669</v>
      </c>
      <c r="E312">
        <v>21.05</v>
      </c>
      <c r="F312">
        <v>10.99</v>
      </c>
      <c r="G312">
        <v>20</v>
      </c>
      <c r="H312">
        <v>5.21</v>
      </c>
      <c r="I312">
        <v>9.3800000000000008</v>
      </c>
      <c r="J312">
        <v>10.42</v>
      </c>
      <c r="K312" s="12">
        <f t="shared" si="13"/>
        <v>92.25</v>
      </c>
      <c r="L312">
        <v>1476</v>
      </c>
      <c r="M312" s="12">
        <f>N312/16</f>
        <v>57.336250000000021</v>
      </c>
      <c r="N312" s="12" cm="1">
        <f t="array" ref="N312">SUM($E$308:$E$324+$K$308:$K$324)-SUM($G$308:$J$324)</f>
        <v>917.38000000000034</v>
      </c>
      <c r="O312">
        <v>0</v>
      </c>
    </row>
    <row r="313" spans="1:15" x14ac:dyDescent="0.2">
      <c r="A313" s="1">
        <v>45051</v>
      </c>
      <c r="B313" s="9">
        <f>WEEKDAY(A313,1)</f>
        <v>6</v>
      </c>
      <c r="C313" s="9" t="str">
        <f>_xlfn.XLOOKUP(B313,$AH$2:$AH$8,$AI$2:$AI$8)</f>
        <v>Friday</v>
      </c>
      <c r="D313" s="11">
        <v>0.45833333333333331</v>
      </c>
      <c r="E313">
        <v>47.25</v>
      </c>
      <c r="F313">
        <v>28.47</v>
      </c>
      <c r="G313">
        <v>20</v>
      </c>
      <c r="H313">
        <v>5.21</v>
      </c>
      <c r="I313">
        <v>9.3800000000000008</v>
      </c>
      <c r="J313">
        <v>10.42</v>
      </c>
      <c r="K313" s="12">
        <f t="shared" si="13"/>
        <v>92.25</v>
      </c>
      <c r="L313">
        <v>1476</v>
      </c>
      <c r="M313" s="12">
        <f>N313/16</f>
        <v>57.336250000000021</v>
      </c>
      <c r="N313" s="12" cm="1">
        <f t="array" ref="N313">SUM($E$308:$E$324+$K$308:$K$324)-SUM($G$308:$J$324)</f>
        <v>917.38000000000034</v>
      </c>
      <c r="O313">
        <v>0</v>
      </c>
    </row>
    <row r="314" spans="1:15" x14ac:dyDescent="0.2">
      <c r="A314" s="1">
        <v>45051</v>
      </c>
      <c r="B314" s="9">
        <f>WEEKDAY(A314,1)</f>
        <v>6</v>
      </c>
      <c r="C314" s="9" t="str">
        <f>_xlfn.XLOOKUP(B314,$AH$2:$AH$8,$AI$2:$AI$8)</f>
        <v>Friday</v>
      </c>
      <c r="D314" s="11">
        <v>0.5</v>
      </c>
      <c r="E314">
        <v>8.85</v>
      </c>
      <c r="F314">
        <v>7</v>
      </c>
      <c r="G314">
        <v>20</v>
      </c>
      <c r="H314">
        <v>5.21</v>
      </c>
      <c r="I314">
        <v>9.3800000000000008</v>
      </c>
      <c r="J314">
        <v>10.42</v>
      </c>
      <c r="K314" s="12">
        <f t="shared" si="13"/>
        <v>92.25</v>
      </c>
      <c r="L314">
        <v>1476</v>
      </c>
      <c r="M314" s="12">
        <f>N314/16</f>
        <v>57.336250000000021</v>
      </c>
      <c r="N314" s="12" cm="1">
        <f t="array" ref="N314">SUM($E$308:$E$324+$K$308:$K$324)-SUM($G$308:$J$324)</f>
        <v>917.38000000000034</v>
      </c>
      <c r="O314">
        <v>0</v>
      </c>
    </row>
    <row r="315" spans="1:15" x14ac:dyDescent="0.2">
      <c r="A315" s="1">
        <v>45051</v>
      </c>
      <c r="B315" s="9">
        <f>WEEKDAY(A315,1)</f>
        <v>6</v>
      </c>
      <c r="C315" s="9" t="str">
        <f>_xlfn.XLOOKUP(B315,$AH$2:$AH$8,$AI$2:$AI$8)</f>
        <v>Friday</v>
      </c>
      <c r="D315" s="11">
        <v>0.54166666666666663</v>
      </c>
      <c r="E315">
        <v>4.5</v>
      </c>
      <c r="F315">
        <v>4</v>
      </c>
      <c r="G315">
        <v>20</v>
      </c>
      <c r="H315">
        <v>5.21</v>
      </c>
      <c r="I315">
        <v>9.3800000000000008</v>
      </c>
      <c r="J315">
        <v>10.42</v>
      </c>
      <c r="K315" s="12">
        <f t="shared" si="13"/>
        <v>92.25</v>
      </c>
      <c r="L315">
        <v>1476</v>
      </c>
      <c r="M315" s="12">
        <f>N315/16</f>
        <v>57.336250000000021</v>
      </c>
      <c r="N315" s="12" cm="1">
        <f t="array" ref="N315">SUM($E$308:$E$324+$K$308:$K$324)-SUM($G$308:$J$324)</f>
        <v>917.38000000000034</v>
      </c>
      <c r="O315">
        <v>0</v>
      </c>
    </row>
    <row r="316" spans="1:15" x14ac:dyDescent="0.2">
      <c r="A316" s="1">
        <v>45051</v>
      </c>
      <c r="B316" s="9">
        <f>WEEKDAY(A316,1)</f>
        <v>6</v>
      </c>
      <c r="C316" s="9" t="str">
        <f>_xlfn.XLOOKUP(B316,$AH$2:$AH$8,$AI$2:$AI$8)</f>
        <v>Friday</v>
      </c>
      <c r="D316" s="11">
        <v>0.58333333333333337</v>
      </c>
      <c r="E316">
        <v>9.9499999999999993</v>
      </c>
      <c r="F316">
        <v>8</v>
      </c>
      <c r="G316">
        <v>20</v>
      </c>
      <c r="H316">
        <v>5.21</v>
      </c>
      <c r="I316">
        <v>9.3800000000000008</v>
      </c>
      <c r="J316">
        <v>10.42</v>
      </c>
      <c r="K316" s="12">
        <f t="shared" si="13"/>
        <v>92.25</v>
      </c>
      <c r="L316">
        <v>1476</v>
      </c>
      <c r="M316" s="12">
        <f>N316/16</f>
        <v>57.336250000000021</v>
      </c>
      <c r="N316" s="12" cm="1">
        <f t="array" ref="N316">SUM($E$308:$E$324+$K$308:$K$324)-SUM($G$308:$J$324)</f>
        <v>917.38000000000034</v>
      </c>
      <c r="O316">
        <v>0</v>
      </c>
    </row>
    <row r="317" spans="1:15" x14ac:dyDescent="0.2">
      <c r="A317" s="1">
        <v>45051</v>
      </c>
      <c r="B317" s="9">
        <f>WEEKDAY(A317,1)</f>
        <v>6</v>
      </c>
      <c r="C317" s="9" t="str">
        <f>_xlfn.XLOOKUP(B317,$AH$2:$AH$8,$AI$2:$AI$8)</f>
        <v>Friday</v>
      </c>
      <c r="D317" s="11">
        <v>0.625</v>
      </c>
      <c r="E317">
        <v>0</v>
      </c>
      <c r="F317">
        <v>0</v>
      </c>
      <c r="G317">
        <v>20</v>
      </c>
      <c r="H317">
        <v>5.21</v>
      </c>
      <c r="I317">
        <v>9.3800000000000008</v>
      </c>
      <c r="J317">
        <v>10.42</v>
      </c>
      <c r="K317" s="12">
        <f t="shared" si="13"/>
        <v>92.25</v>
      </c>
      <c r="L317">
        <v>1476</v>
      </c>
      <c r="M317" s="12">
        <f>N317/16</f>
        <v>57.336250000000021</v>
      </c>
      <c r="N317" s="12" cm="1">
        <f t="array" ref="N317">SUM($E$308:$E$324+$K$308:$K$324)-SUM($G$308:$J$324)</f>
        <v>917.38000000000034</v>
      </c>
      <c r="O317">
        <v>0</v>
      </c>
    </row>
    <row r="318" spans="1:15" x14ac:dyDescent="0.2">
      <c r="A318" s="1">
        <v>45051</v>
      </c>
      <c r="B318" s="9">
        <f>WEEKDAY(A318,1)</f>
        <v>6</v>
      </c>
      <c r="C318" s="9" t="str">
        <f>_xlfn.XLOOKUP(B318,$AH$2:$AH$8,$AI$2:$AI$8)</f>
        <v>Friday</v>
      </c>
      <c r="D318" s="11">
        <v>0.66666666666666663</v>
      </c>
      <c r="E318">
        <v>0</v>
      </c>
      <c r="F318">
        <v>0</v>
      </c>
      <c r="G318">
        <v>20</v>
      </c>
      <c r="H318">
        <v>5.21</v>
      </c>
      <c r="I318">
        <v>9.3800000000000008</v>
      </c>
      <c r="J318">
        <v>10.42</v>
      </c>
      <c r="K318" s="12">
        <f t="shared" si="13"/>
        <v>92.25</v>
      </c>
      <c r="L318">
        <v>1476</v>
      </c>
      <c r="M318" s="12">
        <f>N318/16</f>
        <v>57.336250000000021</v>
      </c>
      <c r="N318" s="12" cm="1">
        <f t="array" ref="N318">SUM($E$308:$E$324+$K$308:$K$324)-SUM($G$308:$J$324)</f>
        <v>917.38000000000034</v>
      </c>
      <c r="O318">
        <v>0</v>
      </c>
    </row>
    <row r="319" spans="1:15" x14ac:dyDescent="0.2">
      <c r="A319" s="1">
        <v>45051</v>
      </c>
      <c r="B319" s="9">
        <f>WEEKDAY(A319,1)</f>
        <v>6</v>
      </c>
      <c r="C319" s="9" t="str">
        <f>_xlfn.XLOOKUP(B319,$AH$2:$AH$8,$AI$2:$AI$8)</f>
        <v>Friday</v>
      </c>
      <c r="D319" s="11">
        <v>0.70833333333333337</v>
      </c>
      <c r="E319">
        <v>0</v>
      </c>
      <c r="F319">
        <v>0</v>
      </c>
      <c r="G319">
        <v>20</v>
      </c>
      <c r="H319">
        <v>5.21</v>
      </c>
      <c r="I319">
        <v>9.3800000000000008</v>
      </c>
      <c r="J319">
        <v>10.42</v>
      </c>
      <c r="K319" s="12">
        <f t="shared" si="13"/>
        <v>92.25</v>
      </c>
      <c r="L319">
        <v>1476</v>
      </c>
      <c r="M319" s="12">
        <f>N319/16</f>
        <v>57.336250000000021</v>
      </c>
      <c r="N319" s="12" cm="1">
        <f t="array" ref="N319">SUM($E$308:$E$324+$K$308:$K$324)-SUM($G$308:$J$324)</f>
        <v>917.38000000000034</v>
      </c>
      <c r="O319">
        <v>0</v>
      </c>
    </row>
    <row r="320" spans="1:15" x14ac:dyDescent="0.2">
      <c r="A320" s="1">
        <v>45051</v>
      </c>
      <c r="B320" s="9">
        <f>WEEKDAY(A320,1)</f>
        <v>6</v>
      </c>
      <c r="C320" s="9" t="str">
        <f>_xlfn.XLOOKUP(B320,$AH$2:$AH$8,$AI$2:$AI$8)</f>
        <v>Friday</v>
      </c>
      <c r="D320" s="11">
        <v>0.75</v>
      </c>
      <c r="E320">
        <v>0</v>
      </c>
      <c r="F320">
        <v>0</v>
      </c>
      <c r="G320">
        <v>20</v>
      </c>
      <c r="H320">
        <v>5.21</v>
      </c>
      <c r="I320">
        <v>9.3800000000000008</v>
      </c>
      <c r="J320">
        <v>10.42</v>
      </c>
      <c r="K320" s="12">
        <f t="shared" si="13"/>
        <v>92.25</v>
      </c>
      <c r="L320">
        <v>1476</v>
      </c>
      <c r="M320" s="12">
        <f>N320/16</f>
        <v>57.336250000000021</v>
      </c>
      <c r="N320" s="12" cm="1">
        <f t="array" ref="N320">SUM($E$308:$E$324+$K$308:$K$324)-SUM($G$308:$J$324)</f>
        <v>917.38000000000034</v>
      </c>
      <c r="O320">
        <v>0</v>
      </c>
    </row>
    <row r="321" spans="1:15" x14ac:dyDescent="0.2">
      <c r="A321" s="1">
        <v>45051</v>
      </c>
      <c r="B321" s="9">
        <f>WEEKDAY(A321,1)</f>
        <v>6</v>
      </c>
      <c r="C321" s="9" t="str">
        <f>_xlfn.XLOOKUP(B321,$AH$2:$AH$8,$AI$2:$AI$8)</f>
        <v>Friday</v>
      </c>
      <c r="D321" s="11">
        <v>0.79166666666666663</v>
      </c>
      <c r="E321">
        <v>0</v>
      </c>
      <c r="F321">
        <v>0</v>
      </c>
      <c r="G321">
        <v>20</v>
      </c>
      <c r="H321">
        <v>5.21</v>
      </c>
      <c r="I321">
        <v>9.3800000000000008</v>
      </c>
      <c r="J321">
        <v>10.42</v>
      </c>
      <c r="K321" s="12">
        <f t="shared" si="13"/>
        <v>92.25</v>
      </c>
      <c r="L321">
        <v>1476</v>
      </c>
      <c r="M321" s="12">
        <f>N321/16</f>
        <v>57.336250000000021</v>
      </c>
      <c r="N321" s="12" cm="1">
        <f t="array" ref="N321">SUM($E$308:$E$324+$K$308:$K$324)-SUM($G$308:$J$324)</f>
        <v>917.38000000000034</v>
      </c>
      <c r="O321">
        <v>0</v>
      </c>
    </row>
    <row r="322" spans="1:15" x14ac:dyDescent="0.2">
      <c r="A322" s="1">
        <v>45051</v>
      </c>
      <c r="B322" s="9">
        <f>WEEKDAY(A322,1)</f>
        <v>6</v>
      </c>
      <c r="C322" s="9" t="str">
        <f>_xlfn.XLOOKUP(B322,$AH$2:$AH$8,$AI$2:$AI$8)</f>
        <v>Friday</v>
      </c>
      <c r="D322" s="11">
        <v>0.83333333333333337</v>
      </c>
      <c r="E322">
        <v>0</v>
      </c>
      <c r="F322">
        <v>0</v>
      </c>
      <c r="G322">
        <v>20</v>
      </c>
      <c r="H322">
        <v>5.21</v>
      </c>
      <c r="I322">
        <v>9.3800000000000008</v>
      </c>
      <c r="J322">
        <v>10.42</v>
      </c>
      <c r="K322" s="12">
        <f t="shared" si="13"/>
        <v>92.25</v>
      </c>
      <c r="L322">
        <v>1476</v>
      </c>
      <c r="M322" s="12">
        <f>N322/16</f>
        <v>57.336250000000021</v>
      </c>
      <c r="N322" s="12" cm="1">
        <f t="array" ref="N322">SUM($E$308:$E$324+$K$308:$K$324)-SUM($G$308:$J$324)</f>
        <v>917.38000000000034</v>
      </c>
      <c r="O322">
        <v>0</v>
      </c>
    </row>
    <row r="323" spans="1:15" x14ac:dyDescent="0.2">
      <c r="A323" s="1">
        <v>45051</v>
      </c>
      <c r="B323" s="9">
        <f>WEEKDAY(A323,1)</f>
        <v>6</v>
      </c>
      <c r="C323" s="9" t="str">
        <f>_xlfn.XLOOKUP(B323,$AH$2:$AH$8,$AI$2:$AI$8)</f>
        <v>Friday</v>
      </c>
      <c r="D323" s="11">
        <v>0.875</v>
      </c>
      <c r="E323">
        <v>0</v>
      </c>
      <c r="F323">
        <v>0</v>
      </c>
      <c r="G323">
        <v>20</v>
      </c>
      <c r="H323">
        <v>5.21</v>
      </c>
      <c r="I323">
        <v>9.3800000000000008</v>
      </c>
      <c r="J323">
        <v>10.42</v>
      </c>
      <c r="K323" s="12">
        <f t="shared" ref="K323:K358" si="14">L323/16</f>
        <v>92.25</v>
      </c>
      <c r="L323">
        <v>1476</v>
      </c>
      <c r="M323" s="12">
        <f>N323/16</f>
        <v>57.336250000000021</v>
      </c>
      <c r="N323" s="12" cm="1">
        <f t="array" ref="N323">SUM($E$308:$E$324+$K$308:$K$324)-SUM($G$308:$J$324)</f>
        <v>917.38000000000034</v>
      </c>
      <c r="O323">
        <v>0</v>
      </c>
    </row>
    <row r="324" spans="1:15" x14ac:dyDescent="0.2">
      <c r="A324" s="1">
        <v>45051</v>
      </c>
      <c r="B324" s="9">
        <f>WEEKDAY(A324,1)</f>
        <v>6</v>
      </c>
      <c r="C324" s="9" t="str">
        <f>_xlfn.XLOOKUP(B324,$AH$2:$AH$8,$AI$2:$AI$8)</f>
        <v>Friday</v>
      </c>
      <c r="D324" s="11">
        <v>0.91666666666666663</v>
      </c>
      <c r="E324">
        <v>0</v>
      </c>
      <c r="F324">
        <v>0</v>
      </c>
      <c r="G324">
        <v>20</v>
      </c>
      <c r="H324">
        <v>5.21</v>
      </c>
      <c r="I324">
        <v>9.3800000000000008</v>
      </c>
      <c r="J324">
        <v>10.42</v>
      </c>
      <c r="K324" s="12">
        <f t="shared" si="14"/>
        <v>92.25</v>
      </c>
      <c r="L324">
        <v>1476</v>
      </c>
      <c r="M324" s="12">
        <f>N324/16</f>
        <v>57.336250000000021</v>
      </c>
      <c r="N324" s="12" cm="1">
        <f t="array" ref="N324">SUM($E$308:$E$324+$K$308:$K$324)-SUM($G$308:$J$324)</f>
        <v>917.38000000000034</v>
      </c>
      <c r="O324">
        <v>0</v>
      </c>
    </row>
    <row r="325" spans="1:15" x14ac:dyDescent="0.2">
      <c r="A325" s="1">
        <v>45052</v>
      </c>
      <c r="B325" s="9">
        <f>WEEKDAY(A325,1)</f>
        <v>7</v>
      </c>
      <c r="C325" s="9" t="str">
        <f>_xlfn.XLOOKUP(B325,$AH$2:$AH$8,$AI$2:$AI$8)</f>
        <v>Saturday</v>
      </c>
      <c r="D325" s="11">
        <v>0.25</v>
      </c>
      <c r="E325">
        <v>44</v>
      </c>
      <c r="F325">
        <v>30.24</v>
      </c>
      <c r="G325">
        <v>20</v>
      </c>
      <c r="H325">
        <v>5.21</v>
      </c>
      <c r="I325">
        <v>9.3800000000000008</v>
      </c>
      <c r="J325">
        <v>10.42</v>
      </c>
      <c r="K325" s="12">
        <f t="shared" si="14"/>
        <v>124.6875</v>
      </c>
      <c r="L325">
        <v>1995</v>
      </c>
      <c r="M325" s="12">
        <f>N325/16</f>
        <v>105.51171874999999</v>
      </c>
      <c r="N325" s="12" cm="1">
        <f t="array" ref="N325">SUM($E$325:$E$341+$K$325:$K$341)-SUM($G$325:$J$341)</f>
        <v>1688.1874999999998</v>
      </c>
      <c r="O325">
        <v>0</v>
      </c>
    </row>
    <row r="326" spans="1:15" x14ac:dyDescent="0.2">
      <c r="A326" s="1">
        <v>45052</v>
      </c>
      <c r="B326" s="9">
        <f>WEEKDAY(A326,1)</f>
        <v>7</v>
      </c>
      <c r="C326" s="9" t="str">
        <f>_xlfn.XLOOKUP(B326,$AH$2:$AH$8,$AI$2:$AI$8)</f>
        <v>Saturday</v>
      </c>
      <c r="D326" s="11">
        <v>0.29166666666666669</v>
      </c>
      <c r="E326">
        <v>0</v>
      </c>
      <c r="F326">
        <v>0</v>
      </c>
      <c r="G326">
        <v>20</v>
      </c>
      <c r="H326">
        <v>5.21</v>
      </c>
      <c r="I326">
        <v>9.3800000000000008</v>
      </c>
      <c r="J326">
        <v>10.42</v>
      </c>
      <c r="K326" s="12">
        <f t="shared" si="14"/>
        <v>124.6875</v>
      </c>
      <c r="L326">
        <v>1995</v>
      </c>
      <c r="M326" s="12">
        <f>N326/16</f>
        <v>105.51171874999999</v>
      </c>
      <c r="N326" s="12" cm="1">
        <f t="array" ref="N326">SUM($E$325:$E$341+$K$325:$K$341)-SUM($G$325:$J$341)</f>
        <v>1688.1874999999998</v>
      </c>
      <c r="O326">
        <v>0</v>
      </c>
    </row>
    <row r="327" spans="1:15" x14ac:dyDescent="0.2">
      <c r="A327" s="1">
        <v>45052</v>
      </c>
      <c r="B327" s="9">
        <f>WEEKDAY(A327,1)</f>
        <v>7</v>
      </c>
      <c r="C327" s="9" t="str">
        <f>_xlfn.XLOOKUP(B327,$AH$2:$AH$8,$AI$2:$AI$8)</f>
        <v>Saturday</v>
      </c>
      <c r="D327" s="11">
        <v>0.33333333333333331</v>
      </c>
      <c r="E327">
        <v>35.590000000000003</v>
      </c>
      <c r="F327">
        <v>30.5</v>
      </c>
      <c r="G327">
        <v>20</v>
      </c>
      <c r="H327">
        <v>5.21</v>
      </c>
      <c r="I327">
        <v>9.3800000000000008</v>
      </c>
      <c r="J327">
        <v>10.42</v>
      </c>
      <c r="K327" s="12">
        <f t="shared" si="14"/>
        <v>124.6875</v>
      </c>
      <c r="L327">
        <v>1995</v>
      </c>
      <c r="M327" s="12">
        <f>N327/16</f>
        <v>105.51171874999999</v>
      </c>
      <c r="N327" s="12" cm="1">
        <f t="array" ref="N327">SUM($E$325:$E$341+$K$325:$K$341)-SUM($G$325:$J$341)</f>
        <v>1688.1874999999998</v>
      </c>
      <c r="O327">
        <v>0</v>
      </c>
    </row>
    <row r="328" spans="1:15" x14ac:dyDescent="0.2">
      <c r="A328" s="1">
        <v>45052</v>
      </c>
      <c r="B328" s="9">
        <f>WEEKDAY(A328,1)</f>
        <v>7</v>
      </c>
      <c r="C328" s="9" t="str">
        <f>_xlfn.XLOOKUP(B328,$AH$2:$AH$8,$AI$2:$AI$8)</f>
        <v>Saturday</v>
      </c>
      <c r="D328" s="11">
        <v>0.375</v>
      </c>
      <c r="E328">
        <v>8.25</v>
      </c>
      <c r="F328">
        <v>5.99</v>
      </c>
      <c r="G328">
        <v>20</v>
      </c>
      <c r="H328">
        <v>5.21</v>
      </c>
      <c r="I328">
        <v>9.3800000000000008</v>
      </c>
      <c r="J328">
        <v>10.42</v>
      </c>
      <c r="K328" s="12">
        <f t="shared" si="14"/>
        <v>124.6875</v>
      </c>
      <c r="L328">
        <v>1995</v>
      </c>
      <c r="M328" s="12">
        <f>N328/16</f>
        <v>105.51171874999999</v>
      </c>
      <c r="N328" s="12" cm="1">
        <f t="array" ref="N328">SUM($E$325:$E$341+$K$325:$K$341)-SUM($G$325:$J$341)</f>
        <v>1688.1874999999998</v>
      </c>
      <c r="O328">
        <v>0</v>
      </c>
    </row>
    <row r="329" spans="1:15" x14ac:dyDescent="0.2">
      <c r="A329" s="1">
        <v>45052</v>
      </c>
      <c r="B329" s="9">
        <f>WEEKDAY(A329,1)</f>
        <v>7</v>
      </c>
      <c r="C329" s="9" t="str">
        <f>_xlfn.XLOOKUP(B329,$AH$2:$AH$8,$AI$2:$AI$8)</f>
        <v>Saturday</v>
      </c>
      <c r="D329" s="11">
        <v>0.41666666666666669</v>
      </c>
      <c r="E329">
        <v>49.2</v>
      </c>
      <c r="F329">
        <v>38.74</v>
      </c>
      <c r="G329">
        <v>20</v>
      </c>
      <c r="H329">
        <v>5.21</v>
      </c>
      <c r="I329">
        <v>9.3800000000000008</v>
      </c>
      <c r="J329">
        <v>10.42</v>
      </c>
      <c r="K329" s="12">
        <f t="shared" si="14"/>
        <v>124.6875</v>
      </c>
      <c r="L329">
        <v>1995</v>
      </c>
      <c r="M329" s="12">
        <f>N329/16</f>
        <v>105.51171874999999</v>
      </c>
      <c r="N329" s="12" cm="1">
        <f t="array" ref="N329">SUM($E$325:$E$341+$K$325:$K$341)-SUM($G$325:$J$341)</f>
        <v>1688.1874999999998</v>
      </c>
      <c r="O329">
        <v>0</v>
      </c>
    </row>
    <row r="330" spans="1:15" x14ac:dyDescent="0.2">
      <c r="A330" s="1">
        <v>45052</v>
      </c>
      <c r="B330" s="9">
        <f>WEEKDAY(A330,1)</f>
        <v>7</v>
      </c>
      <c r="C330" s="9" t="str">
        <f>_xlfn.XLOOKUP(B330,$AH$2:$AH$8,$AI$2:$AI$8)</f>
        <v>Saturday</v>
      </c>
      <c r="D330" s="11">
        <v>0.45833333333333331</v>
      </c>
      <c r="E330">
        <v>40.74</v>
      </c>
      <c r="F330">
        <v>32.47</v>
      </c>
      <c r="G330">
        <v>20</v>
      </c>
      <c r="H330">
        <v>5.21</v>
      </c>
      <c r="I330">
        <v>9.3800000000000008</v>
      </c>
      <c r="J330">
        <v>10.42</v>
      </c>
      <c r="K330" s="12">
        <f t="shared" si="14"/>
        <v>124.6875</v>
      </c>
      <c r="L330">
        <v>1995</v>
      </c>
      <c r="M330" s="12">
        <f>N330/16</f>
        <v>105.51171874999999</v>
      </c>
      <c r="N330" s="12" cm="1">
        <f t="array" ref="N330">SUM($E$325:$E$341+$K$325:$K$341)-SUM($G$325:$J$341)</f>
        <v>1688.1874999999998</v>
      </c>
      <c r="O330">
        <v>0</v>
      </c>
    </row>
    <row r="331" spans="1:15" x14ac:dyDescent="0.2">
      <c r="A331" s="1">
        <v>45052</v>
      </c>
      <c r="B331" s="9">
        <f>WEEKDAY(A331,1)</f>
        <v>7</v>
      </c>
      <c r="C331" s="9" t="str">
        <f>_xlfn.XLOOKUP(B331,$AH$2:$AH$8,$AI$2:$AI$8)</f>
        <v>Saturday</v>
      </c>
      <c r="D331" s="11">
        <v>0.5</v>
      </c>
      <c r="E331">
        <v>14.35</v>
      </c>
      <c r="F331">
        <v>11.24</v>
      </c>
      <c r="G331">
        <v>20</v>
      </c>
      <c r="H331">
        <v>5.21</v>
      </c>
      <c r="I331">
        <v>9.3800000000000008</v>
      </c>
      <c r="J331">
        <v>10.42</v>
      </c>
      <c r="K331" s="12">
        <f t="shared" si="14"/>
        <v>124.6875</v>
      </c>
      <c r="L331">
        <v>1995</v>
      </c>
      <c r="M331" s="12">
        <f>N331/16</f>
        <v>105.51171874999999</v>
      </c>
      <c r="N331" s="12" cm="1">
        <f t="array" ref="N331">SUM($E$325:$E$341+$K$325:$K$341)-SUM($G$325:$J$341)</f>
        <v>1688.1874999999998</v>
      </c>
      <c r="O331">
        <v>0</v>
      </c>
    </row>
    <row r="332" spans="1:15" x14ac:dyDescent="0.2">
      <c r="A332" s="1">
        <v>45052</v>
      </c>
      <c r="B332" s="9">
        <f>WEEKDAY(A332,1)</f>
        <v>7</v>
      </c>
      <c r="C332" s="9" t="str">
        <f>_xlfn.XLOOKUP(B332,$AH$2:$AH$8,$AI$2:$AI$8)</f>
        <v>Saturday</v>
      </c>
      <c r="D332" s="11">
        <v>0.54166666666666663</v>
      </c>
      <c r="E332">
        <v>9.25</v>
      </c>
      <c r="F332">
        <v>7.5</v>
      </c>
      <c r="G332">
        <v>20</v>
      </c>
      <c r="H332">
        <v>5.21</v>
      </c>
      <c r="I332">
        <v>9.3800000000000008</v>
      </c>
      <c r="J332">
        <v>10.42</v>
      </c>
      <c r="K332" s="12">
        <f t="shared" si="14"/>
        <v>124.6875</v>
      </c>
      <c r="L332">
        <v>1995</v>
      </c>
      <c r="M332" s="12">
        <f>N332/16</f>
        <v>105.51171874999999</v>
      </c>
      <c r="N332" s="12" cm="1">
        <f t="array" ref="N332">SUM($E$325:$E$341+$K$325:$K$341)-SUM($G$325:$J$341)</f>
        <v>1688.1874999999998</v>
      </c>
      <c r="O332">
        <v>0</v>
      </c>
    </row>
    <row r="333" spans="1:15" x14ac:dyDescent="0.2">
      <c r="A333" s="1">
        <v>45052</v>
      </c>
      <c r="B333" s="9">
        <f>WEEKDAY(A333,1)</f>
        <v>7</v>
      </c>
      <c r="C333" s="9" t="str">
        <f>_xlfn.XLOOKUP(B333,$AH$2:$AH$8,$AI$2:$AI$8)</f>
        <v>Saturday</v>
      </c>
      <c r="D333" s="11">
        <v>0.58333333333333337</v>
      </c>
      <c r="E333">
        <v>4.7699999999999996</v>
      </c>
      <c r="F333">
        <v>4.5</v>
      </c>
      <c r="G333">
        <v>20</v>
      </c>
      <c r="H333">
        <v>5.21</v>
      </c>
      <c r="I333">
        <v>9.3800000000000008</v>
      </c>
      <c r="J333">
        <v>10.42</v>
      </c>
      <c r="K333" s="12">
        <f t="shared" si="14"/>
        <v>124.6875</v>
      </c>
      <c r="L333">
        <v>1995</v>
      </c>
      <c r="M333" s="12">
        <f>N333/16</f>
        <v>105.51171874999999</v>
      </c>
      <c r="N333" s="12" cm="1">
        <f t="array" ref="N333">SUM($E$325:$E$341+$K$325:$K$341)-SUM($G$325:$J$341)</f>
        <v>1688.1874999999998</v>
      </c>
      <c r="O333">
        <v>0</v>
      </c>
    </row>
    <row r="334" spans="1:15" x14ac:dyDescent="0.2">
      <c r="A334" s="1">
        <v>45052</v>
      </c>
      <c r="B334" s="9">
        <f>WEEKDAY(A334,1)</f>
        <v>7</v>
      </c>
      <c r="C334" s="9" t="str">
        <f>_xlfn.XLOOKUP(B334,$AH$2:$AH$8,$AI$2:$AI$8)</f>
        <v>Saturday</v>
      </c>
      <c r="D334" s="11">
        <v>0.625</v>
      </c>
      <c r="E334">
        <v>15.75</v>
      </c>
      <c r="F334">
        <v>13.75</v>
      </c>
      <c r="G334">
        <v>20</v>
      </c>
      <c r="H334">
        <v>5.21</v>
      </c>
      <c r="I334">
        <v>9.3800000000000008</v>
      </c>
      <c r="J334">
        <v>10.42</v>
      </c>
      <c r="K334" s="12">
        <f t="shared" si="14"/>
        <v>124.6875</v>
      </c>
      <c r="L334">
        <v>1995</v>
      </c>
      <c r="M334" s="12">
        <f>N334/16</f>
        <v>105.51171874999999</v>
      </c>
      <c r="N334" s="12" cm="1">
        <f t="array" ref="N334">SUM($E$325:$E$341+$K$325:$K$341)-SUM($G$325:$J$341)</f>
        <v>1688.1874999999998</v>
      </c>
      <c r="O334">
        <v>0</v>
      </c>
    </row>
    <row r="335" spans="1:15" x14ac:dyDescent="0.2">
      <c r="A335" s="1">
        <v>45052</v>
      </c>
      <c r="B335" s="9">
        <f>WEEKDAY(A335,1)</f>
        <v>7</v>
      </c>
      <c r="C335" s="9" t="str">
        <f>_xlfn.XLOOKUP(B335,$AH$2:$AH$8,$AI$2:$AI$8)</f>
        <v>Saturday</v>
      </c>
      <c r="D335" s="11">
        <v>0.66666666666666663</v>
      </c>
      <c r="E335">
        <v>25.25</v>
      </c>
      <c r="F335">
        <v>20.49</v>
      </c>
      <c r="G335">
        <v>20</v>
      </c>
      <c r="H335">
        <v>5.21</v>
      </c>
      <c r="I335">
        <v>9.3800000000000008</v>
      </c>
      <c r="J335">
        <v>10.42</v>
      </c>
      <c r="K335" s="12">
        <f t="shared" si="14"/>
        <v>124.6875</v>
      </c>
      <c r="L335">
        <v>1995</v>
      </c>
      <c r="M335" s="12">
        <f>N335/16</f>
        <v>105.51171874999999</v>
      </c>
      <c r="N335" s="12" cm="1">
        <f t="array" ref="N335">SUM($E$325:$E$341+$K$325:$K$341)-SUM($G$325:$J$341)</f>
        <v>1688.1874999999998</v>
      </c>
      <c r="O335">
        <v>0</v>
      </c>
    </row>
    <row r="336" spans="1:15" x14ac:dyDescent="0.2">
      <c r="A336" s="1">
        <v>45052</v>
      </c>
      <c r="B336" s="9">
        <f>WEEKDAY(A336,1)</f>
        <v>7</v>
      </c>
      <c r="C336" s="9" t="str">
        <f>_xlfn.XLOOKUP(B336,$AH$2:$AH$8,$AI$2:$AI$8)</f>
        <v>Saturday</v>
      </c>
      <c r="D336" s="11">
        <v>0.70833333333333337</v>
      </c>
      <c r="E336">
        <v>0</v>
      </c>
      <c r="F336">
        <v>0</v>
      </c>
      <c r="G336">
        <v>20</v>
      </c>
      <c r="H336">
        <v>5.21</v>
      </c>
      <c r="I336">
        <v>9.3800000000000008</v>
      </c>
      <c r="J336">
        <v>10.42</v>
      </c>
      <c r="K336" s="12">
        <f t="shared" si="14"/>
        <v>124.6875</v>
      </c>
      <c r="L336">
        <v>1995</v>
      </c>
      <c r="M336" s="12">
        <f>N336/16</f>
        <v>105.51171874999999</v>
      </c>
      <c r="N336" s="12" cm="1">
        <f t="array" ref="N336">SUM($E$325:$E$341+$K$325:$K$341)-SUM($G$325:$J$341)</f>
        <v>1688.1874999999998</v>
      </c>
      <c r="O336">
        <v>0</v>
      </c>
    </row>
    <row r="337" spans="1:15" x14ac:dyDescent="0.2">
      <c r="A337" s="1">
        <v>45052</v>
      </c>
      <c r="B337" s="9">
        <f>WEEKDAY(A337,1)</f>
        <v>7</v>
      </c>
      <c r="C337" s="9" t="str">
        <f>_xlfn.XLOOKUP(B337,$AH$2:$AH$8,$AI$2:$AI$8)</f>
        <v>Saturday</v>
      </c>
      <c r="D337" s="11">
        <v>0.75</v>
      </c>
      <c r="E337">
        <v>22.25</v>
      </c>
      <c r="F337">
        <v>11.98</v>
      </c>
      <c r="G337">
        <v>20</v>
      </c>
      <c r="H337">
        <v>5.21</v>
      </c>
      <c r="I337">
        <v>9.3800000000000008</v>
      </c>
      <c r="J337">
        <v>10.42</v>
      </c>
      <c r="K337" s="12">
        <f t="shared" si="14"/>
        <v>124.6875</v>
      </c>
      <c r="L337">
        <v>1995</v>
      </c>
      <c r="M337" s="12">
        <f>N337/16</f>
        <v>105.51171874999999</v>
      </c>
      <c r="N337" s="12" cm="1">
        <f t="array" ref="N337">SUM($E$325:$E$341+$K$325:$K$341)-SUM($G$325:$J$341)</f>
        <v>1688.1874999999998</v>
      </c>
      <c r="O337">
        <v>0</v>
      </c>
    </row>
    <row r="338" spans="1:15" x14ac:dyDescent="0.2">
      <c r="A338" s="1">
        <v>45052</v>
      </c>
      <c r="B338" s="9">
        <f>WEEKDAY(A338,1)</f>
        <v>7</v>
      </c>
      <c r="C338" s="9" t="str">
        <f>_xlfn.XLOOKUP(B338,$AH$2:$AH$8,$AI$2:$AI$8)</f>
        <v>Saturday</v>
      </c>
      <c r="D338" s="11">
        <v>0.79166666666666663</v>
      </c>
      <c r="E338">
        <v>0</v>
      </c>
      <c r="F338">
        <v>0</v>
      </c>
      <c r="G338">
        <v>20</v>
      </c>
      <c r="H338">
        <v>5.21</v>
      </c>
      <c r="I338">
        <v>9.3800000000000008</v>
      </c>
      <c r="J338">
        <v>10.42</v>
      </c>
      <c r="K338" s="12">
        <f t="shared" si="14"/>
        <v>124.6875</v>
      </c>
      <c r="L338">
        <v>1995</v>
      </c>
      <c r="M338" s="12">
        <f>N338/16</f>
        <v>105.51171874999999</v>
      </c>
      <c r="N338" s="12" cm="1">
        <f t="array" ref="N338">SUM($E$325:$E$341+$K$325:$K$341)-SUM($G$325:$J$341)</f>
        <v>1688.1874999999998</v>
      </c>
      <c r="O338">
        <v>0</v>
      </c>
    </row>
    <row r="339" spans="1:15" x14ac:dyDescent="0.2">
      <c r="A339" s="1">
        <v>45052</v>
      </c>
      <c r="B339" s="9">
        <f>WEEKDAY(A339,1)</f>
        <v>7</v>
      </c>
      <c r="C339" s="9" t="str">
        <f>_xlfn.XLOOKUP(B339,$AH$2:$AH$8,$AI$2:$AI$8)</f>
        <v>Saturday</v>
      </c>
      <c r="D339" s="11">
        <v>0.83333333333333337</v>
      </c>
      <c r="E339">
        <v>33.299999999999997</v>
      </c>
      <c r="F339">
        <v>20.48</v>
      </c>
      <c r="G339">
        <v>20</v>
      </c>
      <c r="H339">
        <v>5.21</v>
      </c>
      <c r="I339">
        <v>9.3800000000000008</v>
      </c>
      <c r="J339">
        <v>10.42</v>
      </c>
      <c r="K339" s="12">
        <f t="shared" si="14"/>
        <v>124.6875</v>
      </c>
      <c r="L339">
        <v>1995</v>
      </c>
      <c r="M339" s="12">
        <f>N339/16</f>
        <v>105.51171874999999</v>
      </c>
      <c r="N339" s="12" cm="1">
        <f t="array" ref="N339">SUM($E$325:$E$341+$K$325:$K$341)-SUM($G$325:$J$341)</f>
        <v>1688.1874999999998</v>
      </c>
      <c r="O339">
        <v>0</v>
      </c>
    </row>
    <row r="340" spans="1:15" x14ac:dyDescent="0.2">
      <c r="A340" s="1">
        <v>45052</v>
      </c>
      <c r="B340" s="9">
        <f>WEEKDAY(A340,1)</f>
        <v>7</v>
      </c>
      <c r="C340" s="9" t="str">
        <f>_xlfn.XLOOKUP(B340,$AH$2:$AH$8,$AI$2:$AI$8)</f>
        <v>Saturday</v>
      </c>
      <c r="D340" s="11">
        <v>0.875</v>
      </c>
      <c r="E340">
        <v>30.97</v>
      </c>
      <c r="F340">
        <v>2.25</v>
      </c>
      <c r="G340">
        <v>20</v>
      </c>
      <c r="H340">
        <v>5.21</v>
      </c>
      <c r="I340">
        <v>9.3800000000000008</v>
      </c>
      <c r="J340">
        <v>10.42</v>
      </c>
      <c r="K340" s="12">
        <f t="shared" si="14"/>
        <v>124.6875</v>
      </c>
      <c r="L340">
        <v>1995</v>
      </c>
      <c r="M340" s="12">
        <f>N340/16</f>
        <v>105.51171874999999</v>
      </c>
      <c r="N340" s="12" cm="1">
        <f t="array" ref="N340">SUM($E$325:$E$341+$K$325:$K$341)-SUM($G$325:$J$341)</f>
        <v>1688.1874999999998</v>
      </c>
      <c r="O340">
        <v>0</v>
      </c>
    </row>
    <row r="341" spans="1:15" x14ac:dyDescent="0.2">
      <c r="A341" s="1">
        <v>45052</v>
      </c>
      <c r="B341" s="9">
        <f>WEEKDAY(A341,1)</f>
        <v>7</v>
      </c>
      <c r="C341" s="9" t="str">
        <f>_xlfn.XLOOKUP(B341,$AH$2:$AH$8,$AI$2:$AI$8)</f>
        <v>Saturday</v>
      </c>
      <c r="D341" s="11">
        <v>0.91666666666666663</v>
      </c>
      <c r="E341">
        <v>0</v>
      </c>
      <c r="F341">
        <v>0</v>
      </c>
      <c r="G341">
        <v>20</v>
      </c>
      <c r="H341">
        <v>5.21</v>
      </c>
      <c r="I341">
        <v>9.3800000000000008</v>
      </c>
      <c r="J341">
        <v>10.42</v>
      </c>
      <c r="K341" s="12">
        <f t="shared" si="14"/>
        <v>124.6875</v>
      </c>
      <c r="L341">
        <v>1995</v>
      </c>
      <c r="M341" s="12">
        <f>N341/16</f>
        <v>105.51171874999999</v>
      </c>
      <c r="N341" s="12" cm="1">
        <f t="array" ref="N341">SUM($E$325:$E$341+$K$325:$K$341)-SUM($G$325:$J$341)</f>
        <v>1688.1874999999998</v>
      </c>
      <c r="O341">
        <v>0</v>
      </c>
    </row>
    <row r="342" spans="1:15" x14ac:dyDescent="0.2">
      <c r="A342" s="1">
        <v>45053</v>
      </c>
      <c r="B342" s="9">
        <f>WEEKDAY(A342,1)</f>
        <v>1</v>
      </c>
      <c r="C342" s="9" t="str">
        <f>_xlfn.XLOOKUP(B342,$AH$2:$AH$8,$AI$2:$AI$8)</f>
        <v>Sunday</v>
      </c>
      <c r="D342" s="11">
        <v>0.25</v>
      </c>
      <c r="E342">
        <v>46.09</v>
      </c>
      <c r="F342">
        <v>39</v>
      </c>
      <c r="G342">
        <v>20</v>
      </c>
      <c r="H342">
        <v>5.21</v>
      </c>
      <c r="I342">
        <v>9.3800000000000008</v>
      </c>
      <c r="J342">
        <v>10.42</v>
      </c>
      <c r="K342" s="12">
        <f t="shared" si="14"/>
        <v>141.75</v>
      </c>
      <c r="L342">
        <v>2268</v>
      </c>
      <c r="M342" s="12">
        <f>N342/16</f>
        <v>121.61999999999999</v>
      </c>
      <c r="N342" s="12" cm="1">
        <f t="array" ref="N342">SUM($E$342:$E$358+$K$342:$K$358)-SUM($G$342:$J$358)</f>
        <v>1945.9199999999998</v>
      </c>
      <c r="O342">
        <v>0</v>
      </c>
    </row>
    <row r="343" spans="1:15" x14ac:dyDescent="0.2">
      <c r="A343" s="1">
        <v>45053</v>
      </c>
      <c r="B343" s="9">
        <f>WEEKDAY(A343,1)</f>
        <v>1</v>
      </c>
      <c r="C343" s="9" t="str">
        <f>_xlfn.XLOOKUP(B343,$AH$2:$AH$8,$AI$2:$AI$8)</f>
        <v>Sunday</v>
      </c>
      <c r="D343" s="11">
        <v>0.29166666666666669</v>
      </c>
      <c r="E343">
        <v>29</v>
      </c>
      <c r="F343">
        <v>13.74</v>
      </c>
      <c r="G343">
        <v>20</v>
      </c>
      <c r="H343">
        <v>5.21</v>
      </c>
      <c r="I343">
        <v>9.3800000000000008</v>
      </c>
      <c r="J343">
        <v>10.42</v>
      </c>
      <c r="K343" s="12">
        <f t="shared" si="14"/>
        <v>141.75</v>
      </c>
      <c r="L343">
        <v>2268</v>
      </c>
      <c r="M343" s="12">
        <f>N343/16</f>
        <v>121.61999999999999</v>
      </c>
      <c r="N343" s="12" cm="1">
        <f t="array" ref="N343">SUM($E$342:$E$358+$K$342:$K$358)-SUM($G$342:$J$358)</f>
        <v>1945.9199999999998</v>
      </c>
      <c r="O343">
        <v>0</v>
      </c>
    </row>
    <row r="344" spans="1:15" x14ac:dyDescent="0.2">
      <c r="A344" s="1">
        <v>45053</v>
      </c>
      <c r="B344" s="9">
        <f>WEEKDAY(A344,1)</f>
        <v>1</v>
      </c>
      <c r="C344" s="9" t="str">
        <f>_xlfn.XLOOKUP(B344,$AH$2:$AH$8,$AI$2:$AI$8)</f>
        <v>Sunday</v>
      </c>
      <c r="D344" s="11">
        <v>0.33333333333333331</v>
      </c>
      <c r="E344">
        <v>45.5</v>
      </c>
      <c r="F344">
        <v>40.25</v>
      </c>
      <c r="G344">
        <v>20</v>
      </c>
      <c r="H344">
        <v>5.21</v>
      </c>
      <c r="I344">
        <v>9.3800000000000008</v>
      </c>
      <c r="J344">
        <v>10.42</v>
      </c>
      <c r="K344" s="12">
        <f t="shared" si="14"/>
        <v>141.75</v>
      </c>
      <c r="L344">
        <v>2268</v>
      </c>
      <c r="M344" s="12">
        <f>N344/16</f>
        <v>121.61999999999999</v>
      </c>
      <c r="N344" s="12" cm="1">
        <f t="array" ref="N344">SUM($E$342:$E$358+$K$342:$K$358)-SUM($G$342:$J$358)</f>
        <v>1945.9199999999998</v>
      </c>
      <c r="O344">
        <v>0</v>
      </c>
    </row>
    <row r="345" spans="1:15" x14ac:dyDescent="0.2">
      <c r="A345" s="1">
        <v>45053</v>
      </c>
      <c r="B345" s="9">
        <f>WEEKDAY(A345,1)</f>
        <v>1</v>
      </c>
      <c r="C345" s="9" t="str">
        <f>_xlfn.XLOOKUP(B345,$AH$2:$AH$8,$AI$2:$AI$8)</f>
        <v>Sunday</v>
      </c>
      <c r="D345" s="11">
        <v>0.375</v>
      </c>
      <c r="E345">
        <v>6</v>
      </c>
      <c r="F345">
        <v>3.99</v>
      </c>
      <c r="G345">
        <v>20</v>
      </c>
      <c r="H345">
        <v>5.21</v>
      </c>
      <c r="I345">
        <v>9.3800000000000008</v>
      </c>
      <c r="J345">
        <v>10.42</v>
      </c>
      <c r="K345" s="12">
        <f t="shared" si="14"/>
        <v>141.75</v>
      </c>
      <c r="L345">
        <v>2268</v>
      </c>
      <c r="M345" s="12">
        <f>N345/16</f>
        <v>121.61999999999999</v>
      </c>
      <c r="N345" s="12" cm="1">
        <f t="array" ref="N345">SUM($E$342:$E$358+$K$342:$K$358)-SUM($G$342:$J$358)</f>
        <v>1945.9199999999998</v>
      </c>
      <c r="O345">
        <v>0</v>
      </c>
    </row>
    <row r="346" spans="1:15" x14ac:dyDescent="0.2">
      <c r="A346" s="1">
        <v>45053</v>
      </c>
      <c r="B346" s="9">
        <f>WEEKDAY(A346,1)</f>
        <v>1</v>
      </c>
      <c r="C346" s="9" t="str">
        <f>_xlfn.XLOOKUP(B346,$AH$2:$AH$8,$AI$2:$AI$8)</f>
        <v>Sunday</v>
      </c>
      <c r="D346" s="11">
        <v>0.41666666666666669</v>
      </c>
      <c r="E346">
        <v>7.25</v>
      </c>
      <c r="F346">
        <v>5.99</v>
      </c>
      <c r="G346">
        <v>20</v>
      </c>
      <c r="H346">
        <v>5.21</v>
      </c>
      <c r="I346">
        <v>9.3800000000000008</v>
      </c>
      <c r="J346">
        <v>10.42</v>
      </c>
      <c r="K346" s="12">
        <f t="shared" si="14"/>
        <v>141.75</v>
      </c>
      <c r="L346">
        <v>2268</v>
      </c>
      <c r="M346" s="12">
        <f>N346/16</f>
        <v>121.61999999999999</v>
      </c>
      <c r="N346" s="12" cm="1">
        <f t="array" ref="N346">SUM($E$342:$E$358+$K$342:$K$358)-SUM($G$342:$J$358)</f>
        <v>1945.9199999999998</v>
      </c>
      <c r="O346">
        <v>0</v>
      </c>
    </row>
    <row r="347" spans="1:15" x14ac:dyDescent="0.2">
      <c r="A347" s="1">
        <v>45053</v>
      </c>
      <c r="B347" s="9">
        <f>WEEKDAY(A347,1)</f>
        <v>1</v>
      </c>
      <c r="C347" s="9" t="str">
        <f>_xlfn.XLOOKUP(B347,$AH$2:$AH$8,$AI$2:$AI$8)</f>
        <v>Sunday</v>
      </c>
      <c r="D347" s="11">
        <v>0.45833333333333331</v>
      </c>
      <c r="E347">
        <v>16.25</v>
      </c>
      <c r="F347">
        <v>12.98</v>
      </c>
      <c r="G347">
        <v>20</v>
      </c>
      <c r="H347">
        <v>5.21</v>
      </c>
      <c r="I347">
        <v>9.3800000000000008</v>
      </c>
      <c r="J347">
        <v>10.42</v>
      </c>
      <c r="K347" s="12">
        <f t="shared" si="14"/>
        <v>141.75</v>
      </c>
      <c r="L347">
        <v>2268</v>
      </c>
      <c r="M347" s="12">
        <f>N347/16</f>
        <v>121.61999999999999</v>
      </c>
      <c r="N347" s="12" cm="1">
        <f t="array" ref="N347">SUM($E$342:$E$358+$K$342:$K$358)-SUM($G$342:$J$358)</f>
        <v>1945.9199999999998</v>
      </c>
      <c r="O347">
        <v>0</v>
      </c>
    </row>
    <row r="348" spans="1:15" x14ac:dyDescent="0.2">
      <c r="A348" s="1">
        <v>45053</v>
      </c>
      <c r="B348" s="9">
        <f>WEEKDAY(A348,1)</f>
        <v>1</v>
      </c>
      <c r="C348" s="9" t="str">
        <f>_xlfn.XLOOKUP(B348,$AH$2:$AH$8,$AI$2:$AI$8)</f>
        <v>Sunday</v>
      </c>
      <c r="D348" s="11">
        <v>0.5</v>
      </c>
      <c r="E348">
        <v>30.45</v>
      </c>
      <c r="F348">
        <v>23.48</v>
      </c>
      <c r="G348">
        <v>20</v>
      </c>
      <c r="H348">
        <v>5.21</v>
      </c>
      <c r="I348">
        <v>9.3800000000000008</v>
      </c>
      <c r="J348">
        <v>10.42</v>
      </c>
      <c r="K348" s="12">
        <f t="shared" si="14"/>
        <v>141.75</v>
      </c>
      <c r="L348">
        <v>2268</v>
      </c>
      <c r="M348" s="12">
        <f>N348/16</f>
        <v>121.61999999999999</v>
      </c>
      <c r="N348" s="12" cm="1">
        <f t="array" ref="N348">SUM($E$342:$E$358+$K$342:$K$358)-SUM($G$342:$J$358)</f>
        <v>1945.9199999999998</v>
      </c>
      <c r="O348">
        <v>0</v>
      </c>
    </row>
    <row r="349" spans="1:15" x14ac:dyDescent="0.2">
      <c r="A349" s="1">
        <v>45053</v>
      </c>
      <c r="B349" s="9">
        <f>WEEKDAY(A349,1)</f>
        <v>1</v>
      </c>
      <c r="C349" s="9" t="str">
        <f>_xlfn.XLOOKUP(B349,$AH$2:$AH$8,$AI$2:$AI$8)</f>
        <v>Sunday</v>
      </c>
      <c r="D349" s="11">
        <v>0.54166666666666663</v>
      </c>
      <c r="E349">
        <v>17.8</v>
      </c>
      <c r="F349">
        <v>9</v>
      </c>
      <c r="G349">
        <v>20</v>
      </c>
      <c r="H349">
        <v>5.21</v>
      </c>
      <c r="I349">
        <v>9.3800000000000008</v>
      </c>
      <c r="J349">
        <v>10.42</v>
      </c>
      <c r="K349" s="12">
        <f t="shared" si="14"/>
        <v>141.75</v>
      </c>
      <c r="L349">
        <v>2268</v>
      </c>
      <c r="M349" s="12">
        <f>N349/16</f>
        <v>121.61999999999999</v>
      </c>
      <c r="N349" s="12" cm="1">
        <f t="array" ref="N349">SUM($E$342:$E$358+$K$342:$K$358)-SUM($G$342:$J$358)</f>
        <v>1945.9199999999998</v>
      </c>
      <c r="O349">
        <v>0</v>
      </c>
    </row>
    <row r="350" spans="1:15" x14ac:dyDescent="0.2">
      <c r="A350" s="1">
        <v>45053</v>
      </c>
      <c r="B350" s="9">
        <f>WEEKDAY(A350,1)</f>
        <v>1</v>
      </c>
      <c r="C350" s="9" t="str">
        <f>_xlfn.XLOOKUP(B350,$AH$2:$AH$8,$AI$2:$AI$8)</f>
        <v>Sunday</v>
      </c>
      <c r="D350" s="11">
        <v>0.58333333333333337</v>
      </c>
      <c r="E350">
        <v>8.25</v>
      </c>
      <c r="F350">
        <v>5.98</v>
      </c>
      <c r="G350">
        <v>20</v>
      </c>
      <c r="H350">
        <v>5.21</v>
      </c>
      <c r="I350">
        <v>9.3800000000000008</v>
      </c>
      <c r="J350">
        <v>10.42</v>
      </c>
      <c r="K350" s="12">
        <f t="shared" si="14"/>
        <v>141.75</v>
      </c>
      <c r="L350">
        <v>2268</v>
      </c>
      <c r="M350" s="12">
        <f>N350/16</f>
        <v>121.61999999999999</v>
      </c>
      <c r="N350" s="12" cm="1">
        <f t="array" ref="N350">SUM($E$342:$E$358+$K$342:$K$358)-SUM($G$342:$J$358)</f>
        <v>1945.9199999999998</v>
      </c>
      <c r="O350">
        <v>0</v>
      </c>
    </row>
    <row r="351" spans="1:15" x14ac:dyDescent="0.2">
      <c r="A351" s="1">
        <v>45053</v>
      </c>
      <c r="B351" s="9">
        <f>WEEKDAY(A351,1)</f>
        <v>1</v>
      </c>
      <c r="C351" s="9" t="str">
        <f>_xlfn.XLOOKUP(B351,$AH$2:$AH$8,$AI$2:$AI$8)</f>
        <v>Sunday</v>
      </c>
      <c r="D351" s="11">
        <v>0.625</v>
      </c>
      <c r="E351">
        <v>34.75</v>
      </c>
      <c r="F351">
        <v>23.23</v>
      </c>
      <c r="G351">
        <v>20</v>
      </c>
      <c r="H351">
        <v>5.21</v>
      </c>
      <c r="I351">
        <v>9.3800000000000008</v>
      </c>
      <c r="J351">
        <v>10.42</v>
      </c>
      <c r="K351" s="12">
        <f t="shared" si="14"/>
        <v>141.75</v>
      </c>
      <c r="L351">
        <v>2268</v>
      </c>
      <c r="M351" s="12">
        <f>N351/16</f>
        <v>121.61999999999999</v>
      </c>
      <c r="N351" s="12" cm="1">
        <f t="array" ref="N351">SUM($E$342:$E$358+$K$342:$K$358)-SUM($G$342:$J$358)</f>
        <v>1945.9199999999998</v>
      </c>
      <c r="O351">
        <v>0</v>
      </c>
    </row>
    <row r="352" spans="1:15" x14ac:dyDescent="0.2">
      <c r="A352" s="1">
        <v>45053</v>
      </c>
      <c r="B352" s="9">
        <f>WEEKDAY(A352,1)</f>
        <v>1</v>
      </c>
      <c r="C352" s="9" t="str">
        <f>_xlfn.XLOOKUP(B352,$AH$2:$AH$8,$AI$2:$AI$8)</f>
        <v>Sunday</v>
      </c>
      <c r="D352" s="11">
        <v>0.66666666666666663</v>
      </c>
      <c r="E352">
        <v>17</v>
      </c>
      <c r="F352">
        <v>13.24</v>
      </c>
      <c r="G352">
        <v>20</v>
      </c>
      <c r="H352">
        <v>5.21</v>
      </c>
      <c r="I352">
        <v>9.3800000000000008</v>
      </c>
      <c r="J352">
        <v>10.42</v>
      </c>
      <c r="K352" s="12">
        <f t="shared" si="14"/>
        <v>141.75</v>
      </c>
      <c r="L352">
        <v>2268</v>
      </c>
      <c r="M352" s="12">
        <f>N352/16</f>
        <v>121.61999999999999</v>
      </c>
      <c r="N352" s="12" cm="1">
        <f t="array" ref="N352">SUM($E$342:$E$358+$K$342:$K$358)-SUM($G$342:$J$358)</f>
        <v>1945.9199999999998</v>
      </c>
      <c r="O352">
        <v>0</v>
      </c>
    </row>
    <row r="353" spans="1:15" x14ac:dyDescent="0.2">
      <c r="A353" s="1">
        <v>45053</v>
      </c>
      <c r="B353" s="9">
        <f>WEEKDAY(A353,1)</f>
        <v>1</v>
      </c>
      <c r="C353" s="9" t="str">
        <f>_xlfn.XLOOKUP(B353,$AH$2:$AH$8,$AI$2:$AI$8)</f>
        <v>Sunday</v>
      </c>
      <c r="D353" s="11">
        <v>0.70833333333333337</v>
      </c>
      <c r="E353">
        <v>13.5</v>
      </c>
      <c r="F353">
        <v>10.74</v>
      </c>
      <c r="G353">
        <v>20</v>
      </c>
      <c r="H353">
        <v>5.21</v>
      </c>
      <c r="I353">
        <v>9.3800000000000008</v>
      </c>
      <c r="J353">
        <v>10.42</v>
      </c>
      <c r="K353" s="12">
        <f t="shared" si="14"/>
        <v>141.75</v>
      </c>
      <c r="L353">
        <v>2268</v>
      </c>
      <c r="M353" s="12">
        <f>N353/16</f>
        <v>121.61999999999999</v>
      </c>
      <c r="N353" s="12" cm="1">
        <f t="array" ref="N353">SUM($E$342:$E$358+$K$342:$K$358)-SUM($G$342:$J$358)</f>
        <v>1945.9199999999998</v>
      </c>
      <c r="O353">
        <v>0</v>
      </c>
    </row>
    <row r="354" spans="1:15" x14ac:dyDescent="0.2">
      <c r="A354" s="1">
        <v>45053</v>
      </c>
      <c r="B354" s="9">
        <f>WEEKDAY(A354,1)</f>
        <v>1</v>
      </c>
      <c r="C354" s="9" t="str">
        <f>_xlfn.XLOOKUP(B354,$AH$2:$AH$8,$AI$2:$AI$8)</f>
        <v>Sunday</v>
      </c>
      <c r="D354" s="11">
        <v>0.75</v>
      </c>
      <c r="E354">
        <v>23.65</v>
      </c>
      <c r="F354">
        <v>16.989999999999998</v>
      </c>
      <c r="G354">
        <v>20</v>
      </c>
      <c r="H354">
        <v>5.21</v>
      </c>
      <c r="I354">
        <v>9.3800000000000008</v>
      </c>
      <c r="J354">
        <v>10.42</v>
      </c>
      <c r="K354" s="12">
        <f t="shared" si="14"/>
        <v>141.75</v>
      </c>
      <c r="L354">
        <v>2268</v>
      </c>
      <c r="M354" s="12">
        <f>N354/16</f>
        <v>121.61999999999999</v>
      </c>
      <c r="N354" s="12" cm="1">
        <f t="array" ref="N354">SUM($E$342:$E$358+$K$342:$K$358)-SUM($G$342:$J$358)</f>
        <v>1945.9199999999998</v>
      </c>
      <c r="O354">
        <v>0</v>
      </c>
    </row>
    <row r="355" spans="1:15" x14ac:dyDescent="0.2">
      <c r="A355" s="1">
        <v>45053</v>
      </c>
      <c r="B355" s="9">
        <f>WEEKDAY(A355,1)</f>
        <v>1</v>
      </c>
      <c r="C355" s="9" t="str">
        <f>_xlfn.XLOOKUP(B355,$AH$2:$AH$8,$AI$2:$AI$8)</f>
        <v>Sunday</v>
      </c>
      <c r="D355" s="11">
        <v>0.79166666666666663</v>
      </c>
      <c r="E355">
        <v>0</v>
      </c>
      <c r="F355">
        <v>0</v>
      </c>
      <c r="G355">
        <v>20</v>
      </c>
      <c r="H355">
        <v>5.21</v>
      </c>
      <c r="I355">
        <v>9.3800000000000008</v>
      </c>
      <c r="J355">
        <v>10.42</v>
      </c>
      <c r="K355" s="12">
        <f t="shared" si="14"/>
        <v>141.75</v>
      </c>
      <c r="L355">
        <v>2268</v>
      </c>
      <c r="M355" s="12">
        <f>N355/16</f>
        <v>121.61999999999999</v>
      </c>
      <c r="N355" s="12" cm="1">
        <f t="array" ref="N355">SUM($E$342:$E$358+$K$342:$K$358)-SUM($G$342:$J$358)</f>
        <v>1945.9199999999998</v>
      </c>
      <c r="O355">
        <v>0</v>
      </c>
    </row>
    <row r="356" spans="1:15" x14ac:dyDescent="0.2">
      <c r="A356" s="1">
        <v>45053</v>
      </c>
      <c r="B356" s="9">
        <f>WEEKDAY(A356,1)</f>
        <v>1</v>
      </c>
      <c r="C356" s="9" t="str">
        <f>_xlfn.XLOOKUP(B356,$AH$2:$AH$8,$AI$2:$AI$8)</f>
        <v>Sunday</v>
      </c>
      <c r="D356" s="11">
        <v>0.83333333333333337</v>
      </c>
      <c r="E356">
        <v>0</v>
      </c>
      <c r="F356">
        <v>0</v>
      </c>
      <c r="G356">
        <v>20</v>
      </c>
      <c r="H356">
        <v>5.21</v>
      </c>
      <c r="I356">
        <v>9.3800000000000008</v>
      </c>
      <c r="J356">
        <v>10.42</v>
      </c>
      <c r="K356" s="12">
        <f t="shared" si="14"/>
        <v>141.75</v>
      </c>
      <c r="L356">
        <v>2268</v>
      </c>
      <c r="M356" s="12">
        <f>N356/16</f>
        <v>121.61999999999999</v>
      </c>
      <c r="N356" s="12" cm="1">
        <f t="array" ref="N356">SUM($E$342:$E$358+$K$342:$K$358)-SUM($G$342:$J$358)</f>
        <v>1945.9199999999998</v>
      </c>
      <c r="O356">
        <v>0</v>
      </c>
    </row>
    <row r="357" spans="1:15" x14ac:dyDescent="0.2">
      <c r="A357" s="1">
        <v>45053</v>
      </c>
      <c r="B357" s="9">
        <f>WEEKDAY(A357,1)</f>
        <v>1</v>
      </c>
      <c r="C357" s="9" t="str">
        <f>_xlfn.XLOOKUP(B357,$AH$2:$AH$8,$AI$2:$AI$8)</f>
        <v>Sunday</v>
      </c>
      <c r="D357" s="11">
        <v>0.875</v>
      </c>
      <c r="E357">
        <v>5.85</v>
      </c>
      <c r="F357">
        <v>2</v>
      </c>
      <c r="G357">
        <v>20</v>
      </c>
      <c r="H357">
        <v>5.21</v>
      </c>
      <c r="I357">
        <v>9.3800000000000008</v>
      </c>
      <c r="J357">
        <v>10.42</v>
      </c>
      <c r="K357" s="12">
        <f t="shared" si="14"/>
        <v>141.75</v>
      </c>
      <c r="L357">
        <v>2268</v>
      </c>
      <c r="M357" s="12">
        <f>N357/16</f>
        <v>121.61999999999999</v>
      </c>
      <c r="N357" s="12" cm="1">
        <f t="array" ref="N357">SUM($E$342:$E$358+$K$342:$K$358)-SUM($G$342:$J$358)</f>
        <v>1945.9199999999998</v>
      </c>
      <c r="O357">
        <v>0</v>
      </c>
    </row>
    <row r="358" spans="1:15" x14ac:dyDescent="0.2">
      <c r="A358" s="1">
        <v>45053</v>
      </c>
      <c r="B358" s="9">
        <f>WEEKDAY(A358,1)</f>
        <v>1</v>
      </c>
      <c r="C358" s="9" t="str">
        <f>_xlfn.XLOOKUP(B358,$AH$2:$AH$8,$AI$2:$AI$8)</f>
        <v>Sunday</v>
      </c>
      <c r="D358" s="11">
        <v>0.91666666666666663</v>
      </c>
      <c r="E358">
        <v>0</v>
      </c>
      <c r="F358">
        <v>0</v>
      </c>
      <c r="G358">
        <v>20</v>
      </c>
      <c r="H358">
        <v>5.21</v>
      </c>
      <c r="I358">
        <v>9.3800000000000008</v>
      </c>
      <c r="J358">
        <v>10.42</v>
      </c>
      <c r="K358" s="12">
        <f t="shared" si="14"/>
        <v>141.75</v>
      </c>
      <c r="L358">
        <v>2268</v>
      </c>
      <c r="M358" s="12">
        <f>N358/16</f>
        <v>121.61999999999999</v>
      </c>
      <c r="N358" s="12" cm="1">
        <f t="array" ref="N358">SUM($E$342:$E$358+$K$342:$K$358)-SUM($G$342:$J$358)</f>
        <v>1945.9199999999998</v>
      </c>
      <c r="O358">
        <v>0</v>
      </c>
    </row>
    <row r="360" spans="1:15" x14ac:dyDescent="0.2">
      <c r="E360">
        <f>COUNTIF(E2:E358,"&lt;1")</f>
        <v>128</v>
      </c>
      <c r="N360" s="12">
        <f>AVERAGE(N2,N19,N36,N69,N87,N104,N121,N138,N155,N172,N189,N206,N223,N240,N257,N274,N291,N308,N325,N342)</f>
        <v>835.84375</v>
      </c>
    </row>
    <row r="362" spans="1:15" x14ac:dyDescent="0.2">
      <c r="N362" s="12"/>
    </row>
  </sheetData>
  <phoneticPr fontId="3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CEE6-E3F3-2F4B-9370-4E01FCA37529}">
  <dimension ref="A1:I381"/>
  <sheetViews>
    <sheetView workbookViewId="0">
      <selection sqref="A1:I381"/>
    </sheetView>
  </sheetViews>
  <sheetFormatPr baseColWidth="10" defaultRowHeight="16" x14ac:dyDescent="0.2"/>
  <sheetData>
    <row r="1" spans="1:9" x14ac:dyDescent="0.2">
      <c r="A1" t="s">
        <v>154</v>
      </c>
    </row>
    <row r="2" spans="1:9" ht="17" thickBot="1" x14ac:dyDescent="0.25"/>
    <row r="3" spans="1:9" x14ac:dyDescent="0.2">
      <c r="A3" s="33" t="s">
        <v>155</v>
      </c>
      <c r="B3" s="33"/>
    </row>
    <row r="4" spans="1:9" x14ac:dyDescent="0.2">
      <c r="A4" s="29" t="s">
        <v>156</v>
      </c>
      <c r="B4" s="29">
        <v>0.30724085982577914</v>
      </c>
    </row>
    <row r="5" spans="1:9" x14ac:dyDescent="0.2">
      <c r="A5" s="29" t="s">
        <v>157</v>
      </c>
      <c r="B5" s="29">
        <v>9.4396945946484054E-2</v>
      </c>
    </row>
    <row r="6" spans="1:9" x14ac:dyDescent="0.2">
      <c r="A6" s="29" t="s">
        <v>158</v>
      </c>
      <c r="B6" s="29">
        <v>9.1845951428023445E-2</v>
      </c>
    </row>
    <row r="7" spans="1:9" x14ac:dyDescent="0.2">
      <c r="A7" s="29" t="s">
        <v>159</v>
      </c>
      <c r="B7" s="29">
        <v>11.710454151459711</v>
      </c>
    </row>
    <row r="8" spans="1:9" ht="17" thickBot="1" x14ac:dyDescent="0.25">
      <c r="A8" s="30" t="s">
        <v>160</v>
      </c>
      <c r="B8" s="30">
        <v>357</v>
      </c>
    </row>
    <row r="10" spans="1:9" ht="17" thickBot="1" x14ac:dyDescent="0.25">
      <c r="A10" t="s">
        <v>161</v>
      </c>
    </row>
    <row r="11" spans="1:9" x14ac:dyDescent="0.2">
      <c r="A11" s="31"/>
      <c r="B11" s="31" t="s">
        <v>166</v>
      </c>
      <c r="C11" s="31" t="s">
        <v>167</v>
      </c>
      <c r="D11" s="31" t="s">
        <v>168</v>
      </c>
      <c r="E11" s="31" t="s">
        <v>169</v>
      </c>
      <c r="F11" s="31" t="s">
        <v>170</v>
      </c>
    </row>
    <row r="12" spans="1:9" x14ac:dyDescent="0.2">
      <c r="A12" s="29" t="s">
        <v>162</v>
      </c>
      <c r="B12" s="29">
        <v>1</v>
      </c>
      <c r="C12" s="29">
        <v>5074.5308187900227</v>
      </c>
      <c r="D12" s="29">
        <v>5074.5308187900227</v>
      </c>
      <c r="E12" s="29">
        <v>37.003978355644477</v>
      </c>
      <c r="F12" s="29">
        <v>3.0516609006983097E-9</v>
      </c>
    </row>
    <row r="13" spans="1:9" x14ac:dyDescent="0.2">
      <c r="A13" s="29" t="s">
        <v>163</v>
      </c>
      <c r="B13" s="29">
        <v>355</v>
      </c>
      <c r="C13" s="29">
        <v>48682.831433871193</v>
      </c>
      <c r="D13" s="29">
        <v>137.13473643343997</v>
      </c>
      <c r="E13" s="29"/>
      <c r="F13" s="29"/>
    </row>
    <row r="14" spans="1:9" ht="17" thickBot="1" x14ac:dyDescent="0.25">
      <c r="A14" s="30" t="s">
        <v>164</v>
      </c>
      <c r="B14" s="30">
        <v>356</v>
      </c>
      <c r="C14" s="30">
        <v>53757.362252661216</v>
      </c>
      <c r="D14" s="30"/>
      <c r="E14" s="30"/>
      <c r="F14" s="30"/>
    </row>
    <row r="15" spans="1:9" ht="17" thickBot="1" x14ac:dyDescent="0.25"/>
    <row r="16" spans="1:9" x14ac:dyDescent="0.2">
      <c r="A16" s="31"/>
      <c r="B16" s="31" t="s">
        <v>171</v>
      </c>
      <c r="C16" s="31" t="s">
        <v>159</v>
      </c>
      <c r="D16" s="31" t="s">
        <v>172</v>
      </c>
      <c r="E16" s="31" t="s">
        <v>173</v>
      </c>
      <c r="F16" s="31" t="s">
        <v>174</v>
      </c>
      <c r="G16" s="31" t="s">
        <v>175</v>
      </c>
      <c r="H16" s="31" t="s">
        <v>176</v>
      </c>
      <c r="I16" s="31" t="s">
        <v>177</v>
      </c>
    </row>
    <row r="17" spans="1:9" x14ac:dyDescent="0.2">
      <c r="A17" s="29" t="s">
        <v>165</v>
      </c>
      <c r="B17" s="29">
        <v>-0.3790496588925869</v>
      </c>
      <c r="C17" s="29">
        <v>1.8528867030524683</v>
      </c>
      <c r="D17" s="29">
        <v>-0.20457249667134847</v>
      </c>
      <c r="E17" s="29">
        <v>0.83802338069895921</v>
      </c>
      <c r="F17" s="29">
        <v>-4.0230642986999889</v>
      </c>
      <c r="G17" s="29">
        <v>3.2649649809148151</v>
      </c>
      <c r="H17" s="29">
        <v>-4.0230642986999889</v>
      </c>
      <c r="I17" s="29">
        <v>3.2649649809148151</v>
      </c>
    </row>
    <row r="18" spans="1:9" ht="17" thickBot="1" x14ac:dyDescent="0.25">
      <c r="A18" s="30" t="s">
        <v>119</v>
      </c>
      <c r="B18" s="30">
        <v>8.0160418218967432E-3</v>
      </c>
      <c r="C18" s="30">
        <v>1.3177583148751464E-3</v>
      </c>
      <c r="D18" s="30">
        <v>6.0830895403276122</v>
      </c>
      <c r="E18" s="30">
        <v>3.0516609007001249E-9</v>
      </c>
      <c r="F18" s="30">
        <v>5.4244475364921326E-3</v>
      </c>
      <c r="G18" s="30">
        <v>1.0607636107301354E-2</v>
      </c>
      <c r="H18" s="30">
        <v>5.4244475364921326E-3</v>
      </c>
      <c r="I18" s="30">
        <v>1.0607636107301354E-2</v>
      </c>
    </row>
    <row r="22" spans="1:9" x14ac:dyDescent="0.2">
      <c r="A22" t="s">
        <v>250</v>
      </c>
    </row>
    <row r="23" spans="1:9" ht="17" thickBot="1" x14ac:dyDescent="0.25"/>
    <row r="24" spans="1:9" x14ac:dyDescent="0.2">
      <c r="A24" s="31" t="s">
        <v>251</v>
      </c>
      <c r="B24" s="31" t="s">
        <v>252</v>
      </c>
      <c r="C24" s="31" t="s">
        <v>253</v>
      </c>
    </row>
    <row r="25" spans="1:9" x14ac:dyDescent="0.2">
      <c r="A25" s="29">
        <v>1</v>
      </c>
      <c r="B25" s="29">
        <v>6.811339855348792</v>
      </c>
      <c r="C25" s="29">
        <v>10.778660144651209</v>
      </c>
    </row>
    <row r="26" spans="1:9" x14ac:dyDescent="0.2">
      <c r="A26" s="29">
        <v>2</v>
      </c>
      <c r="B26" s="29">
        <v>6.811339855348792</v>
      </c>
      <c r="C26" s="29">
        <v>-6.811339855348792</v>
      </c>
    </row>
    <row r="27" spans="1:9" x14ac:dyDescent="0.2">
      <c r="A27" s="29">
        <v>3</v>
      </c>
      <c r="B27" s="29">
        <v>6.811339855348792</v>
      </c>
      <c r="C27" s="29">
        <v>-6.811339855348792</v>
      </c>
    </row>
    <row r="28" spans="1:9" x14ac:dyDescent="0.2">
      <c r="A28" s="29">
        <v>4</v>
      </c>
      <c r="B28" s="29">
        <v>6.811339855348792</v>
      </c>
      <c r="C28" s="29">
        <v>7.2786601446512078</v>
      </c>
    </row>
    <row r="29" spans="1:9" x14ac:dyDescent="0.2">
      <c r="A29" s="29">
        <v>5</v>
      </c>
      <c r="B29" s="29">
        <v>6.811339855348792</v>
      </c>
      <c r="C29" s="29">
        <v>28.28866014465121</v>
      </c>
    </row>
    <row r="30" spans="1:9" x14ac:dyDescent="0.2">
      <c r="A30" s="29">
        <v>6</v>
      </c>
      <c r="B30" s="29">
        <v>6.811339855348792</v>
      </c>
      <c r="C30" s="29">
        <v>20.438660144651209</v>
      </c>
    </row>
    <row r="31" spans="1:9" x14ac:dyDescent="0.2">
      <c r="A31" s="29">
        <v>7</v>
      </c>
      <c r="B31" s="29">
        <v>6.811339855348792</v>
      </c>
      <c r="C31" s="29">
        <v>2.0386601446512076</v>
      </c>
    </row>
    <row r="32" spans="1:9" x14ac:dyDescent="0.2">
      <c r="A32" s="29">
        <v>8</v>
      </c>
      <c r="B32" s="29">
        <v>6.811339855348792</v>
      </c>
      <c r="C32" s="29">
        <v>10.638660144651208</v>
      </c>
    </row>
    <row r="33" spans="1:3" x14ac:dyDescent="0.2">
      <c r="A33" s="29">
        <v>9</v>
      </c>
      <c r="B33" s="29">
        <v>6.811339855348792</v>
      </c>
      <c r="C33" s="29">
        <v>-6.811339855348792</v>
      </c>
    </row>
    <row r="34" spans="1:3" x14ac:dyDescent="0.2">
      <c r="A34" s="29">
        <v>10</v>
      </c>
      <c r="B34" s="29">
        <v>6.811339855348792</v>
      </c>
      <c r="C34" s="29">
        <v>-6.811339855348792</v>
      </c>
    </row>
    <row r="35" spans="1:3" x14ac:dyDescent="0.2">
      <c r="A35" s="29">
        <v>11</v>
      </c>
      <c r="B35" s="29">
        <v>6.811339855348792</v>
      </c>
      <c r="C35" s="29">
        <v>-6.811339855348792</v>
      </c>
    </row>
    <row r="36" spans="1:3" x14ac:dyDescent="0.2">
      <c r="A36" s="29">
        <v>12</v>
      </c>
      <c r="B36" s="29">
        <v>6.811339855348792</v>
      </c>
      <c r="C36" s="29">
        <v>-6.811339855348792</v>
      </c>
    </row>
    <row r="37" spans="1:3" x14ac:dyDescent="0.2">
      <c r="A37" s="29">
        <v>13</v>
      </c>
      <c r="B37" s="29">
        <v>6.811339855348792</v>
      </c>
      <c r="C37" s="29">
        <v>-6.811339855348792</v>
      </c>
    </row>
    <row r="38" spans="1:3" x14ac:dyDescent="0.2">
      <c r="A38" s="29">
        <v>14</v>
      </c>
      <c r="B38" s="29">
        <v>6.811339855348792</v>
      </c>
      <c r="C38" s="29">
        <v>-6.811339855348792</v>
      </c>
    </row>
    <row r="39" spans="1:3" x14ac:dyDescent="0.2">
      <c r="A39" s="29">
        <v>15</v>
      </c>
      <c r="B39" s="29">
        <v>6.811339855348792</v>
      </c>
      <c r="C39" s="29">
        <v>-4.311339855348792</v>
      </c>
    </row>
    <row r="40" spans="1:3" x14ac:dyDescent="0.2">
      <c r="A40" s="29">
        <v>16</v>
      </c>
      <c r="B40" s="29">
        <v>6.811339855348792</v>
      </c>
      <c r="C40" s="29">
        <v>-6.811339855348792</v>
      </c>
    </row>
    <row r="41" spans="1:3" x14ac:dyDescent="0.2">
      <c r="A41" s="29">
        <v>17</v>
      </c>
      <c r="B41" s="29">
        <v>6.811339855348792</v>
      </c>
      <c r="C41" s="29">
        <v>-6.811339855348792</v>
      </c>
    </row>
    <row r="42" spans="1:3" x14ac:dyDescent="0.2">
      <c r="A42" s="29">
        <v>18</v>
      </c>
      <c r="B42" s="29">
        <v>7.2682542391969065</v>
      </c>
      <c r="C42" s="29">
        <v>4.3317457608030931</v>
      </c>
    </row>
    <row r="43" spans="1:3" x14ac:dyDescent="0.2">
      <c r="A43" s="29">
        <v>19</v>
      </c>
      <c r="B43" s="29">
        <v>7.2682542391969065</v>
      </c>
      <c r="C43" s="29">
        <v>7.9817457608030935</v>
      </c>
    </row>
    <row r="44" spans="1:3" x14ac:dyDescent="0.2">
      <c r="A44" s="29">
        <v>20</v>
      </c>
      <c r="B44" s="29">
        <v>7.2682542391969065</v>
      </c>
      <c r="C44" s="29">
        <v>-2.7682542391969065</v>
      </c>
    </row>
    <row r="45" spans="1:3" x14ac:dyDescent="0.2">
      <c r="A45" s="29">
        <v>21</v>
      </c>
      <c r="B45" s="29">
        <v>7.2682542391969065</v>
      </c>
      <c r="C45" s="29">
        <v>-7.2682542391969065</v>
      </c>
    </row>
    <row r="46" spans="1:3" x14ac:dyDescent="0.2">
      <c r="A46" s="29">
        <v>22</v>
      </c>
      <c r="B46" s="29">
        <v>7.2682542391969065</v>
      </c>
      <c r="C46" s="29">
        <v>-1.1682542391969069</v>
      </c>
    </row>
    <row r="47" spans="1:3" x14ac:dyDescent="0.2">
      <c r="A47" s="29">
        <v>23</v>
      </c>
      <c r="B47" s="29">
        <v>7.2682542391969065</v>
      </c>
      <c r="C47" s="29">
        <v>-4.5182542391969065</v>
      </c>
    </row>
    <row r="48" spans="1:3" x14ac:dyDescent="0.2">
      <c r="A48" s="29">
        <v>24</v>
      </c>
      <c r="B48" s="29">
        <v>7.2682542391969065</v>
      </c>
      <c r="C48" s="29">
        <v>1.1817457608030928</v>
      </c>
    </row>
    <row r="49" spans="1:3" x14ac:dyDescent="0.2">
      <c r="A49" s="29">
        <v>25</v>
      </c>
      <c r="B49" s="29">
        <v>7.2682542391969065</v>
      </c>
      <c r="C49" s="29">
        <v>9.9817457608030935</v>
      </c>
    </row>
    <row r="50" spans="1:3" x14ac:dyDescent="0.2">
      <c r="A50" s="29">
        <v>26</v>
      </c>
      <c r="B50" s="29">
        <v>7.2682542391969065</v>
      </c>
      <c r="C50" s="29">
        <v>-0.5182542391969065</v>
      </c>
    </row>
    <row r="51" spans="1:3" x14ac:dyDescent="0.2">
      <c r="A51" s="29">
        <v>27</v>
      </c>
      <c r="B51" s="29">
        <v>7.2682542391969065</v>
      </c>
      <c r="C51" s="29">
        <v>1.9817457608030935</v>
      </c>
    </row>
    <row r="52" spans="1:3" x14ac:dyDescent="0.2">
      <c r="A52" s="29">
        <v>28</v>
      </c>
      <c r="B52" s="29">
        <v>7.2682542391969065</v>
      </c>
      <c r="C52" s="29">
        <v>11.331745760803095</v>
      </c>
    </row>
    <row r="53" spans="1:3" x14ac:dyDescent="0.2">
      <c r="A53" s="29">
        <v>29</v>
      </c>
      <c r="B53" s="29">
        <v>7.2682542391969065</v>
      </c>
      <c r="C53" s="29">
        <v>10.821745760803093</v>
      </c>
    </row>
    <row r="54" spans="1:3" x14ac:dyDescent="0.2">
      <c r="A54" s="29">
        <v>30</v>
      </c>
      <c r="B54" s="29">
        <v>7.2682542391969065</v>
      </c>
      <c r="C54" s="29">
        <v>7.9317457608030928</v>
      </c>
    </row>
    <row r="55" spans="1:3" x14ac:dyDescent="0.2">
      <c r="A55" s="29">
        <v>31</v>
      </c>
      <c r="B55" s="29">
        <v>7.2682542391969065</v>
      </c>
      <c r="C55" s="29">
        <v>23.731745760803094</v>
      </c>
    </row>
    <row r="56" spans="1:3" x14ac:dyDescent="0.2">
      <c r="A56" s="29">
        <v>32</v>
      </c>
      <c r="B56" s="29">
        <v>7.2682542391969065</v>
      </c>
      <c r="C56" s="29">
        <v>0.9817457608030935</v>
      </c>
    </row>
    <row r="57" spans="1:3" x14ac:dyDescent="0.2">
      <c r="A57" s="29">
        <v>33</v>
      </c>
      <c r="B57" s="29">
        <v>7.2682542391969065</v>
      </c>
      <c r="C57" s="29">
        <v>-7.2682542391969065</v>
      </c>
    </row>
    <row r="58" spans="1:3" x14ac:dyDescent="0.2">
      <c r="A58" s="29">
        <v>34</v>
      </c>
      <c r="B58" s="29">
        <v>7.2682542391969065</v>
      </c>
      <c r="C58" s="29">
        <v>-4.7682542391969065</v>
      </c>
    </row>
    <row r="59" spans="1:3" x14ac:dyDescent="0.2">
      <c r="A59" s="29">
        <v>35</v>
      </c>
      <c r="B59" s="29">
        <v>7.4606392429224275</v>
      </c>
      <c r="C59" s="29">
        <v>-5.8606392429224279</v>
      </c>
    </row>
    <row r="60" spans="1:3" x14ac:dyDescent="0.2">
      <c r="A60" s="29">
        <v>36</v>
      </c>
      <c r="B60" s="29">
        <v>7.4606392429224275</v>
      </c>
      <c r="C60" s="29">
        <v>8.5393607570775725</v>
      </c>
    </row>
    <row r="61" spans="1:3" x14ac:dyDescent="0.2">
      <c r="A61" s="29">
        <v>37</v>
      </c>
      <c r="B61" s="29">
        <v>7.4606392429224275</v>
      </c>
      <c r="C61" s="29">
        <v>-0.36063924292242788</v>
      </c>
    </row>
    <row r="62" spans="1:3" x14ac:dyDescent="0.2">
      <c r="A62" s="29">
        <v>38</v>
      </c>
      <c r="B62" s="29">
        <v>7.4606392429224275</v>
      </c>
      <c r="C62" s="29">
        <v>0.28936075707757247</v>
      </c>
    </row>
    <row r="63" spans="1:3" x14ac:dyDescent="0.2">
      <c r="A63" s="29">
        <v>39</v>
      </c>
      <c r="B63" s="29">
        <v>7.4606392429224275</v>
      </c>
      <c r="C63" s="29">
        <v>-7.4606392429224275</v>
      </c>
    </row>
    <row r="64" spans="1:3" x14ac:dyDescent="0.2">
      <c r="A64" s="29">
        <v>40</v>
      </c>
      <c r="B64" s="29">
        <v>7.4606392429224275</v>
      </c>
      <c r="C64" s="29">
        <v>0.78936075707757247</v>
      </c>
    </row>
    <row r="65" spans="1:3" x14ac:dyDescent="0.2">
      <c r="A65" s="29">
        <v>41</v>
      </c>
      <c r="B65" s="29">
        <v>7.4606392429224275</v>
      </c>
      <c r="C65" s="29">
        <v>5.0393607570775725</v>
      </c>
    </row>
    <row r="66" spans="1:3" x14ac:dyDescent="0.2">
      <c r="A66" s="29">
        <v>42</v>
      </c>
      <c r="B66" s="29">
        <v>7.4606392429224275</v>
      </c>
      <c r="C66" s="29">
        <v>1.5393607570775725</v>
      </c>
    </row>
    <row r="67" spans="1:3" x14ac:dyDescent="0.2">
      <c r="A67" s="29">
        <v>43</v>
      </c>
      <c r="B67" s="29">
        <v>7.4606392429224275</v>
      </c>
      <c r="C67" s="29">
        <v>8.0393607570775725</v>
      </c>
    </row>
    <row r="68" spans="1:3" x14ac:dyDescent="0.2">
      <c r="A68" s="29">
        <v>44</v>
      </c>
      <c r="B68" s="29">
        <v>7.4606392429224275</v>
      </c>
      <c r="C68" s="29">
        <v>-1.4606392429224275</v>
      </c>
    </row>
    <row r="69" spans="1:3" x14ac:dyDescent="0.2">
      <c r="A69" s="29">
        <v>45</v>
      </c>
      <c r="B69" s="29">
        <v>7.4606392429224275</v>
      </c>
      <c r="C69" s="29">
        <v>-7.4606392429224275</v>
      </c>
    </row>
    <row r="70" spans="1:3" x14ac:dyDescent="0.2">
      <c r="A70" s="29">
        <v>46</v>
      </c>
      <c r="B70" s="29">
        <v>7.4606392429224275</v>
      </c>
      <c r="C70" s="29">
        <v>-7.4606392429224275</v>
      </c>
    </row>
    <row r="71" spans="1:3" x14ac:dyDescent="0.2">
      <c r="A71" s="29">
        <v>47</v>
      </c>
      <c r="B71" s="29">
        <v>7.4606392429224275</v>
      </c>
      <c r="C71" s="29">
        <v>-7.4606392429224275</v>
      </c>
    </row>
    <row r="72" spans="1:3" x14ac:dyDescent="0.2">
      <c r="A72" s="29">
        <v>48</v>
      </c>
      <c r="B72" s="29">
        <v>7.4606392429224275</v>
      </c>
      <c r="C72" s="29">
        <v>5.7893607570775725</v>
      </c>
    </row>
    <row r="73" spans="1:3" x14ac:dyDescent="0.2">
      <c r="A73" s="29">
        <v>49</v>
      </c>
      <c r="B73" s="29">
        <v>7.4606392429224275</v>
      </c>
      <c r="C73" s="29">
        <v>-0.26063924292242735</v>
      </c>
    </row>
    <row r="74" spans="1:3" x14ac:dyDescent="0.2">
      <c r="A74" s="29">
        <v>50</v>
      </c>
      <c r="B74" s="29">
        <v>7.4606392429224275</v>
      </c>
      <c r="C74" s="29">
        <v>-7.4606392429224275</v>
      </c>
    </row>
    <row r="75" spans="1:3" x14ac:dyDescent="0.2">
      <c r="A75" s="29">
        <v>51</v>
      </c>
      <c r="B75" s="29">
        <v>7.4606392429224275</v>
      </c>
      <c r="C75" s="29">
        <v>-7.4606392429224275</v>
      </c>
    </row>
    <row r="76" spans="1:3" x14ac:dyDescent="0.2">
      <c r="A76" s="29">
        <v>52</v>
      </c>
      <c r="B76" s="29">
        <v>7.3564306992377704</v>
      </c>
      <c r="C76" s="29">
        <v>-4.1064306992377704</v>
      </c>
    </row>
    <row r="77" spans="1:3" x14ac:dyDescent="0.2">
      <c r="A77" s="29">
        <v>53</v>
      </c>
      <c r="B77" s="29">
        <v>7.3564306992377704</v>
      </c>
      <c r="C77" s="29">
        <v>-7.3564306992377704</v>
      </c>
    </row>
    <row r="78" spans="1:3" x14ac:dyDescent="0.2">
      <c r="A78" s="29">
        <v>54</v>
      </c>
      <c r="B78" s="29">
        <v>7.3564306992377704</v>
      </c>
      <c r="C78" s="29">
        <v>15.143569300762231</v>
      </c>
    </row>
    <row r="79" spans="1:3" x14ac:dyDescent="0.2">
      <c r="A79" s="29">
        <v>55</v>
      </c>
      <c r="B79" s="29">
        <v>7.3564306992377704</v>
      </c>
      <c r="C79" s="29">
        <v>7.2435693007622293</v>
      </c>
    </row>
    <row r="80" spans="1:3" x14ac:dyDescent="0.2">
      <c r="A80" s="29">
        <v>56</v>
      </c>
      <c r="B80" s="29">
        <v>7.3564306992377704</v>
      </c>
      <c r="C80" s="29">
        <v>9.8435693007622298</v>
      </c>
    </row>
    <row r="81" spans="1:3" x14ac:dyDescent="0.2">
      <c r="A81" s="29">
        <v>57</v>
      </c>
      <c r="B81" s="29">
        <v>7.3564306992377704</v>
      </c>
      <c r="C81" s="29">
        <v>1.8935693007622296</v>
      </c>
    </row>
    <row r="82" spans="1:3" x14ac:dyDescent="0.2">
      <c r="A82" s="29">
        <v>58</v>
      </c>
      <c r="B82" s="29">
        <v>7.3564306992377704</v>
      </c>
      <c r="C82" s="29">
        <v>-7.3564306992377704</v>
      </c>
    </row>
    <row r="83" spans="1:3" x14ac:dyDescent="0.2">
      <c r="A83" s="29">
        <v>59</v>
      </c>
      <c r="B83" s="29">
        <v>7.3564306992377704</v>
      </c>
      <c r="C83" s="29">
        <v>10.34356930076223</v>
      </c>
    </row>
    <row r="84" spans="1:3" x14ac:dyDescent="0.2">
      <c r="A84" s="29">
        <v>60</v>
      </c>
      <c r="B84" s="29">
        <v>7.3564306992377704</v>
      </c>
      <c r="C84" s="29">
        <v>-1.8564306992377704</v>
      </c>
    </row>
    <row r="85" spans="1:3" x14ac:dyDescent="0.2">
      <c r="A85" s="29">
        <v>61</v>
      </c>
      <c r="B85" s="29">
        <v>7.3564306992377704</v>
      </c>
      <c r="C85" s="29">
        <v>4.7435693007622293</v>
      </c>
    </row>
    <row r="86" spans="1:3" x14ac:dyDescent="0.2">
      <c r="A86" s="29">
        <v>62</v>
      </c>
      <c r="B86" s="29">
        <v>7.3564306992377704</v>
      </c>
      <c r="C86" s="29">
        <v>5.2435693007622293</v>
      </c>
    </row>
    <row r="87" spans="1:3" x14ac:dyDescent="0.2">
      <c r="A87" s="29">
        <v>63</v>
      </c>
      <c r="B87" s="29">
        <v>7.3564306992377704</v>
      </c>
      <c r="C87" s="29">
        <v>9.7435693007622319</v>
      </c>
    </row>
    <row r="88" spans="1:3" x14ac:dyDescent="0.2">
      <c r="A88" s="29">
        <v>64</v>
      </c>
      <c r="B88" s="29">
        <v>7.3564306992377704</v>
      </c>
      <c r="C88" s="29">
        <v>3.4835693007622295</v>
      </c>
    </row>
    <row r="89" spans="1:3" x14ac:dyDescent="0.2">
      <c r="A89" s="29">
        <v>65</v>
      </c>
      <c r="B89" s="29">
        <v>7.3564306992377704</v>
      </c>
      <c r="C89" s="29">
        <v>12.59356930076223</v>
      </c>
    </row>
    <row r="90" spans="1:3" x14ac:dyDescent="0.2">
      <c r="A90" s="29">
        <v>66</v>
      </c>
      <c r="B90" s="29">
        <v>7.3564306992377704</v>
      </c>
      <c r="C90" s="29">
        <v>3.6435693007622296</v>
      </c>
    </row>
    <row r="91" spans="1:3" x14ac:dyDescent="0.2">
      <c r="A91" s="29">
        <v>67</v>
      </c>
      <c r="B91" s="29">
        <v>7.3564306992377704</v>
      </c>
      <c r="C91" s="29">
        <v>-7.3564306992377704</v>
      </c>
    </row>
    <row r="92" spans="1:3" x14ac:dyDescent="0.2">
      <c r="A92" s="29">
        <v>68</v>
      </c>
      <c r="B92" s="29">
        <v>7.3564306992377704</v>
      </c>
      <c r="C92" s="29">
        <v>-7.3564306992377704</v>
      </c>
    </row>
    <row r="93" spans="1:3" x14ac:dyDescent="0.2">
      <c r="A93" s="29">
        <v>69</v>
      </c>
      <c r="B93" s="29">
        <v>7.8373932085515747</v>
      </c>
      <c r="C93" s="29">
        <v>-2.3373932085515747</v>
      </c>
    </row>
    <row r="94" spans="1:3" x14ac:dyDescent="0.2">
      <c r="A94" s="29">
        <v>70</v>
      </c>
      <c r="B94" s="29">
        <v>7.8373932085515747</v>
      </c>
      <c r="C94" s="29">
        <v>-7.8373932085515747</v>
      </c>
    </row>
    <row r="95" spans="1:3" x14ac:dyDescent="0.2">
      <c r="A95" s="29">
        <v>71</v>
      </c>
      <c r="B95" s="29">
        <v>7.8373932085515747</v>
      </c>
      <c r="C95" s="29">
        <v>-7.8373932085515747</v>
      </c>
    </row>
    <row r="96" spans="1:3" x14ac:dyDescent="0.2">
      <c r="A96" s="29">
        <v>72</v>
      </c>
      <c r="B96" s="29">
        <v>7.8373932085515747</v>
      </c>
      <c r="C96" s="29">
        <v>7.0126067914484249</v>
      </c>
    </row>
    <row r="97" spans="1:3" x14ac:dyDescent="0.2">
      <c r="A97" s="29">
        <v>73</v>
      </c>
      <c r="B97" s="29">
        <v>7.8373932085515747</v>
      </c>
      <c r="C97" s="29">
        <v>15.662606791448425</v>
      </c>
    </row>
    <row r="98" spans="1:3" x14ac:dyDescent="0.2">
      <c r="A98" s="29">
        <v>74</v>
      </c>
      <c r="B98" s="29">
        <v>7.8373932085515747</v>
      </c>
      <c r="C98" s="29">
        <v>-7.8373932085515747</v>
      </c>
    </row>
    <row r="99" spans="1:3" x14ac:dyDescent="0.2">
      <c r="A99" s="29">
        <v>75</v>
      </c>
      <c r="B99" s="29">
        <v>7.8373932085515747</v>
      </c>
      <c r="C99" s="29">
        <v>-7.8373932085515747</v>
      </c>
    </row>
    <row r="100" spans="1:3" x14ac:dyDescent="0.2">
      <c r="A100" s="29">
        <v>76</v>
      </c>
      <c r="B100" s="29">
        <v>7.8373932085515747</v>
      </c>
      <c r="C100" s="29">
        <v>-7.8373932085515747</v>
      </c>
    </row>
    <row r="101" spans="1:3" x14ac:dyDescent="0.2">
      <c r="A101" s="29">
        <v>77</v>
      </c>
      <c r="B101" s="29">
        <v>7.8373932085515747</v>
      </c>
      <c r="C101" s="29">
        <v>6.4126067914484253</v>
      </c>
    </row>
    <row r="102" spans="1:3" x14ac:dyDescent="0.2">
      <c r="A102" s="29">
        <v>78</v>
      </c>
      <c r="B102" s="29">
        <v>7.8373932085515747</v>
      </c>
      <c r="C102" s="29">
        <v>-3.3373932085515747</v>
      </c>
    </row>
    <row r="103" spans="1:3" x14ac:dyDescent="0.2">
      <c r="A103" s="29">
        <v>79</v>
      </c>
      <c r="B103" s="29">
        <v>7.8373932085515747</v>
      </c>
      <c r="C103" s="29">
        <v>-7.8373932085515747</v>
      </c>
    </row>
    <row r="104" spans="1:3" x14ac:dyDescent="0.2">
      <c r="A104" s="29">
        <v>80</v>
      </c>
      <c r="B104" s="29">
        <v>7.8373932085515747</v>
      </c>
      <c r="C104" s="29">
        <v>-7.8373932085515747</v>
      </c>
    </row>
    <row r="105" spans="1:3" x14ac:dyDescent="0.2">
      <c r="A105" s="29">
        <v>81</v>
      </c>
      <c r="B105" s="29">
        <v>7.8373932085515747</v>
      </c>
      <c r="C105" s="29">
        <v>-7.8373932085515747</v>
      </c>
    </row>
    <row r="106" spans="1:3" x14ac:dyDescent="0.2">
      <c r="A106" s="29">
        <v>82</v>
      </c>
      <c r="B106" s="29">
        <v>7.8373932085515747</v>
      </c>
      <c r="C106" s="29">
        <v>-7.8373932085515747</v>
      </c>
    </row>
    <row r="107" spans="1:3" x14ac:dyDescent="0.2">
      <c r="A107" s="29">
        <v>83</v>
      </c>
      <c r="B107" s="29">
        <v>7.8373932085515747</v>
      </c>
      <c r="C107" s="29">
        <v>-7.8373932085515747</v>
      </c>
    </row>
    <row r="108" spans="1:3" x14ac:dyDescent="0.2">
      <c r="A108" s="29">
        <v>84</v>
      </c>
      <c r="B108" s="29">
        <v>7.8373932085515747</v>
      </c>
      <c r="C108" s="29">
        <v>-7.8373932085515747</v>
      </c>
    </row>
    <row r="109" spans="1:3" x14ac:dyDescent="0.2">
      <c r="A109" s="29">
        <v>85</v>
      </c>
      <c r="B109" s="29">
        <v>7.8373932085515747</v>
      </c>
      <c r="C109" s="29">
        <v>-7.8373932085515747</v>
      </c>
    </row>
    <row r="110" spans="1:3" x14ac:dyDescent="0.2">
      <c r="A110" s="29">
        <v>86</v>
      </c>
      <c r="B110" s="29">
        <v>14.634996673520012</v>
      </c>
      <c r="C110" s="29">
        <v>-6.3849966735200123</v>
      </c>
    </row>
    <row r="111" spans="1:3" x14ac:dyDescent="0.2">
      <c r="A111" s="29">
        <v>87</v>
      </c>
      <c r="B111" s="29">
        <v>14.634996673520012</v>
      </c>
      <c r="C111" s="29">
        <v>19.365003326479986</v>
      </c>
    </row>
    <row r="112" spans="1:3" x14ac:dyDescent="0.2">
      <c r="A112" s="29">
        <v>88</v>
      </c>
      <c r="B112" s="29">
        <v>14.634996673520012</v>
      </c>
      <c r="C112" s="29">
        <v>38.115003326479986</v>
      </c>
    </row>
    <row r="113" spans="1:3" x14ac:dyDescent="0.2">
      <c r="A113" s="29">
        <v>89</v>
      </c>
      <c r="B113" s="29">
        <v>14.634996673520012</v>
      </c>
      <c r="C113" s="29">
        <v>6.6150033264799877</v>
      </c>
    </row>
    <row r="114" spans="1:3" x14ac:dyDescent="0.2">
      <c r="A114" s="29">
        <v>90</v>
      </c>
      <c r="B114" s="29">
        <v>14.634996673520012</v>
      </c>
      <c r="C114" s="29">
        <v>13.655003326479987</v>
      </c>
    </row>
    <row r="115" spans="1:3" x14ac:dyDescent="0.2">
      <c r="A115" s="29">
        <v>91</v>
      </c>
      <c r="B115" s="29">
        <v>14.634996673520012</v>
      </c>
      <c r="C115" s="29">
        <v>1.815003326479987</v>
      </c>
    </row>
    <row r="116" spans="1:3" x14ac:dyDescent="0.2">
      <c r="A116" s="29">
        <v>92</v>
      </c>
      <c r="B116" s="29">
        <v>14.634996673520012</v>
      </c>
      <c r="C116" s="29">
        <v>7.315003326479987</v>
      </c>
    </row>
    <row r="117" spans="1:3" x14ac:dyDescent="0.2">
      <c r="A117" s="29">
        <v>93</v>
      </c>
      <c r="B117" s="29">
        <v>14.634996673520012</v>
      </c>
      <c r="C117" s="29">
        <v>-9.1349966735200123</v>
      </c>
    </row>
    <row r="118" spans="1:3" x14ac:dyDescent="0.2">
      <c r="A118" s="29">
        <v>94</v>
      </c>
      <c r="B118" s="29">
        <v>14.634996673520012</v>
      </c>
      <c r="C118" s="29">
        <v>-1.8849966735200123</v>
      </c>
    </row>
    <row r="119" spans="1:3" x14ac:dyDescent="0.2">
      <c r="A119" s="29">
        <v>95</v>
      </c>
      <c r="B119" s="29">
        <v>14.634996673520012</v>
      </c>
      <c r="C119" s="29">
        <v>7.4650033264799891</v>
      </c>
    </row>
    <row r="120" spans="1:3" x14ac:dyDescent="0.2">
      <c r="A120" s="29">
        <v>96</v>
      </c>
      <c r="B120" s="29">
        <v>14.634996673520012</v>
      </c>
      <c r="C120" s="29">
        <v>-7.1849966735200121</v>
      </c>
    </row>
    <row r="121" spans="1:3" x14ac:dyDescent="0.2">
      <c r="A121" s="29">
        <v>97</v>
      </c>
      <c r="B121" s="29">
        <v>14.634996673520012</v>
      </c>
      <c r="C121" s="29">
        <v>-14.634996673520012</v>
      </c>
    </row>
    <row r="122" spans="1:3" x14ac:dyDescent="0.2">
      <c r="A122" s="29">
        <v>98</v>
      </c>
      <c r="B122" s="29">
        <v>14.634996673520012</v>
      </c>
      <c r="C122" s="29">
        <v>31.915003326479983</v>
      </c>
    </row>
    <row r="123" spans="1:3" x14ac:dyDescent="0.2">
      <c r="A123" s="29">
        <v>99</v>
      </c>
      <c r="B123" s="29">
        <v>14.634996673520012</v>
      </c>
      <c r="C123" s="29">
        <v>-12.384996673520012</v>
      </c>
    </row>
    <row r="124" spans="1:3" x14ac:dyDescent="0.2">
      <c r="A124" s="29">
        <v>100</v>
      </c>
      <c r="B124" s="29">
        <v>14.634996673520012</v>
      </c>
      <c r="C124" s="29">
        <v>-14.634996673520012</v>
      </c>
    </row>
    <row r="125" spans="1:3" x14ac:dyDescent="0.2">
      <c r="A125" s="29">
        <v>101</v>
      </c>
      <c r="B125" s="29">
        <v>14.634996673520012</v>
      </c>
      <c r="C125" s="29">
        <v>-8.6349966735200123</v>
      </c>
    </row>
    <row r="126" spans="1:3" x14ac:dyDescent="0.2">
      <c r="A126" s="29">
        <v>102</v>
      </c>
      <c r="B126" s="29">
        <v>14.634996673520012</v>
      </c>
      <c r="C126" s="29">
        <v>-14.634996673520012</v>
      </c>
    </row>
    <row r="127" spans="1:3" x14ac:dyDescent="0.2">
      <c r="A127" s="29">
        <v>103</v>
      </c>
      <c r="B127" s="29">
        <v>17.280290474745939</v>
      </c>
      <c r="C127" s="29">
        <v>-17.280290474745939</v>
      </c>
    </row>
    <row r="128" spans="1:3" x14ac:dyDescent="0.2">
      <c r="A128" s="29">
        <v>104</v>
      </c>
      <c r="B128" s="29">
        <v>17.280290474745939</v>
      </c>
      <c r="C128" s="29">
        <v>-17.280290474745939</v>
      </c>
    </row>
    <row r="129" spans="1:3" x14ac:dyDescent="0.2">
      <c r="A129" s="29">
        <v>105</v>
      </c>
      <c r="B129" s="29">
        <v>17.280290474745939</v>
      </c>
      <c r="C129" s="29">
        <v>-2.2802904747459394</v>
      </c>
    </row>
    <row r="130" spans="1:3" x14ac:dyDescent="0.2">
      <c r="A130" s="29">
        <v>106</v>
      </c>
      <c r="B130" s="29">
        <v>17.280290474745939</v>
      </c>
      <c r="C130" s="29">
        <v>6.9197095252540599</v>
      </c>
    </row>
    <row r="131" spans="1:3" x14ac:dyDescent="0.2">
      <c r="A131" s="29">
        <v>107</v>
      </c>
      <c r="B131" s="29">
        <v>17.280290474745939</v>
      </c>
      <c r="C131" s="29">
        <v>8.9697095252540606</v>
      </c>
    </row>
    <row r="132" spans="1:3" x14ac:dyDescent="0.2">
      <c r="A132" s="29">
        <v>108</v>
      </c>
      <c r="B132" s="29">
        <v>17.280290474745939</v>
      </c>
      <c r="C132" s="29">
        <v>31.469709525254061</v>
      </c>
    </row>
    <row r="133" spans="1:3" x14ac:dyDescent="0.2">
      <c r="A133" s="29">
        <v>109</v>
      </c>
      <c r="B133" s="29">
        <v>17.280290474745939</v>
      </c>
      <c r="C133" s="29">
        <v>0.96970952525406062</v>
      </c>
    </row>
    <row r="134" spans="1:3" x14ac:dyDescent="0.2">
      <c r="A134" s="29">
        <v>110</v>
      </c>
      <c r="B134" s="29">
        <v>17.280290474745939</v>
      </c>
      <c r="C134" s="29">
        <v>6.7197095252540606</v>
      </c>
    </row>
    <row r="135" spans="1:3" x14ac:dyDescent="0.2">
      <c r="A135" s="29">
        <v>111</v>
      </c>
      <c r="B135" s="29">
        <v>17.280290474745939</v>
      </c>
      <c r="C135" s="29">
        <v>4.0197095252540613</v>
      </c>
    </row>
    <row r="136" spans="1:3" x14ac:dyDescent="0.2">
      <c r="A136" s="29">
        <v>112</v>
      </c>
      <c r="B136" s="29">
        <v>17.280290474745939</v>
      </c>
      <c r="C136" s="29">
        <v>4.4597095252540591</v>
      </c>
    </row>
    <row r="137" spans="1:3" x14ac:dyDescent="0.2">
      <c r="A137" s="29">
        <v>113</v>
      </c>
      <c r="B137" s="29">
        <v>17.280290474745939</v>
      </c>
      <c r="C137" s="29">
        <v>-17.280290474745939</v>
      </c>
    </row>
    <row r="138" spans="1:3" x14ac:dyDescent="0.2">
      <c r="A138" s="29">
        <v>114</v>
      </c>
      <c r="B138" s="29">
        <v>17.280290474745939</v>
      </c>
      <c r="C138" s="29">
        <v>-0.18029047474593796</v>
      </c>
    </row>
    <row r="139" spans="1:3" x14ac:dyDescent="0.2">
      <c r="A139" s="29">
        <v>115</v>
      </c>
      <c r="B139" s="29">
        <v>17.280290474745939</v>
      </c>
      <c r="C139" s="29">
        <v>31.589709525254058</v>
      </c>
    </row>
    <row r="140" spans="1:3" x14ac:dyDescent="0.2">
      <c r="A140" s="29">
        <v>116</v>
      </c>
      <c r="B140" s="29">
        <v>17.280290474745939</v>
      </c>
      <c r="C140" s="29">
        <v>-17.280290474745939</v>
      </c>
    </row>
    <row r="141" spans="1:3" x14ac:dyDescent="0.2">
      <c r="A141" s="29">
        <v>117</v>
      </c>
      <c r="B141" s="29">
        <v>17.280290474745939</v>
      </c>
      <c r="C141" s="29">
        <v>-14.030290474745939</v>
      </c>
    </row>
    <row r="142" spans="1:3" x14ac:dyDescent="0.2">
      <c r="A142" s="29">
        <v>118</v>
      </c>
      <c r="B142" s="29">
        <v>17.280290474745939</v>
      </c>
      <c r="C142" s="29">
        <v>-12.530290474745939</v>
      </c>
    </row>
    <row r="143" spans="1:3" x14ac:dyDescent="0.2">
      <c r="A143" s="29">
        <v>119</v>
      </c>
      <c r="B143" s="29">
        <v>17.280290474745939</v>
      </c>
      <c r="C143" s="29">
        <v>-17.280290474745939</v>
      </c>
    </row>
    <row r="144" spans="1:3" x14ac:dyDescent="0.2">
      <c r="A144" s="29">
        <v>120</v>
      </c>
      <c r="B144" s="29">
        <v>7.492703410210015</v>
      </c>
      <c r="C144" s="29">
        <v>2.4572965897899843</v>
      </c>
    </row>
    <row r="145" spans="1:3" x14ac:dyDescent="0.2">
      <c r="A145" s="29">
        <v>121</v>
      </c>
      <c r="B145" s="29">
        <v>7.492703410210015</v>
      </c>
      <c r="C145" s="29">
        <v>-7.492703410210015</v>
      </c>
    </row>
    <row r="146" spans="1:3" x14ac:dyDescent="0.2">
      <c r="A146" s="29">
        <v>122</v>
      </c>
      <c r="B146" s="29">
        <v>7.492703410210015</v>
      </c>
      <c r="C146" s="29">
        <v>7.2965897899850418E-3</v>
      </c>
    </row>
    <row r="147" spans="1:3" x14ac:dyDescent="0.2">
      <c r="A147" s="29">
        <v>123</v>
      </c>
      <c r="B147" s="29">
        <v>7.492703410210015</v>
      </c>
      <c r="C147" s="29">
        <v>6.8572965897899847</v>
      </c>
    </row>
    <row r="148" spans="1:3" x14ac:dyDescent="0.2">
      <c r="A148" s="29">
        <v>124</v>
      </c>
      <c r="B148" s="29">
        <v>7.492703410210015</v>
      </c>
      <c r="C148" s="29">
        <v>11.987296589789985</v>
      </c>
    </row>
    <row r="149" spans="1:3" x14ac:dyDescent="0.2">
      <c r="A149" s="29">
        <v>125</v>
      </c>
      <c r="B149" s="29">
        <v>7.492703410210015</v>
      </c>
      <c r="C149" s="29">
        <v>-5.8927034102100144</v>
      </c>
    </row>
    <row r="150" spans="1:3" x14ac:dyDescent="0.2">
      <c r="A150" s="29">
        <v>126</v>
      </c>
      <c r="B150" s="29">
        <v>7.492703410210015</v>
      </c>
      <c r="C150" s="29">
        <v>4.257296589789985</v>
      </c>
    </row>
    <row r="151" spans="1:3" x14ac:dyDescent="0.2">
      <c r="A151" s="29">
        <v>127</v>
      </c>
      <c r="B151" s="29">
        <v>7.492703410210015</v>
      </c>
      <c r="C151" s="29">
        <v>-7.492703410210015</v>
      </c>
    </row>
    <row r="152" spans="1:3" x14ac:dyDescent="0.2">
      <c r="A152" s="29">
        <v>128</v>
      </c>
      <c r="B152" s="29">
        <v>7.492703410210015</v>
      </c>
      <c r="C152" s="29">
        <v>-4.242703410210015</v>
      </c>
    </row>
    <row r="153" spans="1:3" x14ac:dyDescent="0.2">
      <c r="A153" s="29">
        <v>129</v>
      </c>
      <c r="B153" s="29">
        <v>7.492703410210015</v>
      </c>
      <c r="C153" s="29">
        <v>33.927296589789989</v>
      </c>
    </row>
    <row r="154" spans="1:3" x14ac:dyDescent="0.2">
      <c r="A154" s="29">
        <v>130</v>
      </c>
      <c r="B154" s="29">
        <v>7.492703410210015</v>
      </c>
      <c r="C154" s="29">
        <v>-7.492703410210015</v>
      </c>
    </row>
    <row r="155" spans="1:3" x14ac:dyDescent="0.2">
      <c r="A155" s="29">
        <v>131</v>
      </c>
      <c r="B155" s="29">
        <v>7.492703410210015</v>
      </c>
      <c r="C155" s="29">
        <v>-7.492703410210015</v>
      </c>
    </row>
    <row r="156" spans="1:3" x14ac:dyDescent="0.2">
      <c r="A156" s="29">
        <v>132</v>
      </c>
      <c r="B156" s="29">
        <v>7.492703410210015</v>
      </c>
      <c r="C156" s="29">
        <v>-7.492703410210015</v>
      </c>
    </row>
    <row r="157" spans="1:3" x14ac:dyDescent="0.2">
      <c r="A157" s="29">
        <v>133</v>
      </c>
      <c r="B157" s="29">
        <v>7.492703410210015</v>
      </c>
      <c r="C157" s="29">
        <v>-7.492703410210015</v>
      </c>
    </row>
    <row r="158" spans="1:3" x14ac:dyDescent="0.2">
      <c r="A158" s="29">
        <v>134</v>
      </c>
      <c r="B158" s="29">
        <v>7.492703410210015</v>
      </c>
      <c r="C158" s="29">
        <v>-7.492703410210015</v>
      </c>
    </row>
    <row r="159" spans="1:3" x14ac:dyDescent="0.2">
      <c r="A159" s="29">
        <v>135</v>
      </c>
      <c r="B159" s="29">
        <v>7.492703410210015</v>
      </c>
      <c r="C159" s="29">
        <v>-7.492703410210015</v>
      </c>
    </row>
    <row r="160" spans="1:3" x14ac:dyDescent="0.2">
      <c r="A160" s="29">
        <v>136</v>
      </c>
      <c r="B160" s="29">
        <v>7.492703410210015</v>
      </c>
      <c r="C160" s="29">
        <v>-7.492703410210015</v>
      </c>
    </row>
    <row r="161" spans="1:3" x14ac:dyDescent="0.2">
      <c r="A161" s="29">
        <v>137</v>
      </c>
      <c r="B161" s="29">
        <v>11.484692237514594</v>
      </c>
      <c r="C161" s="29">
        <v>-0.13469223751459403</v>
      </c>
    </row>
    <row r="162" spans="1:3" x14ac:dyDescent="0.2">
      <c r="A162" s="29">
        <v>138</v>
      </c>
      <c r="B162" s="29">
        <v>11.484692237514594</v>
      </c>
      <c r="C162" s="29">
        <v>1.365307762485406</v>
      </c>
    </row>
    <row r="163" spans="1:3" x14ac:dyDescent="0.2">
      <c r="A163" s="29">
        <v>139</v>
      </c>
      <c r="B163" s="29">
        <v>11.484692237514594</v>
      </c>
      <c r="C163" s="29">
        <v>-3.7846922375145935</v>
      </c>
    </row>
    <row r="164" spans="1:3" x14ac:dyDescent="0.2">
      <c r="A164" s="29">
        <v>140</v>
      </c>
      <c r="B164" s="29">
        <v>11.484692237514594</v>
      </c>
      <c r="C164" s="29">
        <v>8.9653077624854056</v>
      </c>
    </row>
    <row r="165" spans="1:3" x14ac:dyDescent="0.2">
      <c r="A165" s="29">
        <v>141</v>
      </c>
      <c r="B165" s="29">
        <v>11.484692237514594</v>
      </c>
      <c r="C165" s="29">
        <v>24.765307762485406</v>
      </c>
    </row>
    <row r="166" spans="1:3" x14ac:dyDescent="0.2">
      <c r="A166" s="29">
        <v>142</v>
      </c>
      <c r="B166" s="29">
        <v>11.484692237514594</v>
      </c>
      <c r="C166" s="29">
        <v>-0.88469223751459403</v>
      </c>
    </row>
    <row r="167" spans="1:3" x14ac:dyDescent="0.2">
      <c r="A167" s="29">
        <v>143</v>
      </c>
      <c r="B167" s="29">
        <v>11.484692237514594</v>
      </c>
      <c r="C167" s="29">
        <v>-8.9846922375145937</v>
      </c>
    </row>
    <row r="168" spans="1:3" x14ac:dyDescent="0.2">
      <c r="A168" s="29">
        <v>144</v>
      </c>
      <c r="B168" s="29">
        <v>11.484692237514594</v>
      </c>
      <c r="C168" s="29">
        <v>12.765307762485406</v>
      </c>
    </row>
    <row r="169" spans="1:3" x14ac:dyDescent="0.2">
      <c r="A169" s="29">
        <v>145</v>
      </c>
      <c r="B169" s="29">
        <v>11.484692237514594</v>
      </c>
      <c r="C169" s="29">
        <v>10.015307762485406</v>
      </c>
    </row>
    <row r="170" spans="1:3" x14ac:dyDescent="0.2">
      <c r="A170" s="29">
        <v>146</v>
      </c>
      <c r="B170" s="29">
        <v>11.484692237514594</v>
      </c>
      <c r="C170" s="29">
        <v>-9.2346922375145937</v>
      </c>
    </row>
    <row r="171" spans="1:3" x14ac:dyDescent="0.2">
      <c r="A171" s="29">
        <v>147</v>
      </c>
      <c r="B171" s="29">
        <v>11.484692237514594</v>
      </c>
      <c r="C171" s="29">
        <v>-3.7346922375145937</v>
      </c>
    </row>
    <row r="172" spans="1:3" x14ac:dyDescent="0.2">
      <c r="A172" s="29">
        <v>148</v>
      </c>
      <c r="B172" s="29">
        <v>11.484692237514594</v>
      </c>
      <c r="C172" s="29">
        <v>6.8653077624854077</v>
      </c>
    </row>
    <row r="173" spans="1:3" x14ac:dyDescent="0.2">
      <c r="A173" s="29">
        <v>149</v>
      </c>
      <c r="B173" s="29">
        <v>11.484692237514594</v>
      </c>
      <c r="C173" s="29">
        <v>32.515307762485406</v>
      </c>
    </row>
    <row r="174" spans="1:3" x14ac:dyDescent="0.2">
      <c r="A174" s="29">
        <v>150</v>
      </c>
      <c r="B174" s="29">
        <v>11.484692237514594</v>
      </c>
      <c r="C174" s="29">
        <v>-7.634692237514594</v>
      </c>
    </row>
    <row r="175" spans="1:3" x14ac:dyDescent="0.2">
      <c r="A175" s="29">
        <v>151</v>
      </c>
      <c r="B175" s="29">
        <v>11.484692237514594</v>
      </c>
      <c r="C175" s="29">
        <v>2.365307762485406</v>
      </c>
    </row>
    <row r="176" spans="1:3" x14ac:dyDescent="0.2">
      <c r="A176" s="29">
        <v>152</v>
      </c>
      <c r="B176" s="29">
        <v>11.484692237514594</v>
      </c>
      <c r="C176" s="29">
        <v>-11.484692237514594</v>
      </c>
    </row>
    <row r="177" spans="1:3" x14ac:dyDescent="0.2">
      <c r="A177" s="29">
        <v>153</v>
      </c>
      <c r="B177" s="29">
        <v>11.484692237514594</v>
      </c>
      <c r="C177" s="29">
        <v>-11.484692237514594</v>
      </c>
    </row>
    <row r="178" spans="1:3" x14ac:dyDescent="0.2">
      <c r="A178" s="29">
        <v>154</v>
      </c>
      <c r="B178" s="29">
        <v>6.6991152698422374</v>
      </c>
      <c r="C178" s="29">
        <v>-2.1991152698422374</v>
      </c>
    </row>
    <row r="179" spans="1:3" x14ac:dyDescent="0.2">
      <c r="A179" s="29">
        <v>155</v>
      </c>
      <c r="B179" s="29">
        <v>6.6991152698422374</v>
      </c>
      <c r="C179" s="29">
        <v>0.29088473015776284</v>
      </c>
    </row>
    <row r="180" spans="1:3" x14ac:dyDescent="0.2">
      <c r="A180" s="29">
        <v>156</v>
      </c>
      <c r="B180" s="29">
        <v>6.6991152698422374</v>
      </c>
      <c r="C180" s="29">
        <v>9.0408847301577637</v>
      </c>
    </row>
    <row r="181" spans="1:3" x14ac:dyDescent="0.2">
      <c r="A181" s="29">
        <v>157</v>
      </c>
      <c r="B181" s="29">
        <v>6.6991152698422374</v>
      </c>
      <c r="C181" s="29">
        <v>-3.9491152698422374</v>
      </c>
    </row>
    <row r="182" spans="1:3" x14ac:dyDescent="0.2">
      <c r="A182" s="29">
        <v>158</v>
      </c>
      <c r="B182" s="29">
        <v>6.6991152698422374</v>
      </c>
      <c r="C182" s="29">
        <v>-6.6991152698422374</v>
      </c>
    </row>
    <row r="183" spans="1:3" x14ac:dyDescent="0.2">
      <c r="A183" s="29">
        <v>159</v>
      </c>
      <c r="B183" s="29">
        <v>6.6991152698422374</v>
      </c>
      <c r="C183" s="29">
        <v>3.3008847301577626</v>
      </c>
    </row>
    <row r="184" spans="1:3" x14ac:dyDescent="0.2">
      <c r="A184" s="29">
        <v>160</v>
      </c>
      <c r="B184" s="29">
        <v>6.6991152698422374</v>
      </c>
      <c r="C184" s="29">
        <v>-6.6991152698422374</v>
      </c>
    </row>
    <row r="185" spans="1:3" x14ac:dyDescent="0.2">
      <c r="A185" s="29">
        <v>161</v>
      </c>
      <c r="B185" s="29">
        <v>6.6991152698422374</v>
      </c>
      <c r="C185" s="29">
        <v>-0.69911526984223737</v>
      </c>
    </row>
    <row r="186" spans="1:3" x14ac:dyDescent="0.2">
      <c r="A186" s="29">
        <v>162</v>
      </c>
      <c r="B186" s="29">
        <v>6.6991152698422374</v>
      </c>
      <c r="C186" s="29">
        <v>9.000884730157761</v>
      </c>
    </row>
    <row r="187" spans="1:3" x14ac:dyDescent="0.2">
      <c r="A187" s="29">
        <v>163</v>
      </c>
      <c r="B187" s="29">
        <v>6.6991152698422374</v>
      </c>
      <c r="C187" s="29">
        <v>-6.6991152698422374</v>
      </c>
    </row>
    <row r="188" spans="1:3" x14ac:dyDescent="0.2">
      <c r="A188" s="29">
        <v>164</v>
      </c>
      <c r="B188" s="29">
        <v>6.6991152698422374</v>
      </c>
      <c r="C188" s="29">
        <v>-6.6991152698422374</v>
      </c>
    </row>
    <row r="189" spans="1:3" x14ac:dyDescent="0.2">
      <c r="A189" s="29">
        <v>165</v>
      </c>
      <c r="B189" s="29">
        <v>6.6991152698422374</v>
      </c>
      <c r="C189" s="29">
        <v>-6.6991152698422374</v>
      </c>
    </row>
    <row r="190" spans="1:3" x14ac:dyDescent="0.2">
      <c r="A190" s="29">
        <v>166</v>
      </c>
      <c r="B190" s="29">
        <v>6.6991152698422374</v>
      </c>
      <c r="C190" s="29">
        <v>-6.6991152698422374</v>
      </c>
    </row>
    <row r="191" spans="1:3" x14ac:dyDescent="0.2">
      <c r="A191" s="29">
        <v>167</v>
      </c>
      <c r="B191" s="29">
        <v>6.6991152698422374</v>
      </c>
      <c r="C191" s="29">
        <v>-6.6991152698422374</v>
      </c>
    </row>
    <row r="192" spans="1:3" x14ac:dyDescent="0.2">
      <c r="A192" s="29">
        <v>168</v>
      </c>
      <c r="B192" s="29">
        <v>6.6991152698422374</v>
      </c>
      <c r="C192" s="29">
        <v>-6.6991152698422374</v>
      </c>
    </row>
    <row r="193" spans="1:3" x14ac:dyDescent="0.2">
      <c r="A193" s="29">
        <v>169</v>
      </c>
      <c r="B193" s="29">
        <v>6.6991152698422374</v>
      </c>
      <c r="C193" s="29">
        <v>-6.6991152698422374</v>
      </c>
    </row>
    <row r="194" spans="1:3" x14ac:dyDescent="0.2">
      <c r="A194" s="29">
        <v>170</v>
      </c>
      <c r="B194" s="29">
        <v>6.6991152698422374</v>
      </c>
      <c r="C194" s="29">
        <v>-6.6991152698422374</v>
      </c>
    </row>
    <row r="195" spans="1:3" x14ac:dyDescent="0.2">
      <c r="A195" s="29">
        <v>171</v>
      </c>
      <c r="B195" s="29">
        <v>5.9536233804058405</v>
      </c>
      <c r="C195" s="29">
        <v>2.2963766195941595</v>
      </c>
    </row>
    <row r="196" spans="1:3" x14ac:dyDescent="0.2">
      <c r="A196" s="29">
        <v>172</v>
      </c>
      <c r="B196" s="29">
        <v>5.9536233804058405</v>
      </c>
      <c r="C196" s="29">
        <v>-0.45362338040584049</v>
      </c>
    </row>
    <row r="197" spans="1:3" x14ac:dyDescent="0.2">
      <c r="A197" s="29">
        <v>173</v>
      </c>
      <c r="B197" s="29">
        <v>5.9536233804058405</v>
      </c>
      <c r="C197" s="29">
        <v>9.0463766195941595</v>
      </c>
    </row>
    <row r="198" spans="1:3" x14ac:dyDescent="0.2">
      <c r="A198" s="29">
        <v>174</v>
      </c>
      <c r="B198" s="29">
        <v>5.9536233804058405</v>
      </c>
      <c r="C198" s="29">
        <v>-2.1036233804058404</v>
      </c>
    </row>
    <row r="199" spans="1:3" x14ac:dyDescent="0.2">
      <c r="A199" s="29">
        <v>175</v>
      </c>
      <c r="B199" s="29">
        <v>5.9536233804058405</v>
      </c>
      <c r="C199" s="29">
        <v>6.1463766195941592</v>
      </c>
    </row>
    <row r="200" spans="1:3" x14ac:dyDescent="0.2">
      <c r="A200" s="29">
        <v>176</v>
      </c>
      <c r="B200" s="29">
        <v>5.9536233804058405</v>
      </c>
      <c r="C200" s="29">
        <v>7.2963766195941595</v>
      </c>
    </row>
    <row r="201" spans="1:3" x14ac:dyDescent="0.2">
      <c r="A201" s="29">
        <v>177</v>
      </c>
      <c r="B201" s="29">
        <v>5.9536233804058405</v>
      </c>
      <c r="C201" s="29">
        <v>-5.9536233804058405</v>
      </c>
    </row>
    <row r="202" spans="1:3" x14ac:dyDescent="0.2">
      <c r="A202" s="29">
        <v>178</v>
      </c>
      <c r="B202" s="29">
        <v>5.9536233804058405</v>
      </c>
      <c r="C202" s="29">
        <v>-5.9536233804058405</v>
      </c>
    </row>
    <row r="203" spans="1:3" x14ac:dyDescent="0.2">
      <c r="A203" s="29">
        <v>179</v>
      </c>
      <c r="B203" s="29">
        <v>5.9536233804058405</v>
      </c>
      <c r="C203" s="29">
        <v>-5.9536233804058405</v>
      </c>
    </row>
    <row r="204" spans="1:3" x14ac:dyDescent="0.2">
      <c r="A204" s="29">
        <v>180</v>
      </c>
      <c r="B204" s="29">
        <v>5.9536233804058405</v>
      </c>
      <c r="C204" s="29">
        <v>7.0463766195941595</v>
      </c>
    </row>
    <row r="205" spans="1:3" x14ac:dyDescent="0.2">
      <c r="A205" s="29">
        <v>181</v>
      </c>
      <c r="B205" s="29">
        <v>5.9536233804058405</v>
      </c>
      <c r="C205" s="29">
        <v>-1.1036233804058408</v>
      </c>
    </row>
    <row r="206" spans="1:3" x14ac:dyDescent="0.2">
      <c r="A206" s="29">
        <v>182</v>
      </c>
      <c r="B206" s="29">
        <v>5.9536233804058405</v>
      </c>
      <c r="C206" s="29">
        <v>29.29637661959416</v>
      </c>
    </row>
    <row r="207" spans="1:3" x14ac:dyDescent="0.2">
      <c r="A207" s="29">
        <v>183</v>
      </c>
      <c r="B207" s="29">
        <v>5.9536233804058405</v>
      </c>
      <c r="C207" s="29">
        <v>23.29637661959416</v>
      </c>
    </row>
    <row r="208" spans="1:3" x14ac:dyDescent="0.2">
      <c r="A208" s="29">
        <v>184</v>
      </c>
      <c r="B208" s="29">
        <v>5.9536233804058405</v>
      </c>
      <c r="C208" s="29">
        <v>19.746376619594159</v>
      </c>
    </row>
    <row r="209" spans="1:3" x14ac:dyDescent="0.2">
      <c r="A209" s="29">
        <v>185</v>
      </c>
      <c r="B209" s="29">
        <v>5.9536233804058405</v>
      </c>
      <c r="C209" s="29">
        <v>7.7963766195941595</v>
      </c>
    </row>
    <row r="210" spans="1:3" x14ac:dyDescent="0.2">
      <c r="A210" s="29">
        <v>186</v>
      </c>
      <c r="B210" s="29">
        <v>5.9536233804058405</v>
      </c>
      <c r="C210" s="29">
        <v>-3.7036233804058405</v>
      </c>
    </row>
    <row r="211" spans="1:3" x14ac:dyDescent="0.2">
      <c r="A211" s="29">
        <v>187</v>
      </c>
      <c r="B211" s="29">
        <v>5.9536233804058405</v>
      </c>
      <c r="C211" s="29">
        <v>-5.9536233804058405</v>
      </c>
    </row>
    <row r="212" spans="1:3" x14ac:dyDescent="0.2">
      <c r="A212" s="29">
        <v>188</v>
      </c>
      <c r="B212" s="29">
        <v>7.7892969576201949</v>
      </c>
      <c r="C212" s="29">
        <v>-1.2892969576201949</v>
      </c>
    </row>
    <row r="213" spans="1:3" x14ac:dyDescent="0.2">
      <c r="A213" s="29">
        <v>189</v>
      </c>
      <c r="B213" s="29">
        <v>7.7892969576201949</v>
      </c>
      <c r="C213" s="29">
        <v>1.4607030423798051</v>
      </c>
    </row>
    <row r="214" spans="1:3" x14ac:dyDescent="0.2">
      <c r="A214" s="29">
        <v>190</v>
      </c>
      <c r="B214" s="29">
        <v>7.7892969576201949</v>
      </c>
      <c r="C214" s="29">
        <v>-3.9392969576201948</v>
      </c>
    </row>
    <row r="215" spans="1:3" x14ac:dyDescent="0.2">
      <c r="A215" s="29">
        <v>191</v>
      </c>
      <c r="B215" s="29">
        <v>7.7892969576201949</v>
      </c>
      <c r="C215" s="29">
        <v>-7.7892969576201949</v>
      </c>
    </row>
    <row r="216" spans="1:3" x14ac:dyDescent="0.2">
      <c r="A216" s="29">
        <v>192</v>
      </c>
      <c r="B216" s="29">
        <v>7.7892969576201949</v>
      </c>
      <c r="C216" s="29">
        <v>3.4607030423798051</v>
      </c>
    </row>
    <row r="217" spans="1:3" x14ac:dyDescent="0.2">
      <c r="A217" s="29">
        <v>193</v>
      </c>
      <c r="B217" s="29">
        <v>7.7892969576201949</v>
      </c>
      <c r="C217" s="29">
        <v>50.460703042379805</v>
      </c>
    </row>
    <row r="218" spans="1:3" x14ac:dyDescent="0.2">
      <c r="A218" s="29">
        <v>194</v>
      </c>
      <c r="B218" s="29">
        <v>7.7892969576201949</v>
      </c>
      <c r="C218" s="29">
        <v>-7.7892969576201949</v>
      </c>
    </row>
    <row r="219" spans="1:3" x14ac:dyDescent="0.2">
      <c r="A219" s="29">
        <v>195</v>
      </c>
      <c r="B219" s="29">
        <v>7.7892969576201949</v>
      </c>
      <c r="C219" s="29">
        <v>17.460703042379805</v>
      </c>
    </row>
    <row r="220" spans="1:3" x14ac:dyDescent="0.2">
      <c r="A220" s="29">
        <v>196</v>
      </c>
      <c r="B220" s="29">
        <v>7.7892969576201949</v>
      </c>
      <c r="C220" s="29">
        <v>-7.7892969576201949</v>
      </c>
    </row>
    <row r="221" spans="1:3" x14ac:dyDescent="0.2">
      <c r="A221" s="29">
        <v>197</v>
      </c>
      <c r="B221" s="29">
        <v>7.7892969576201949</v>
      </c>
      <c r="C221" s="29">
        <v>-7.7892969576201949</v>
      </c>
    </row>
    <row r="222" spans="1:3" x14ac:dyDescent="0.2">
      <c r="A222" s="29">
        <v>198</v>
      </c>
      <c r="B222" s="29">
        <v>7.7892969576201949</v>
      </c>
      <c r="C222" s="29">
        <v>-7.7892969576201949</v>
      </c>
    </row>
    <row r="223" spans="1:3" x14ac:dyDescent="0.2">
      <c r="A223" s="29">
        <v>199</v>
      </c>
      <c r="B223" s="29">
        <v>7.7892969576201949</v>
      </c>
      <c r="C223" s="29">
        <v>-7.7892969576201949</v>
      </c>
    </row>
    <row r="224" spans="1:3" x14ac:dyDescent="0.2">
      <c r="A224" s="29">
        <v>200</v>
      </c>
      <c r="B224" s="29">
        <v>7.7892969576201949</v>
      </c>
      <c r="C224" s="29">
        <v>-7.7892969576201949</v>
      </c>
    </row>
    <row r="225" spans="1:3" x14ac:dyDescent="0.2">
      <c r="A225" s="29">
        <v>201</v>
      </c>
      <c r="B225" s="29">
        <v>7.7892969576201949</v>
      </c>
      <c r="C225" s="29">
        <v>-7.7892969576201949</v>
      </c>
    </row>
    <row r="226" spans="1:3" x14ac:dyDescent="0.2">
      <c r="A226" s="29">
        <v>202</v>
      </c>
      <c r="B226" s="29">
        <v>7.7892969576201949</v>
      </c>
      <c r="C226" s="29">
        <v>-7.7892969576201949</v>
      </c>
    </row>
    <row r="227" spans="1:3" x14ac:dyDescent="0.2">
      <c r="A227" s="29">
        <v>203</v>
      </c>
      <c r="B227" s="29">
        <v>7.7892969576201949</v>
      </c>
      <c r="C227" s="29">
        <v>-7.7892969576201949</v>
      </c>
    </row>
    <row r="228" spans="1:3" x14ac:dyDescent="0.2">
      <c r="A228" s="29">
        <v>204</v>
      </c>
      <c r="B228" s="29">
        <v>7.7892969576201949</v>
      </c>
      <c r="C228" s="29">
        <v>-7.7892969576201949</v>
      </c>
    </row>
    <row r="229" spans="1:3" x14ac:dyDescent="0.2">
      <c r="A229" s="29">
        <v>205</v>
      </c>
      <c r="B229" s="29">
        <v>12.879483514524626</v>
      </c>
      <c r="C229" s="29">
        <v>-12.879483514524626</v>
      </c>
    </row>
    <row r="230" spans="1:3" x14ac:dyDescent="0.2">
      <c r="A230" s="29">
        <v>206</v>
      </c>
      <c r="B230" s="29">
        <v>12.879483514524626</v>
      </c>
      <c r="C230" s="29">
        <v>2.870516485475374</v>
      </c>
    </row>
    <row r="231" spans="1:3" x14ac:dyDescent="0.2">
      <c r="A231" s="29">
        <v>207</v>
      </c>
      <c r="B231" s="29">
        <v>12.879483514524626</v>
      </c>
      <c r="C231" s="29">
        <v>-12.879483514524626</v>
      </c>
    </row>
    <row r="232" spans="1:3" x14ac:dyDescent="0.2">
      <c r="A232" s="29">
        <v>208</v>
      </c>
      <c r="B232" s="29">
        <v>12.879483514524626</v>
      </c>
      <c r="C232" s="29">
        <v>3.4705164854753754</v>
      </c>
    </row>
    <row r="233" spans="1:3" x14ac:dyDescent="0.2">
      <c r="A233" s="29">
        <v>209</v>
      </c>
      <c r="B233" s="29">
        <v>12.879483514524626</v>
      </c>
      <c r="C233" s="29">
        <v>-5.129483514524626</v>
      </c>
    </row>
    <row r="234" spans="1:3" x14ac:dyDescent="0.2">
      <c r="A234" s="29">
        <v>210</v>
      </c>
      <c r="B234" s="29">
        <v>12.879483514524626</v>
      </c>
      <c r="C234" s="29">
        <v>7.620516485475374</v>
      </c>
    </row>
    <row r="235" spans="1:3" x14ac:dyDescent="0.2">
      <c r="A235" s="29">
        <v>211</v>
      </c>
      <c r="B235" s="29">
        <v>12.879483514524626</v>
      </c>
      <c r="C235" s="29">
        <v>3.120516485475374</v>
      </c>
    </row>
    <row r="236" spans="1:3" x14ac:dyDescent="0.2">
      <c r="A236" s="29">
        <v>212</v>
      </c>
      <c r="B236" s="29">
        <v>12.879483514524626</v>
      </c>
      <c r="C236" s="29">
        <v>20.810516485475372</v>
      </c>
    </row>
    <row r="237" spans="1:3" x14ac:dyDescent="0.2">
      <c r="A237" s="29">
        <v>213</v>
      </c>
      <c r="B237" s="29">
        <v>12.879483514524626</v>
      </c>
      <c r="C237" s="29">
        <v>2.5205164854753743</v>
      </c>
    </row>
    <row r="238" spans="1:3" x14ac:dyDescent="0.2">
      <c r="A238" s="29">
        <v>214</v>
      </c>
      <c r="B238" s="29">
        <v>12.879483514524626</v>
      </c>
      <c r="C238" s="29">
        <v>-6.129483514524626</v>
      </c>
    </row>
    <row r="239" spans="1:3" x14ac:dyDescent="0.2">
      <c r="A239" s="29">
        <v>215</v>
      </c>
      <c r="B239" s="29">
        <v>12.879483514524626</v>
      </c>
      <c r="C239" s="29">
        <v>2.620516485475374</v>
      </c>
    </row>
    <row r="240" spans="1:3" x14ac:dyDescent="0.2">
      <c r="A240" s="29">
        <v>216</v>
      </c>
      <c r="B240" s="29">
        <v>12.879483514524626</v>
      </c>
      <c r="C240" s="29">
        <v>-7.379483514524626</v>
      </c>
    </row>
    <row r="241" spans="1:3" x14ac:dyDescent="0.2">
      <c r="A241" s="29">
        <v>217</v>
      </c>
      <c r="B241" s="29">
        <v>12.879483514524626</v>
      </c>
      <c r="C241" s="29">
        <v>1.3205164854753733</v>
      </c>
    </row>
    <row r="242" spans="1:3" x14ac:dyDescent="0.2">
      <c r="A242" s="29">
        <v>218</v>
      </c>
      <c r="B242" s="29">
        <v>12.879483514524626</v>
      </c>
      <c r="C242" s="29">
        <v>3.2205164854753754</v>
      </c>
    </row>
    <row r="243" spans="1:3" x14ac:dyDescent="0.2">
      <c r="A243" s="29">
        <v>219</v>
      </c>
      <c r="B243" s="29">
        <v>12.879483514524626</v>
      </c>
      <c r="C243" s="29">
        <v>-12.879483514524626</v>
      </c>
    </row>
    <row r="244" spans="1:3" x14ac:dyDescent="0.2">
      <c r="A244" s="29">
        <v>220</v>
      </c>
      <c r="B244" s="29">
        <v>12.879483514524626</v>
      </c>
      <c r="C244" s="29">
        <v>-12.879483514524626</v>
      </c>
    </row>
    <row r="245" spans="1:3" x14ac:dyDescent="0.2">
      <c r="A245" s="29">
        <v>221</v>
      </c>
      <c r="B245" s="29">
        <v>12.879483514524626</v>
      </c>
      <c r="C245" s="29">
        <v>-12.879483514524626</v>
      </c>
    </row>
    <row r="246" spans="1:3" x14ac:dyDescent="0.2">
      <c r="A246" s="29">
        <v>222</v>
      </c>
      <c r="B246" s="29">
        <v>15.204135642874682</v>
      </c>
      <c r="C246" s="29">
        <v>-15.204135642874682</v>
      </c>
    </row>
    <row r="247" spans="1:3" x14ac:dyDescent="0.2">
      <c r="A247" s="29">
        <v>223</v>
      </c>
      <c r="B247" s="29">
        <v>15.204135642874682</v>
      </c>
      <c r="C247" s="29">
        <v>1.5458643571253177</v>
      </c>
    </row>
    <row r="248" spans="1:3" x14ac:dyDescent="0.2">
      <c r="A248" s="29">
        <v>224</v>
      </c>
      <c r="B248" s="29">
        <v>15.204135642874682</v>
      </c>
      <c r="C248" s="29">
        <v>20.045864357125318</v>
      </c>
    </row>
    <row r="249" spans="1:3" x14ac:dyDescent="0.2">
      <c r="A249" s="29">
        <v>225</v>
      </c>
      <c r="B249" s="29">
        <v>15.204135642874682</v>
      </c>
      <c r="C249" s="29">
        <v>0.54586435712531767</v>
      </c>
    </row>
    <row r="250" spans="1:3" x14ac:dyDescent="0.2">
      <c r="A250" s="29">
        <v>226</v>
      </c>
      <c r="B250" s="29">
        <v>15.204135642874682</v>
      </c>
      <c r="C250" s="29">
        <v>41.885864357125321</v>
      </c>
    </row>
    <row r="251" spans="1:3" x14ac:dyDescent="0.2">
      <c r="A251" s="29">
        <v>227</v>
      </c>
      <c r="B251" s="29">
        <v>15.204135642874682</v>
      </c>
      <c r="C251" s="29">
        <v>-15.204135642874682</v>
      </c>
    </row>
    <row r="252" spans="1:3" x14ac:dyDescent="0.2">
      <c r="A252" s="29">
        <v>228</v>
      </c>
      <c r="B252" s="29">
        <v>15.204135642874682</v>
      </c>
      <c r="C252" s="29">
        <v>13.095864357125318</v>
      </c>
    </row>
    <row r="253" spans="1:3" x14ac:dyDescent="0.2">
      <c r="A253" s="29">
        <v>229</v>
      </c>
      <c r="B253" s="29">
        <v>15.204135642874682</v>
      </c>
      <c r="C253" s="29">
        <v>1.2958643571253177</v>
      </c>
    </row>
    <row r="254" spans="1:3" x14ac:dyDescent="0.2">
      <c r="A254" s="29">
        <v>230</v>
      </c>
      <c r="B254" s="29">
        <v>15.204135642874682</v>
      </c>
      <c r="C254" s="29">
        <v>3.8958643571253191</v>
      </c>
    </row>
    <row r="255" spans="1:3" x14ac:dyDescent="0.2">
      <c r="A255" s="29">
        <v>231</v>
      </c>
      <c r="B255" s="29">
        <v>15.204135642874682</v>
      </c>
      <c r="C255" s="29">
        <v>13.035864357125316</v>
      </c>
    </row>
    <row r="256" spans="1:3" x14ac:dyDescent="0.2">
      <c r="A256" s="29">
        <v>232</v>
      </c>
      <c r="B256" s="29">
        <v>15.204135642874682</v>
      </c>
      <c r="C256" s="29">
        <v>-6.9541356428746823</v>
      </c>
    </row>
    <row r="257" spans="1:3" x14ac:dyDescent="0.2">
      <c r="A257" s="29">
        <v>233</v>
      </c>
      <c r="B257" s="29">
        <v>15.204135642874682</v>
      </c>
      <c r="C257" s="29">
        <v>-11.354135642874683</v>
      </c>
    </row>
    <row r="258" spans="1:3" x14ac:dyDescent="0.2">
      <c r="A258" s="29">
        <v>234</v>
      </c>
      <c r="B258" s="29">
        <v>15.204135642874682</v>
      </c>
      <c r="C258" s="29">
        <v>-0.10413564287468269</v>
      </c>
    </row>
    <row r="259" spans="1:3" x14ac:dyDescent="0.2">
      <c r="A259" s="29">
        <v>235</v>
      </c>
      <c r="B259" s="29">
        <v>15.204135642874682</v>
      </c>
      <c r="C259" s="29">
        <v>-9.2041356428746823</v>
      </c>
    </row>
    <row r="260" spans="1:3" x14ac:dyDescent="0.2">
      <c r="A260" s="29">
        <v>236</v>
      </c>
      <c r="B260" s="29">
        <v>15.204135642874682</v>
      </c>
      <c r="C260" s="29">
        <v>18.455864357125314</v>
      </c>
    </row>
    <row r="261" spans="1:3" x14ac:dyDescent="0.2">
      <c r="A261" s="29">
        <v>237</v>
      </c>
      <c r="B261" s="29">
        <v>15.204135642874682</v>
      </c>
      <c r="C261" s="29">
        <v>-15.204135642874682</v>
      </c>
    </row>
    <row r="262" spans="1:3" x14ac:dyDescent="0.2">
      <c r="A262" s="29">
        <v>238</v>
      </c>
      <c r="B262" s="29">
        <v>15.204135642874682</v>
      </c>
      <c r="C262" s="29">
        <v>-15.204135642874682</v>
      </c>
    </row>
    <row r="263" spans="1:3" x14ac:dyDescent="0.2">
      <c r="A263" s="29">
        <v>239</v>
      </c>
      <c r="B263" s="29">
        <v>10.226173671476804</v>
      </c>
      <c r="C263" s="29">
        <v>-10.226173671476804</v>
      </c>
    </row>
    <row r="264" spans="1:3" x14ac:dyDescent="0.2">
      <c r="A264" s="29">
        <v>240</v>
      </c>
      <c r="B264" s="29">
        <v>10.226173671476804</v>
      </c>
      <c r="C264" s="29">
        <v>4.0238263285231959</v>
      </c>
    </row>
    <row r="265" spans="1:3" x14ac:dyDescent="0.2">
      <c r="A265" s="29">
        <v>241</v>
      </c>
      <c r="B265" s="29">
        <v>10.226173671476804</v>
      </c>
      <c r="C265" s="29">
        <v>-10.226173671476804</v>
      </c>
    </row>
    <row r="266" spans="1:3" x14ac:dyDescent="0.2">
      <c r="A266" s="29">
        <v>242</v>
      </c>
      <c r="B266" s="29">
        <v>10.226173671476804</v>
      </c>
      <c r="C266" s="29">
        <v>-0.9861736714768039</v>
      </c>
    </row>
    <row r="267" spans="1:3" x14ac:dyDescent="0.2">
      <c r="A267" s="29">
        <v>243</v>
      </c>
      <c r="B267" s="29">
        <v>10.226173671476804</v>
      </c>
      <c r="C267" s="29">
        <v>22.713826328523194</v>
      </c>
    </row>
    <row r="268" spans="1:3" x14ac:dyDescent="0.2">
      <c r="A268" s="29">
        <v>244</v>
      </c>
      <c r="B268" s="29">
        <v>10.226173671476804</v>
      </c>
      <c r="C268" s="29">
        <v>10.263826328523194</v>
      </c>
    </row>
    <row r="269" spans="1:3" x14ac:dyDescent="0.2">
      <c r="A269" s="29">
        <v>245</v>
      </c>
      <c r="B269" s="29">
        <v>10.226173671476804</v>
      </c>
      <c r="C269" s="29">
        <v>-7.9761736714768041</v>
      </c>
    </row>
    <row r="270" spans="1:3" x14ac:dyDescent="0.2">
      <c r="A270" s="29">
        <v>246</v>
      </c>
      <c r="B270" s="29">
        <v>10.226173671476804</v>
      </c>
      <c r="C270" s="29">
        <v>-0.72617367147680412</v>
      </c>
    </row>
    <row r="271" spans="1:3" x14ac:dyDescent="0.2">
      <c r="A271" s="29">
        <v>247</v>
      </c>
      <c r="B271" s="29">
        <v>10.226173671476804</v>
      </c>
      <c r="C271" s="29">
        <v>-10.226173671476804</v>
      </c>
    </row>
    <row r="272" spans="1:3" x14ac:dyDescent="0.2">
      <c r="A272" s="29">
        <v>248</v>
      </c>
      <c r="B272" s="29">
        <v>10.226173671476804</v>
      </c>
      <c r="C272" s="29">
        <v>13.073826328523197</v>
      </c>
    </row>
    <row r="273" spans="1:3" x14ac:dyDescent="0.2">
      <c r="A273" s="29">
        <v>249</v>
      </c>
      <c r="B273" s="29">
        <v>10.226173671476804</v>
      </c>
      <c r="C273" s="29">
        <v>-10.226173671476804</v>
      </c>
    </row>
    <row r="274" spans="1:3" x14ac:dyDescent="0.2">
      <c r="A274" s="29">
        <v>250</v>
      </c>
      <c r="B274" s="29">
        <v>10.226173671476804</v>
      </c>
      <c r="C274" s="29">
        <v>-10.226173671476804</v>
      </c>
    </row>
    <row r="275" spans="1:3" x14ac:dyDescent="0.2">
      <c r="A275" s="29">
        <v>251</v>
      </c>
      <c r="B275" s="29">
        <v>10.226173671476804</v>
      </c>
      <c r="C275" s="29">
        <v>-10.226173671476804</v>
      </c>
    </row>
    <row r="276" spans="1:3" x14ac:dyDescent="0.2">
      <c r="A276" s="29">
        <v>252</v>
      </c>
      <c r="B276" s="29">
        <v>10.226173671476804</v>
      </c>
      <c r="C276" s="29">
        <v>-10.226173671476804</v>
      </c>
    </row>
    <row r="277" spans="1:3" x14ac:dyDescent="0.2">
      <c r="A277" s="29">
        <v>253</v>
      </c>
      <c r="B277" s="29">
        <v>10.226173671476804</v>
      </c>
      <c r="C277" s="29">
        <v>-10.226173671476804</v>
      </c>
    </row>
    <row r="278" spans="1:3" x14ac:dyDescent="0.2">
      <c r="A278" s="29">
        <v>254</v>
      </c>
      <c r="B278" s="29">
        <v>10.226173671476804</v>
      </c>
      <c r="C278" s="29">
        <v>-10.226173671476804</v>
      </c>
    </row>
    <row r="279" spans="1:3" x14ac:dyDescent="0.2">
      <c r="A279" s="29">
        <v>255</v>
      </c>
      <c r="B279" s="29">
        <v>10.226173671476804</v>
      </c>
      <c r="C279" s="29">
        <v>-10.226173671476804</v>
      </c>
    </row>
    <row r="280" spans="1:3" x14ac:dyDescent="0.2">
      <c r="A280" s="29">
        <v>256</v>
      </c>
      <c r="B280" s="29">
        <v>9.4165534474652333</v>
      </c>
      <c r="C280" s="29">
        <v>-6.6665534474652333</v>
      </c>
    </row>
    <row r="281" spans="1:3" x14ac:dyDescent="0.2">
      <c r="A281" s="29">
        <v>257</v>
      </c>
      <c r="B281" s="29">
        <v>9.4165534474652333</v>
      </c>
      <c r="C281" s="29">
        <v>-3.3165534474652336</v>
      </c>
    </row>
    <row r="282" spans="1:3" x14ac:dyDescent="0.2">
      <c r="A282" s="29">
        <v>258</v>
      </c>
      <c r="B282" s="29">
        <v>9.4165534474652333</v>
      </c>
      <c r="C282" s="29">
        <v>-0.66655344746523326</v>
      </c>
    </row>
    <row r="283" spans="1:3" x14ac:dyDescent="0.2">
      <c r="A283" s="29">
        <v>259</v>
      </c>
      <c r="B283" s="29">
        <v>9.4165534474652333</v>
      </c>
      <c r="C283" s="29">
        <v>-2.6665534474652333</v>
      </c>
    </row>
    <row r="284" spans="1:3" x14ac:dyDescent="0.2">
      <c r="A284" s="29">
        <v>260</v>
      </c>
      <c r="B284" s="29">
        <v>9.4165534474652333</v>
      </c>
      <c r="C284" s="29">
        <v>-9.4165534474652333</v>
      </c>
    </row>
    <row r="285" spans="1:3" x14ac:dyDescent="0.2">
      <c r="A285" s="29">
        <v>261</v>
      </c>
      <c r="B285" s="29">
        <v>9.4165534474652333</v>
      </c>
      <c r="C285" s="29">
        <v>8.0834465525347667</v>
      </c>
    </row>
    <row r="286" spans="1:3" x14ac:dyDescent="0.2">
      <c r="A286" s="29">
        <v>262</v>
      </c>
      <c r="B286" s="29">
        <v>9.4165534474652333</v>
      </c>
      <c r="C286" s="29">
        <v>-1.3165534474652336</v>
      </c>
    </row>
    <row r="287" spans="1:3" x14ac:dyDescent="0.2">
      <c r="A287" s="29">
        <v>263</v>
      </c>
      <c r="B287" s="29">
        <v>9.4165534474652333</v>
      </c>
      <c r="C287" s="29">
        <v>6.0834465525347667</v>
      </c>
    </row>
    <row r="288" spans="1:3" x14ac:dyDescent="0.2">
      <c r="A288" s="29">
        <v>264</v>
      </c>
      <c r="B288" s="29">
        <v>9.4165534474652333</v>
      </c>
      <c r="C288" s="29">
        <v>-4.9165534474652333</v>
      </c>
    </row>
    <row r="289" spans="1:3" x14ac:dyDescent="0.2">
      <c r="A289" s="29">
        <v>265</v>
      </c>
      <c r="B289" s="29">
        <v>9.4165534474652333</v>
      </c>
      <c r="C289" s="29">
        <v>-3.9165534474652333</v>
      </c>
    </row>
    <row r="290" spans="1:3" x14ac:dyDescent="0.2">
      <c r="A290" s="29">
        <v>266</v>
      </c>
      <c r="B290" s="29">
        <v>9.4165534474652333</v>
      </c>
      <c r="C290" s="29">
        <v>5.533446552534766</v>
      </c>
    </row>
    <row r="291" spans="1:3" x14ac:dyDescent="0.2">
      <c r="A291" s="29">
        <v>267</v>
      </c>
      <c r="B291" s="29">
        <v>9.4165534474652333</v>
      </c>
      <c r="C291" s="29">
        <v>30.433446552534768</v>
      </c>
    </row>
    <row r="292" spans="1:3" x14ac:dyDescent="0.2">
      <c r="A292" s="29">
        <v>268</v>
      </c>
      <c r="B292" s="29">
        <v>9.4165534474652333</v>
      </c>
      <c r="C292" s="29">
        <v>1.0834465525347667</v>
      </c>
    </row>
    <row r="293" spans="1:3" x14ac:dyDescent="0.2">
      <c r="A293" s="29">
        <v>269</v>
      </c>
      <c r="B293" s="29">
        <v>9.4165534474652333</v>
      </c>
      <c r="C293" s="29">
        <v>4.3334465525347667</v>
      </c>
    </row>
    <row r="294" spans="1:3" x14ac:dyDescent="0.2">
      <c r="A294" s="29">
        <v>270</v>
      </c>
      <c r="B294" s="29">
        <v>9.4165534474652333</v>
      </c>
      <c r="C294" s="29">
        <v>-7.1665534474652333</v>
      </c>
    </row>
    <row r="295" spans="1:3" x14ac:dyDescent="0.2">
      <c r="A295" s="29">
        <v>271</v>
      </c>
      <c r="B295" s="29">
        <v>9.4165534474652333</v>
      </c>
      <c r="C295" s="29">
        <v>-9.4165534474652333</v>
      </c>
    </row>
    <row r="296" spans="1:3" x14ac:dyDescent="0.2">
      <c r="A296" s="29">
        <v>272</v>
      </c>
      <c r="B296" s="29">
        <v>9.4165534474652333</v>
      </c>
      <c r="C296" s="29">
        <v>-9.4165534474652333</v>
      </c>
    </row>
    <row r="297" spans="1:3" x14ac:dyDescent="0.2">
      <c r="A297" s="29">
        <v>273</v>
      </c>
      <c r="B297" s="29">
        <v>8.4786765543033145</v>
      </c>
      <c r="C297" s="29">
        <v>-6.2286765543033145</v>
      </c>
    </row>
    <row r="298" spans="1:3" x14ac:dyDescent="0.2">
      <c r="A298" s="29">
        <v>274</v>
      </c>
      <c r="B298" s="29">
        <v>8.4786765543033145</v>
      </c>
      <c r="C298" s="29">
        <v>4.6113234456966854</v>
      </c>
    </row>
    <row r="299" spans="1:3" x14ac:dyDescent="0.2">
      <c r="A299" s="29">
        <v>275</v>
      </c>
      <c r="B299" s="29">
        <v>8.4786765543033145</v>
      </c>
      <c r="C299" s="29">
        <v>20.071323445696684</v>
      </c>
    </row>
    <row r="300" spans="1:3" x14ac:dyDescent="0.2">
      <c r="A300" s="29">
        <v>276</v>
      </c>
      <c r="B300" s="29">
        <v>8.4786765543033145</v>
      </c>
      <c r="C300" s="29">
        <v>-8.4786765543033145</v>
      </c>
    </row>
    <row r="301" spans="1:3" x14ac:dyDescent="0.2">
      <c r="A301" s="29">
        <v>277</v>
      </c>
      <c r="B301" s="29">
        <v>8.4786765543033145</v>
      </c>
      <c r="C301" s="29">
        <v>-0.12867655430331482</v>
      </c>
    </row>
    <row r="302" spans="1:3" x14ac:dyDescent="0.2">
      <c r="A302" s="29">
        <v>278</v>
      </c>
      <c r="B302" s="29">
        <v>8.4786765543033145</v>
      </c>
      <c r="C302" s="29">
        <v>-3.9786765543033145</v>
      </c>
    </row>
    <row r="303" spans="1:3" x14ac:dyDescent="0.2">
      <c r="A303" s="29">
        <v>279</v>
      </c>
      <c r="B303" s="29">
        <v>8.4786765543033145</v>
      </c>
      <c r="C303" s="29">
        <v>-6.2286765543033145</v>
      </c>
    </row>
    <row r="304" spans="1:3" x14ac:dyDescent="0.2">
      <c r="A304" s="29">
        <v>280</v>
      </c>
      <c r="B304" s="29">
        <v>8.4786765543033145</v>
      </c>
      <c r="C304" s="29">
        <v>29.121323445696689</v>
      </c>
    </row>
    <row r="305" spans="1:3" x14ac:dyDescent="0.2">
      <c r="A305" s="29">
        <v>281</v>
      </c>
      <c r="B305" s="29">
        <v>8.4786765543033145</v>
      </c>
      <c r="C305" s="29">
        <v>-5.9786765543033145</v>
      </c>
    </row>
    <row r="306" spans="1:3" x14ac:dyDescent="0.2">
      <c r="A306" s="29">
        <v>282</v>
      </c>
      <c r="B306" s="29">
        <v>8.4786765543033145</v>
      </c>
      <c r="C306" s="29">
        <v>-8.4786765543033145</v>
      </c>
    </row>
    <row r="307" spans="1:3" x14ac:dyDescent="0.2">
      <c r="A307" s="29">
        <v>283</v>
      </c>
      <c r="B307" s="29">
        <v>8.4786765543033145</v>
      </c>
      <c r="C307" s="29">
        <v>-8.4786765543033145</v>
      </c>
    </row>
    <row r="308" spans="1:3" x14ac:dyDescent="0.2">
      <c r="A308" s="29">
        <v>284</v>
      </c>
      <c r="B308" s="29">
        <v>8.4786765543033145</v>
      </c>
      <c r="C308" s="29">
        <v>-8.4786765543033145</v>
      </c>
    </row>
    <row r="309" spans="1:3" x14ac:dyDescent="0.2">
      <c r="A309" s="29">
        <v>285</v>
      </c>
      <c r="B309" s="29">
        <v>8.4786765543033145</v>
      </c>
      <c r="C309" s="29">
        <v>-8.4786765543033145</v>
      </c>
    </row>
    <row r="310" spans="1:3" x14ac:dyDescent="0.2">
      <c r="A310" s="29">
        <v>286</v>
      </c>
      <c r="B310" s="29">
        <v>8.4786765543033145</v>
      </c>
      <c r="C310" s="29">
        <v>-8.4786765543033145</v>
      </c>
    </row>
    <row r="311" spans="1:3" x14ac:dyDescent="0.2">
      <c r="A311" s="29">
        <v>287</v>
      </c>
      <c r="B311" s="29">
        <v>8.4786765543033145</v>
      </c>
      <c r="C311" s="29">
        <v>-8.4786765543033145</v>
      </c>
    </row>
    <row r="312" spans="1:3" x14ac:dyDescent="0.2">
      <c r="A312" s="29">
        <v>288</v>
      </c>
      <c r="B312" s="29">
        <v>8.4786765543033145</v>
      </c>
      <c r="C312" s="29">
        <v>-8.4786765543033145</v>
      </c>
    </row>
    <row r="313" spans="1:3" x14ac:dyDescent="0.2">
      <c r="A313" s="29">
        <v>289</v>
      </c>
      <c r="B313" s="29">
        <v>8.4786765543033145</v>
      </c>
      <c r="C313" s="29">
        <v>-8.4786765543033145</v>
      </c>
    </row>
    <row r="314" spans="1:3" x14ac:dyDescent="0.2">
      <c r="A314" s="29">
        <v>290</v>
      </c>
      <c r="B314" s="29">
        <v>5.9616394222277371</v>
      </c>
      <c r="C314" s="29">
        <v>-5.9616394222277371</v>
      </c>
    </row>
    <row r="315" spans="1:3" x14ac:dyDescent="0.2">
      <c r="A315" s="29">
        <v>291</v>
      </c>
      <c r="B315" s="29">
        <v>5.9616394222277371</v>
      </c>
      <c r="C315" s="29">
        <v>-0.46163942222773713</v>
      </c>
    </row>
    <row r="316" spans="1:3" x14ac:dyDescent="0.2">
      <c r="A316" s="29">
        <v>292</v>
      </c>
      <c r="B316" s="29">
        <v>5.9616394222277371</v>
      </c>
      <c r="C316" s="29">
        <v>4.0383605777722629</v>
      </c>
    </row>
    <row r="317" spans="1:3" x14ac:dyDescent="0.2">
      <c r="A317" s="29">
        <v>293</v>
      </c>
      <c r="B317" s="29">
        <v>5.9616394222277371</v>
      </c>
      <c r="C317" s="29">
        <v>19.788360577772263</v>
      </c>
    </row>
    <row r="318" spans="1:3" x14ac:dyDescent="0.2">
      <c r="A318" s="29">
        <v>294</v>
      </c>
      <c r="B318" s="29">
        <v>5.9616394222277371</v>
      </c>
      <c r="C318" s="29">
        <v>-1.4616394222277371</v>
      </c>
    </row>
    <row r="319" spans="1:3" x14ac:dyDescent="0.2">
      <c r="A319" s="29">
        <v>295</v>
      </c>
      <c r="B319" s="29">
        <v>5.9616394222277371</v>
      </c>
      <c r="C319" s="29">
        <v>1.0383605777722629</v>
      </c>
    </row>
    <row r="320" spans="1:3" x14ac:dyDescent="0.2">
      <c r="A320" s="29">
        <v>296</v>
      </c>
      <c r="B320" s="29">
        <v>5.9616394222277371</v>
      </c>
      <c r="C320" s="29">
        <v>-5.9616394222277371</v>
      </c>
    </row>
    <row r="321" spans="1:3" x14ac:dyDescent="0.2">
      <c r="A321" s="29">
        <v>297</v>
      </c>
      <c r="B321" s="29">
        <v>5.9616394222277371</v>
      </c>
      <c r="C321" s="29">
        <v>8.7883605777722629</v>
      </c>
    </row>
    <row r="322" spans="1:3" x14ac:dyDescent="0.2">
      <c r="A322" s="29">
        <v>298</v>
      </c>
      <c r="B322" s="29">
        <v>5.9616394222277371</v>
      </c>
      <c r="C322" s="29">
        <v>14.288360577772263</v>
      </c>
    </row>
    <row r="323" spans="1:3" x14ac:dyDescent="0.2">
      <c r="A323" s="29">
        <v>299</v>
      </c>
      <c r="B323" s="29">
        <v>5.9616394222277371</v>
      </c>
      <c r="C323" s="29">
        <v>10.788360577772263</v>
      </c>
    </row>
    <row r="324" spans="1:3" x14ac:dyDescent="0.2">
      <c r="A324" s="29">
        <v>300</v>
      </c>
      <c r="B324" s="29">
        <v>5.9616394222277371</v>
      </c>
      <c r="C324" s="29">
        <v>2.3883605777722625</v>
      </c>
    </row>
    <row r="325" spans="1:3" x14ac:dyDescent="0.2">
      <c r="A325" s="29">
        <v>301</v>
      </c>
      <c r="B325" s="29">
        <v>5.9616394222277371</v>
      </c>
      <c r="C325" s="29">
        <v>2.2383605777722622</v>
      </c>
    </row>
    <row r="326" spans="1:3" x14ac:dyDescent="0.2">
      <c r="A326" s="29">
        <v>302</v>
      </c>
      <c r="B326" s="29">
        <v>5.9616394222277371</v>
      </c>
      <c r="C326" s="29">
        <v>13.388360577772264</v>
      </c>
    </row>
    <row r="327" spans="1:3" x14ac:dyDescent="0.2">
      <c r="A327" s="29">
        <v>303</v>
      </c>
      <c r="B327" s="29">
        <v>5.9616394222277371</v>
      </c>
      <c r="C327" s="29">
        <v>15.138360577772264</v>
      </c>
    </row>
    <row r="328" spans="1:3" x14ac:dyDescent="0.2">
      <c r="A328" s="29">
        <v>304</v>
      </c>
      <c r="B328" s="29">
        <v>5.9616394222277371</v>
      </c>
      <c r="C328" s="29">
        <v>2.2883605777722629</v>
      </c>
    </row>
    <row r="329" spans="1:3" x14ac:dyDescent="0.2">
      <c r="A329" s="29">
        <v>305</v>
      </c>
      <c r="B329" s="29">
        <v>5.9616394222277371</v>
      </c>
      <c r="C329" s="29">
        <v>-5.9616394222277371</v>
      </c>
    </row>
    <row r="330" spans="1:3" x14ac:dyDescent="0.2">
      <c r="A330" s="29">
        <v>306</v>
      </c>
      <c r="B330" s="29">
        <v>5.9616394222277371</v>
      </c>
      <c r="C330" s="29">
        <v>-5.9616394222277371</v>
      </c>
    </row>
    <row r="331" spans="1:3" x14ac:dyDescent="0.2">
      <c r="A331" s="29">
        <v>307</v>
      </c>
      <c r="B331" s="29">
        <v>11.452628070227005</v>
      </c>
      <c r="C331" s="29">
        <v>1.0473719297729946</v>
      </c>
    </row>
    <row r="332" spans="1:3" x14ac:dyDescent="0.2">
      <c r="A332" s="29">
        <v>308</v>
      </c>
      <c r="B332" s="29">
        <v>11.452628070227005</v>
      </c>
      <c r="C332" s="29">
        <v>-7.8526280702270057</v>
      </c>
    </row>
    <row r="333" spans="1:3" x14ac:dyDescent="0.2">
      <c r="A333" s="29">
        <v>309</v>
      </c>
      <c r="B333" s="29">
        <v>11.452628070227005</v>
      </c>
      <c r="C333" s="29">
        <v>-8.7026280702270054</v>
      </c>
    </row>
    <row r="334" spans="1:3" x14ac:dyDescent="0.2">
      <c r="A334" s="29">
        <v>310</v>
      </c>
      <c r="B334" s="29">
        <v>11.452628070227005</v>
      </c>
      <c r="C334" s="29">
        <v>-7.6026280702270057</v>
      </c>
    </row>
    <row r="335" spans="1:3" x14ac:dyDescent="0.2">
      <c r="A335" s="29">
        <v>311</v>
      </c>
      <c r="B335" s="29">
        <v>11.452628070227005</v>
      </c>
      <c r="C335" s="29">
        <v>9.5973719297729954</v>
      </c>
    </row>
    <row r="336" spans="1:3" x14ac:dyDescent="0.2">
      <c r="A336" s="29">
        <v>312</v>
      </c>
      <c r="B336" s="29">
        <v>11.452628070227005</v>
      </c>
      <c r="C336" s="29">
        <v>35.797371929772993</v>
      </c>
    </row>
    <row r="337" spans="1:3" x14ac:dyDescent="0.2">
      <c r="A337" s="29">
        <v>313</v>
      </c>
      <c r="B337" s="29">
        <v>11.452628070227005</v>
      </c>
      <c r="C337" s="29">
        <v>-2.6026280702270057</v>
      </c>
    </row>
    <row r="338" spans="1:3" x14ac:dyDescent="0.2">
      <c r="A338" s="29">
        <v>314</v>
      </c>
      <c r="B338" s="29">
        <v>11.452628070227005</v>
      </c>
      <c r="C338" s="29">
        <v>-6.9526280702270054</v>
      </c>
    </row>
    <row r="339" spans="1:3" x14ac:dyDescent="0.2">
      <c r="A339" s="29">
        <v>315</v>
      </c>
      <c r="B339" s="29">
        <v>11.452628070227005</v>
      </c>
      <c r="C339" s="29">
        <v>-1.5026280702270061</v>
      </c>
    </row>
    <row r="340" spans="1:3" x14ac:dyDescent="0.2">
      <c r="A340" s="29">
        <v>316</v>
      </c>
      <c r="B340" s="29">
        <v>11.452628070227005</v>
      </c>
      <c r="C340" s="29">
        <v>-11.452628070227005</v>
      </c>
    </row>
    <row r="341" spans="1:3" x14ac:dyDescent="0.2">
      <c r="A341" s="29">
        <v>317</v>
      </c>
      <c r="B341" s="29">
        <v>11.452628070227005</v>
      </c>
      <c r="C341" s="29">
        <v>-11.452628070227005</v>
      </c>
    </row>
    <row r="342" spans="1:3" x14ac:dyDescent="0.2">
      <c r="A342" s="29">
        <v>318</v>
      </c>
      <c r="B342" s="29">
        <v>11.452628070227005</v>
      </c>
      <c r="C342" s="29">
        <v>-11.452628070227005</v>
      </c>
    </row>
    <row r="343" spans="1:3" x14ac:dyDescent="0.2">
      <c r="A343" s="29">
        <v>319</v>
      </c>
      <c r="B343" s="29">
        <v>11.452628070227005</v>
      </c>
      <c r="C343" s="29">
        <v>-11.452628070227005</v>
      </c>
    </row>
    <row r="344" spans="1:3" x14ac:dyDescent="0.2">
      <c r="A344" s="29">
        <v>320</v>
      </c>
      <c r="B344" s="29">
        <v>11.452628070227005</v>
      </c>
      <c r="C344" s="29">
        <v>-11.452628070227005</v>
      </c>
    </row>
    <row r="345" spans="1:3" x14ac:dyDescent="0.2">
      <c r="A345" s="29">
        <v>321</v>
      </c>
      <c r="B345" s="29">
        <v>11.452628070227005</v>
      </c>
      <c r="C345" s="29">
        <v>-11.452628070227005</v>
      </c>
    </row>
    <row r="346" spans="1:3" x14ac:dyDescent="0.2">
      <c r="A346" s="29">
        <v>322</v>
      </c>
      <c r="B346" s="29">
        <v>11.452628070227005</v>
      </c>
      <c r="C346" s="29">
        <v>-11.452628070227005</v>
      </c>
    </row>
    <row r="347" spans="1:3" x14ac:dyDescent="0.2">
      <c r="A347" s="29">
        <v>323</v>
      </c>
      <c r="B347" s="29">
        <v>11.452628070227005</v>
      </c>
      <c r="C347" s="29">
        <v>-11.452628070227005</v>
      </c>
    </row>
    <row r="348" spans="1:3" x14ac:dyDescent="0.2">
      <c r="A348" s="29">
        <v>324</v>
      </c>
      <c r="B348" s="29">
        <v>15.612953775791416</v>
      </c>
      <c r="C348" s="29">
        <v>28.387046224208582</v>
      </c>
    </row>
    <row r="349" spans="1:3" x14ac:dyDescent="0.2">
      <c r="A349" s="29">
        <v>325</v>
      </c>
      <c r="B349" s="29">
        <v>15.612953775791416</v>
      </c>
      <c r="C349" s="29">
        <v>-15.612953775791416</v>
      </c>
    </row>
    <row r="350" spans="1:3" x14ac:dyDescent="0.2">
      <c r="A350" s="29">
        <v>326</v>
      </c>
      <c r="B350" s="29">
        <v>15.612953775791416</v>
      </c>
      <c r="C350" s="29">
        <v>19.977046224208586</v>
      </c>
    </row>
    <row r="351" spans="1:3" x14ac:dyDescent="0.2">
      <c r="A351" s="29">
        <v>327</v>
      </c>
      <c r="B351" s="29">
        <v>15.612953775791416</v>
      </c>
      <c r="C351" s="29">
        <v>-7.3629537757914161</v>
      </c>
    </row>
    <row r="352" spans="1:3" x14ac:dyDescent="0.2">
      <c r="A352" s="29">
        <v>328</v>
      </c>
      <c r="B352" s="29">
        <v>15.612953775791416</v>
      </c>
      <c r="C352" s="29">
        <v>33.587046224208585</v>
      </c>
    </row>
    <row r="353" spans="1:3" x14ac:dyDescent="0.2">
      <c r="A353" s="29">
        <v>329</v>
      </c>
      <c r="B353" s="29">
        <v>15.612953775791416</v>
      </c>
      <c r="C353" s="29">
        <v>25.127046224208584</v>
      </c>
    </row>
    <row r="354" spans="1:3" x14ac:dyDescent="0.2">
      <c r="A354" s="29">
        <v>330</v>
      </c>
      <c r="B354" s="29">
        <v>15.612953775791416</v>
      </c>
      <c r="C354" s="29">
        <v>-1.2629537757914164</v>
      </c>
    </row>
    <row r="355" spans="1:3" x14ac:dyDescent="0.2">
      <c r="A355" s="29">
        <v>331</v>
      </c>
      <c r="B355" s="29">
        <v>15.612953775791416</v>
      </c>
      <c r="C355" s="29">
        <v>-6.3629537757914161</v>
      </c>
    </row>
    <row r="356" spans="1:3" x14ac:dyDescent="0.2">
      <c r="A356" s="29">
        <v>332</v>
      </c>
      <c r="B356" s="29">
        <v>15.612953775791416</v>
      </c>
      <c r="C356" s="29">
        <v>-10.842953775791417</v>
      </c>
    </row>
    <row r="357" spans="1:3" x14ac:dyDescent="0.2">
      <c r="A357" s="29">
        <v>333</v>
      </c>
      <c r="B357" s="29">
        <v>15.612953775791416</v>
      </c>
      <c r="C357" s="29">
        <v>0.13704622420858392</v>
      </c>
    </row>
    <row r="358" spans="1:3" x14ac:dyDescent="0.2">
      <c r="A358" s="29">
        <v>334</v>
      </c>
      <c r="B358" s="29">
        <v>15.612953775791416</v>
      </c>
      <c r="C358" s="29">
        <v>9.6370462242085839</v>
      </c>
    </row>
    <row r="359" spans="1:3" x14ac:dyDescent="0.2">
      <c r="A359" s="29">
        <v>335</v>
      </c>
      <c r="B359" s="29">
        <v>15.612953775791416</v>
      </c>
      <c r="C359" s="29">
        <v>-15.612953775791416</v>
      </c>
    </row>
    <row r="360" spans="1:3" x14ac:dyDescent="0.2">
      <c r="A360" s="29">
        <v>336</v>
      </c>
      <c r="B360" s="29">
        <v>15.612953775791416</v>
      </c>
      <c r="C360" s="29">
        <v>6.6370462242085839</v>
      </c>
    </row>
    <row r="361" spans="1:3" x14ac:dyDescent="0.2">
      <c r="A361" s="29">
        <v>337</v>
      </c>
      <c r="B361" s="29">
        <v>15.612953775791416</v>
      </c>
      <c r="C361" s="29">
        <v>-15.612953775791416</v>
      </c>
    </row>
    <row r="362" spans="1:3" x14ac:dyDescent="0.2">
      <c r="A362" s="29">
        <v>338</v>
      </c>
      <c r="B362" s="29">
        <v>15.612953775791416</v>
      </c>
      <c r="C362" s="29">
        <v>17.687046224208579</v>
      </c>
    </row>
    <row r="363" spans="1:3" x14ac:dyDescent="0.2">
      <c r="A363" s="29">
        <v>339</v>
      </c>
      <c r="B363" s="29">
        <v>15.612953775791416</v>
      </c>
      <c r="C363" s="29">
        <v>15.357046224208583</v>
      </c>
    </row>
    <row r="364" spans="1:3" x14ac:dyDescent="0.2">
      <c r="A364" s="29">
        <v>340</v>
      </c>
      <c r="B364" s="29">
        <v>15.612953775791416</v>
      </c>
      <c r="C364" s="29">
        <v>-15.612953775791416</v>
      </c>
    </row>
    <row r="365" spans="1:3" x14ac:dyDescent="0.2">
      <c r="A365" s="29">
        <v>341</v>
      </c>
      <c r="B365" s="29">
        <v>17.801333193169228</v>
      </c>
      <c r="C365" s="29">
        <v>28.288666806830776</v>
      </c>
    </row>
    <row r="366" spans="1:3" x14ac:dyDescent="0.2">
      <c r="A366" s="29">
        <v>342</v>
      </c>
      <c r="B366" s="29">
        <v>17.801333193169228</v>
      </c>
      <c r="C366" s="29">
        <v>11.198666806830772</v>
      </c>
    </row>
    <row r="367" spans="1:3" x14ac:dyDescent="0.2">
      <c r="A367" s="29">
        <v>343</v>
      </c>
      <c r="B367" s="29">
        <v>17.801333193169228</v>
      </c>
      <c r="C367" s="29">
        <v>27.698666806830772</v>
      </c>
    </row>
    <row r="368" spans="1:3" x14ac:dyDescent="0.2">
      <c r="A368" s="29">
        <v>344</v>
      </c>
      <c r="B368" s="29">
        <v>17.801333193169228</v>
      </c>
      <c r="C368" s="29">
        <v>-11.801333193169228</v>
      </c>
    </row>
    <row r="369" spans="1:3" x14ac:dyDescent="0.2">
      <c r="A369" s="29">
        <v>345</v>
      </c>
      <c r="B369" s="29">
        <v>17.801333193169228</v>
      </c>
      <c r="C369" s="29">
        <v>-10.551333193169228</v>
      </c>
    </row>
    <row r="370" spans="1:3" x14ac:dyDescent="0.2">
      <c r="A370" s="29">
        <v>346</v>
      </c>
      <c r="B370" s="29">
        <v>17.801333193169228</v>
      </c>
      <c r="C370" s="29">
        <v>-1.5513331931692278</v>
      </c>
    </row>
    <row r="371" spans="1:3" x14ac:dyDescent="0.2">
      <c r="A371" s="29">
        <v>347</v>
      </c>
      <c r="B371" s="29">
        <v>17.801333193169228</v>
      </c>
      <c r="C371" s="29">
        <v>12.648666806830771</v>
      </c>
    </row>
    <row r="372" spans="1:3" x14ac:dyDescent="0.2">
      <c r="A372" s="29">
        <v>348</v>
      </c>
      <c r="B372" s="29">
        <v>17.801333193169228</v>
      </c>
      <c r="C372" s="29">
        <v>-1.3331931692270871E-3</v>
      </c>
    </row>
    <row r="373" spans="1:3" x14ac:dyDescent="0.2">
      <c r="A373" s="29">
        <v>349</v>
      </c>
      <c r="B373" s="29">
        <v>17.801333193169228</v>
      </c>
      <c r="C373" s="29">
        <v>-9.5513331931692278</v>
      </c>
    </row>
    <row r="374" spans="1:3" x14ac:dyDescent="0.2">
      <c r="A374" s="29">
        <v>350</v>
      </c>
      <c r="B374" s="29">
        <v>17.801333193169228</v>
      </c>
      <c r="C374" s="29">
        <v>16.948666806830772</v>
      </c>
    </row>
    <row r="375" spans="1:3" x14ac:dyDescent="0.2">
      <c r="A375" s="29">
        <v>351</v>
      </c>
      <c r="B375" s="29">
        <v>17.801333193169228</v>
      </c>
      <c r="C375" s="29">
        <v>-0.8013331931692278</v>
      </c>
    </row>
    <row r="376" spans="1:3" x14ac:dyDescent="0.2">
      <c r="A376" s="29">
        <v>352</v>
      </c>
      <c r="B376" s="29">
        <v>17.801333193169228</v>
      </c>
      <c r="C376" s="29">
        <v>-4.3013331931692278</v>
      </c>
    </row>
    <row r="377" spans="1:3" x14ac:dyDescent="0.2">
      <c r="A377" s="29">
        <v>353</v>
      </c>
      <c r="B377" s="29">
        <v>17.801333193169228</v>
      </c>
      <c r="C377" s="29">
        <v>5.8486668068307708</v>
      </c>
    </row>
    <row r="378" spans="1:3" x14ac:dyDescent="0.2">
      <c r="A378" s="29">
        <v>354</v>
      </c>
      <c r="B378" s="29">
        <v>17.801333193169228</v>
      </c>
      <c r="C378" s="29">
        <v>-17.801333193169228</v>
      </c>
    </row>
    <row r="379" spans="1:3" x14ac:dyDescent="0.2">
      <c r="A379" s="29">
        <v>355</v>
      </c>
      <c r="B379" s="29">
        <v>17.801333193169228</v>
      </c>
      <c r="C379" s="29">
        <v>-17.801333193169228</v>
      </c>
    </row>
    <row r="380" spans="1:3" x14ac:dyDescent="0.2">
      <c r="A380" s="29">
        <v>356</v>
      </c>
      <c r="B380" s="29">
        <v>17.801333193169228</v>
      </c>
      <c r="C380" s="29">
        <v>-11.951333193169228</v>
      </c>
    </row>
    <row r="381" spans="1:3" ht="17" thickBot="1" x14ac:dyDescent="0.25">
      <c r="A381" s="30">
        <v>357</v>
      </c>
      <c r="B381" s="30">
        <v>17.801333193169228</v>
      </c>
      <c r="C381" s="30">
        <v>-17.801333193169228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6FC27-86AD-B64D-AFE0-12DC24AAB3D0}">
  <dimension ref="A1:I383"/>
  <sheetViews>
    <sheetView zoomScaleNormal="100" workbookViewId="0">
      <selection activeCell="N34" sqref="N34"/>
    </sheetView>
  </sheetViews>
  <sheetFormatPr baseColWidth="10" defaultRowHeight="16" x14ac:dyDescent="0.2"/>
  <sheetData>
    <row r="1" spans="1:9" x14ac:dyDescent="0.2">
      <c r="A1" t="s">
        <v>154</v>
      </c>
    </row>
    <row r="2" spans="1:9" ht="17" thickBot="1" x14ac:dyDescent="0.25"/>
    <row r="3" spans="1:9" x14ac:dyDescent="0.2">
      <c r="A3" s="33" t="s">
        <v>155</v>
      </c>
      <c r="B3" s="33"/>
    </row>
    <row r="4" spans="1:9" x14ac:dyDescent="0.2">
      <c r="A4" s="29" t="s">
        <v>156</v>
      </c>
      <c r="B4" s="29">
        <v>0.41271364178580561</v>
      </c>
    </row>
    <row r="5" spans="1:9" x14ac:dyDescent="0.2">
      <c r="A5" s="29" t="s">
        <v>157</v>
      </c>
      <c r="B5" s="29">
        <v>0.17033255011610227</v>
      </c>
    </row>
    <row r="6" spans="1:9" x14ac:dyDescent="0.2">
      <c r="A6" s="29" t="s">
        <v>158</v>
      </c>
      <c r="B6" s="29">
        <v>0.16328155195844876</v>
      </c>
    </row>
    <row r="7" spans="1:9" x14ac:dyDescent="0.2">
      <c r="A7" s="29" t="s">
        <v>159</v>
      </c>
      <c r="B7" s="29">
        <v>11.240448718857968</v>
      </c>
    </row>
    <row r="8" spans="1:9" ht="17" thickBot="1" x14ac:dyDescent="0.25">
      <c r="A8" s="30" t="s">
        <v>160</v>
      </c>
      <c r="B8" s="30">
        <v>357</v>
      </c>
    </row>
    <row r="10" spans="1:9" ht="17" thickBot="1" x14ac:dyDescent="0.25">
      <c r="A10" t="s">
        <v>161</v>
      </c>
    </row>
    <row r="11" spans="1:9" x14ac:dyDescent="0.2">
      <c r="A11" s="31"/>
      <c r="B11" s="31" t="s">
        <v>166</v>
      </c>
      <c r="C11" s="31" t="s">
        <v>167</v>
      </c>
      <c r="D11" s="31" t="s">
        <v>168</v>
      </c>
      <c r="E11" s="31" t="s">
        <v>169</v>
      </c>
      <c r="F11" s="31" t="s">
        <v>170</v>
      </c>
    </row>
    <row r="12" spans="1:9" x14ac:dyDescent="0.2">
      <c r="A12" s="29" t="s">
        <v>162</v>
      </c>
      <c r="B12" s="29">
        <v>3</v>
      </c>
      <c r="C12" s="29">
        <v>9156.6286000108812</v>
      </c>
      <c r="D12" s="29">
        <v>3052.2095333369602</v>
      </c>
      <c r="E12" s="29">
        <v>24.157225162683446</v>
      </c>
      <c r="F12" s="29">
        <v>3.0535396926701106E-14</v>
      </c>
    </row>
    <row r="13" spans="1:9" x14ac:dyDescent="0.2">
      <c r="A13" s="29" t="s">
        <v>163</v>
      </c>
      <c r="B13" s="29">
        <v>353</v>
      </c>
      <c r="C13" s="29">
        <v>44600.733652650335</v>
      </c>
      <c r="D13" s="29">
        <v>126.34768740127573</v>
      </c>
      <c r="E13" s="29"/>
      <c r="F13" s="29"/>
    </row>
    <row r="14" spans="1:9" ht="17" thickBot="1" x14ac:dyDescent="0.25">
      <c r="A14" s="30" t="s">
        <v>164</v>
      </c>
      <c r="B14" s="30">
        <v>356</v>
      </c>
      <c r="C14" s="30">
        <v>53757.362252661216</v>
      </c>
      <c r="D14" s="30"/>
      <c r="E14" s="30"/>
      <c r="F14" s="30"/>
    </row>
    <row r="15" spans="1:9" ht="17" thickBot="1" x14ac:dyDescent="0.25"/>
    <row r="16" spans="1:9" x14ac:dyDescent="0.2">
      <c r="A16" s="31"/>
      <c r="B16" s="31" t="s">
        <v>171</v>
      </c>
      <c r="C16" s="31" t="s">
        <v>159</v>
      </c>
      <c r="D16" s="31" t="s">
        <v>172</v>
      </c>
      <c r="E16" s="31" t="s">
        <v>173</v>
      </c>
      <c r="F16" s="31" t="s">
        <v>174</v>
      </c>
      <c r="G16" s="31" t="s">
        <v>175</v>
      </c>
      <c r="H16" s="31" t="s">
        <v>176</v>
      </c>
      <c r="I16" s="31" t="s">
        <v>177</v>
      </c>
    </row>
    <row r="17" spans="1:9" x14ac:dyDescent="0.2">
      <c r="A17" s="29" t="s">
        <v>165</v>
      </c>
      <c r="B17" s="29">
        <v>26.689281947582298</v>
      </c>
      <c r="C17" s="29">
        <v>7.5834169748568581</v>
      </c>
      <c r="D17" s="29">
        <v>3.5194269332771428</v>
      </c>
      <c r="E17" s="29">
        <v>4.8908543760604233E-4</v>
      </c>
      <c r="F17" s="29">
        <v>11.774922633327721</v>
      </c>
      <c r="G17" s="29">
        <v>41.603641261836877</v>
      </c>
      <c r="H17" s="29">
        <v>11.774922633327721</v>
      </c>
      <c r="I17" s="29">
        <v>41.603641261836877</v>
      </c>
    </row>
    <row r="18" spans="1:9" x14ac:dyDescent="0.2">
      <c r="A18" s="29" t="s">
        <v>119</v>
      </c>
      <c r="B18" s="29">
        <v>-1.9498214073470691E-2</v>
      </c>
      <c r="C18" s="29">
        <v>1.0771239864665421E-2</v>
      </c>
      <c r="D18" s="29">
        <v>-1.8102107388243878</v>
      </c>
      <c r="E18" s="29">
        <v>7.1113324484752868E-2</v>
      </c>
      <c r="F18" s="29">
        <v>-4.0682087007567827E-2</v>
      </c>
      <c r="G18" s="29">
        <v>1.6856588606264412E-3</v>
      </c>
      <c r="H18" s="29">
        <v>-4.0682087007567827E-2</v>
      </c>
      <c r="I18" s="29">
        <v>1.6856588606264412E-3</v>
      </c>
    </row>
    <row r="19" spans="1:9" x14ac:dyDescent="0.2">
      <c r="A19" s="29" t="s">
        <v>131</v>
      </c>
      <c r="B19" s="29">
        <v>2.1881014321895702E-2</v>
      </c>
      <c r="C19" s="29">
        <v>8.5066802080409846E-3</v>
      </c>
      <c r="D19" s="29">
        <v>2.5722154573546279</v>
      </c>
      <c r="E19" s="29">
        <v>1.0513276076690699E-2</v>
      </c>
      <c r="F19" s="29">
        <v>5.1508667360739523E-3</v>
      </c>
      <c r="G19" s="29">
        <v>3.8611161907717448E-2</v>
      </c>
      <c r="H19" s="29">
        <v>5.1508667360739523E-3</v>
      </c>
      <c r="I19" s="29">
        <v>3.8611161907717448E-2</v>
      </c>
    </row>
    <row r="20" spans="1:9" ht="17" thickBot="1" x14ac:dyDescent="0.25">
      <c r="A20" s="30" t="s">
        <v>1</v>
      </c>
      <c r="B20" s="30">
        <v>-14.913792499339596</v>
      </c>
      <c r="C20" s="30">
        <v>2.9149575331261524</v>
      </c>
      <c r="D20" s="30">
        <v>-5.1162983782289508</v>
      </c>
      <c r="E20" s="30">
        <v>5.1258134102687185E-7</v>
      </c>
      <c r="F20" s="30">
        <v>-20.646659909766701</v>
      </c>
      <c r="G20" s="30">
        <v>-9.1809250889124918</v>
      </c>
      <c r="H20" s="30">
        <v>-20.646659909766701</v>
      </c>
      <c r="I20" s="30">
        <v>-9.1809250889124918</v>
      </c>
    </row>
    <row r="24" spans="1:9" x14ac:dyDescent="0.2">
      <c r="A24" t="s">
        <v>250</v>
      </c>
    </row>
    <row r="25" spans="1:9" ht="17" thickBot="1" x14ac:dyDescent="0.25"/>
    <row r="26" spans="1:9" x14ac:dyDescent="0.2">
      <c r="A26" s="31" t="s">
        <v>251</v>
      </c>
      <c r="B26" s="31" t="s">
        <v>252</v>
      </c>
      <c r="C26" s="31" t="s">
        <v>253</v>
      </c>
    </row>
    <row r="27" spans="1:9" x14ac:dyDescent="0.2">
      <c r="A27" s="29">
        <v>1</v>
      </c>
      <c r="B27" s="29">
        <v>12.269859271479429</v>
      </c>
      <c r="C27" s="29">
        <v>5.3201407285205704</v>
      </c>
    </row>
    <row r="28" spans="1:9" x14ac:dyDescent="0.2">
      <c r="A28" s="29">
        <v>2</v>
      </c>
      <c r="B28" s="29">
        <v>11.648451250673606</v>
      </c>
      <c r="C28" s="29">
        <v>-11.648451250673606</v>
      </c>
    </row>
    <row r="29" spans="1:9" x14ac:dyDescent="0.2">
      <c r="A29" s="29">
        <v>3</v>
      </c>
      <c r="B29" s="29">
        <v>11.0270432298678</v>
      </c>
      <c r="C29" s="29">
        <v>-11.0270432298678</v>
      </c>
    </row>
    <row r="30" spans="1:9" x14ac:dyDescent="0.2">
      <c r="A30" s="29">
        <v>4</v>
      </c>
      <c r="B30" s="29">
        <v>10.405635209061979</v>
      </c>
      <c r="C30" s="29">
        <v>3.6843647909380213</v>
      </c>
    </row>
    <row r="31" spans="1:9" x14ac:dyDescent="0.2">
      <c r="A31" s="29">
        <v>5</v>
      </c>
      <c r="B31" s="29">
        <v>9.7842271882561569</v>
      </c>
      <c r="C31" s="29">
        <v>25.315772811743845</v>
      </c>
    </row>
    <row r="32" spans="1:9" x14ac:dyDescent="0.2">
      <c r="A32" s="29">
        <v>6</v>
      </c>
      <c r="B32" s="29">
        <v>9.1628191674503512</v>
      </c>
      <c r="C32" s="29">
        <v>18.087180832549649</v>
      </c>
    </row>
    <row r="33" spans="1:3" x14ac:dyDescent="0.2">
      <c r="A33" s="29">
        <v>7</v>
      </c>
      <c r="B33" s="29">
        <v>8.5414111466445295</v>
      </c>
      <c r="C33" s="29">
        <v>0.30858885335547015</v>
      </c>
    </row>
    <row r="34" spans="1:3" x14ac:dyDescent="0.2">
      <c r="A34" s="29">
        <v>8</v>
      </c>
      <c r="B34" s="29">
        <v>7.9200031258387078</v>
      </c>
      <c r="C34" s="29">
        <v>9.5299968741612915</v>
      </c>
    </row>
    <row r="35" spans="1:3" x14ac:dyDescent="0.2">
      <c r="A35" s="29">
        <v>9</v>
      </c>
      <c r="B35" s="29">
        <v>7.2985951050329003</v>
      </c>
      <c r="C35" s="29">
        <v>-7.2985951050329003</v>
      </c>
    </row>
    <row r="36" spans="1:3" x14ac:dyDescent="0.2">
      <c r="A36" s="29">
        <v>10</v>
      </c>
      <c r="B36" s="29">
        <v>6.6771870842270804</v>
      </c>
      <c r="C36" s="29">
        <v>-6.6771870842270804</v>
      </c>
    </row>
    <row r="37" spans="1:3" x14ac:dyDescent="0.2">
      <c r="A37" s="29">
        <v>11</v>
      </c>
      <c r="B37" s="29">
        <v>6.0557790634212587</v>
      </c>
      <c r="C37" s="29">
        <v>-6.0557790634212587</v>
      </c>
    </row>
    <row r="38" spans="1:3" x14ac:dyDescent="0.2">
      <c r="A38" s="29">
        <v>12</v>
      </c>
      <c r="B38" s="29">
        <v>5.4343710426154512</v>
      </c>
      <c r="C38" s="29">
        <v>-5.4343710426154512</v>
      </c>
    </row>
    <row r="39" spans="1:3" x14ac:dyDescent="0.2">
      <c r="A39" s="29">
        <v>13</v>
      </c>
      <c r="B39" s="29">
        <v>4.8129630218096295</v>
      </c>
      <c r="C39" s="29">
        <v>-4.8129630218096295</v>
      </c>
    </row>
    <row r="40" spans="1:3" x14ac:dyDescent="0.2">
      <c r="A40" s="29">
        <v>14</v>
      </c>
      <c r="B40" s="29">
        <v>4.1915550010038096</v>
      </c>
      <c r="C40" s="29">
        <v>-4.1915550010038096</v>
      </c>
    </row>
    <row r="41" spans="1:3" x14ac:dyDescent="0.2">
      <c r="A41" s="29">
        <v>15</v>
      </c>
      <c r="B41" s="29">
        <v>3.5701469801980021</v>
      </c>
      <c r="C41" s="29">
        <v>-1.0701469801980021</v>
      </c>
    </row>
    <row r="42" spans="1:3" x14ac:dyDescent="0.2">
      <c r="A42" s="29">
        <v>16</v>
      </c>
      <c r="B42" s="29">
        <v>2.9487389593921804</v>
      </c>
      <c r="C42" s="29">
        <v>-2.9487389593921804</v>
      </c>
    </row>
    <row r="43" spans="1:3" x14ac:dyDescent="0.2">
      <c r="A43" s="29">
        <v>17</v>
      </c>
      <c r="B43" s="29">
        <v>2.3273309385863605</v>
      </c>
      <c r="C43" s="29">
        <v>-2.3273309385863605</v>
      </c>
    </row>
    <row r="44" spans="1:3" x14ac:dyDescent="0.2">
      <c r="A44" s="29">
        <v>18</v>
      </c>
      <c r="B44" s="29">
        <v>13.636978264068535</v>
      </c>
      <c r="C44" s="29">
        <v>-2.0369782640685354</v>
      </c>
    </row>
    <row r="45" spans="1:3" x14ac:dyDescent="0.2">
      <c r="A45" s="29">
        <v>19</v>
      </c>
      <c r="B45" s="29">
        <v>13.015570243262712</v>
      </c>
      <c r="C45" s="29">
        <v>2.2344297567372884</v>
      </c>
    </row>
    <row r="46" spans="1:3" x14ac:dyDescent="0.2">
      <c r="A46" s="29">
        <v>20</v>
      </c>
      <c r="B46" s="29">
        <v>12.394162222456906</v>
      </c>
      <c r="C46" s="29">
        <v>-7.8941622224569059</v>
      </c>
    </row>
    <row r="47" spans="1:3" x14ac:dyDescent="0.2">
      <c r="A47" s="29">
        <v>21</v>
      </c>
      <c r="B47" s="29">
        <v>11.772754201651084</v>
      </c>
      <c r="C47" s="29">
        <v>-11.772754201651084</v>
      </c>
    </row>
    <row r="48" spans="1:3" x14ac:dyDescent="0.2">
      <c r="A48" s="29">
        <v>22</v>
      </c>
      <c r="B48" s="29">
        <v>11.151346180845263</v>
      </c>
      <c r="C48" s="29">
        <v>-5.0513461808452629</v>
      </c>
    </row>
    <row r="49" spans="1:3" x14ac:dyDescent="0.2">
      <c r="A49" s="29">
        <v>23</v>
      </c>
      <c r="B49" s="29">
        <v>10.529938160039457</v>
      </c>
      <c r="C49" s="29">
        <v>-7.7799381600394568</v>
      </c>
    </row>
    <row r="50" spans="1:3" x14ac:dyDescent="0.2">
      <c r="A50" s="29">
        <v>24</v>
      </c>
      <c r="B50" s="29">
        <v>9.9085301392336351</v>
      </c>
      <c r="C50" s="29">
        <v>-1.4585301392336358</v>
      </c>
    </row>
    <row r="51" spans="1:3" x14ac:dyDescent="0.2">
      <c r="A51" s="29">
        <v>25</v>
      </c>
      <c r="B51" s="29">
        <v>9.2871221184278134</v>
      </c>
      <c r="C51" s="29">
        <v>7.9628778815721866</v>
      </c>
    </row>
    <row r="52" spans="1:3" x14ac:dyDescent="0.2">
      <c r="A52" s="29">
        <v>26</v>
      </c>
      <c r="B52" s="29">
        <v>8.665714097622006</v>
      </c>
      <c r="C52" s="29">
        <v>-1.915714097622006</v>
      </c>
    </row>
    <row r="53" spans="1:3" x14ac:dyDescent="0.2">
      <c r="A53" s="29">
        <v>27</v>
      </c>
      <c r="B53" s="29">
        <v>8.044306076816186</v>
      </c>
      <c r="C53" s="29">
        <v>1.205693923183814</v>
      </c>
    </row>
    <row r="54" spans="1:3" x14ac:dyDescent="0.2">
      <c r="A54" s="29">
        <v>28</v>
      </c>
      <c r="B54" s="29">
        <v>7.4228980560103643</v>
      </c>
      <c r="C54" s="29">
        <v>11.177101943989637</v>
      </c>
    </row>
    <row r="55" spans="1:3" x14ac:dyDescent="0.2">
      <c r="A55" s="29">
        <v>29</v>
      </c>
      <c r="B55" s="29">
        <v>6.8014900352045569</v>
      </c>
      <c r="C55" s="29">
        <v>11.288509964795443</v>
      </c>
    </row>
    <row r="56" spans="1:3" x14ac:dyDescent="0.2">
      <c r="A56" s="29">
        <v>30</v>
      </c>
      <c r="B56" s="29">
        <v>6.1800820143987352</v>
      </c>
      <c r="C56" s="29">
        <v>9.0199179856012641</v>
      </c>
    </row>
    <row r="57" spans="1:3" x14ac:dyDescent="0.2">
      <c r="A57" s="29">
        <v>31</v>
      </c>
      <c r="B57" s="29">
        <v>5.5586739935929153</v>
      </c>
      <c r="C57" s="29">
        <v>25.441326006407085</v>
      </c>
    </row>
    <row r="58" spans="1:3" x14ac:dyDescent="0.2">
      <c r="A58" s="29">
        <v>32</v>
      </c>
      <c r="B58" s="29">
        <v>4.9372659727871078</v>
      </c>
      <c r="C58" s="29">
        <v>3.3127340272128922</v>
      </c>
    </row>
    <row r="59" spans="1:3" x14ac:dyDescent="0.2">
      <c r="A59" s="29">
        <v>33</v>
      </c>
      <c r="B59" s="29">
        <v>4.3158579519812861</v>
      </c>
      <c r="C59" s="29">
        <v>-4.3158579519812861</v>
      </c>
    </row>
    <row r="60" spans="1:3" x14ac:dyDescent="0.2">
      <c r="A60" s="29">
        <v>34</v>
      </c>
      <c r="B60" s="29">
        <v>3.6944499311754662</v>
      </c>
      <c r="C60" s="29">
        <v>-1.1944499311754662</v>
      </c>
    </row>
    <row r="61" spans="1:3" x14ac:dyDescent="0.2">
      <c r="A61" s="29">
        <v>35</v>
      </c>
      <c r="B61" s="29">
        <v>12.164901379073441</v>
      </c>
      <c r="C61" s="29">
        <v>-10.564901379073442</v>
      </c>
    </row>
    <row r="62" spans="1:3" x14ac:dyDescent="0.2">
      <c r="A62" s="29">
        <v>36</v>
      </c>
      <c r="B62" s="29">
        <v>11.543493358267622</v>
      </c>
      <c r="C62" s="29">
        <v>4.4565066417323784</v>
      </c>
    </row>
    <row r="63" spans="1:3" x14ac:dyDescent="0.2">
      <c r="A63" s="29">
        <v>37</v>
      </c>
      <c r="B63" s="29">
        <v>10.922085337461816</v>
      </c>
      <c r="C63" s="29">
        <v>-3.8220853374618162</v>
      </c>
    </row>
    <row r="64" spans="1:3" x14ac:dyDescent="0.2">
      <c r="A64" s="29">
        <v>38</v>
      </c>
      <c r="B64" s="29">
        <v>10.300677316655992</v>
      </c>
      <c r="C64" s="29">
        <v>-2.5506773166559924</v>
      </c>
    </row>
    <row r="65" spans="1:3" x14ac:dyDescent="0.2">
      <c r="A65" s="29">
        <v>39</v>
      </c>
      <c r="B65" s="29">
        <v>9.6792692958501707</v>
      </c>
      <c r="C65" s="29">
        <v>-9.6792692958501707</v>
      </c>
    </row>
    <row r="66" spans="1:3" x14ac:dyDescent="0.2">
      <c r="A66" s="29">
        <v>40</v>
      </c>
      <c r="B66" s="29">
        <v>9.057861275044365</v>
      </c>
      <c r="C66" s="29">
        <v>-0.807861275044365</v>
      </c>
    </row>
    <row r="67" spans="1:3" x14ac:dyDescent="0.2">
      <c r="A67" s="29">
        <v>41</v>
      </c>
      <c r="B67" s="29">
        <v>8.4364532542385433</v>
      </c>
      <c r="C67" s="29">
        <v>4.0635467457614567</v>
      </c>
    </row>
    <row r="68" spans="1:3" x14ac:dyDescent="0.2">
      <c r="A68" s="29">
        <v>42</v>
      </c>
      <c r="B68" s="29">
        <v>7.8150452334327216</v>
      </c>
      <c r="C68" s="29">
        <v>1.1849547665672784</v>
      </c>
    </row>
    <row r="69" spans="1:3" x14ac:dyDescent="0.2">
      <c r="A69" s="29">
        <v>43</v>
      </c>
      <c r="B69" s="29">
        <v>7.1936372126269141</v>
      </c>
      <c r="C69" s="29">
        <v>8.3063627873730859</v>
      </c>
    </row>
    <row r="70" spans="1:3" x14ac:dyDescent="0.2">
      <c r="A70" s="29">
        <v>44</v>
      </c>
      <c r="B70" s="29">
        <v>6.5722291918210942</v>
      </c>
      <c r="C70" s="29">
        <v>-0.57222919182109422</v>
      </c>
    </row>
    <row r="71" spans="1:3" x14ac:dyDescent="0.2">
      <c r="A71" s="29">
        <v>45</v>
      </c>
      <c r="B71" s="29">
        <v>5.9508211710152725</v>
      </c>
      <c r="C71" s="29">
        <v>-5.9508211710152725</v>
      </c>
    </row>
    <row r="72" spans="1:3" x14ac:dyDescent="0.2">
      <c r="A72" s="29">
        <v>46</v>
      </c>
      <c r="B72" s="29">
        <v>5.329413150209465</v>
      </c>
      <c r="C72" s="29">
        <v>-5.329413150209465</v>
      </c>
    </row>
    <row r="73" spans="1:3" x14ac:dyDescent="0.2">
      <c r="A73" s="29">
        <v>47</v>
      </c>
      <c r="B73" s="29">
        <v>4.7080051294036434</v>
      </c>
      <c r="C73" s="29">
        <v>-4.7080051294036434</v>
      </c>
    </row>
    <row r="74" spans="1:3" x14ac:dyDescent="0.2">
      <c r="A74" s="29">
        <v>48</v>
      </c>
      <c r="B74" s="29">
        <v>4.0865971085978234</v>
      </c>
      <c r="C74" s="29">
        <v>9.1634028914021766</v>
      </c>
    </row>
    <row r="75" spans="1:3" x14ac:dyDescent="0.2">
      <c r="A75" s="29">
        <v>49</v>
      </c>
      <c r="B75" s="29">
        <v>3.465189087792016</v>
      </c>
      <c r="C75" s="29">
        <v>3.7348109122079842</v>
      </c>
    </row>
    <row r="76" spans="1:3" x14ac:dyDescent="0.2">
      <c r="A76" s="29">
        <v>50</v>
      </c>
      <c r="B76" s="29">
        <v>2.8437810669861943</v>
      </c>
      <c r="C76" s="29">
        <v>-2.8437810669861943</v>
      </c>
    </row>
    <row r="77" spans="1:3" x14ac:dyDescent="0.2">
      <c r="A77" s="29">
        <v>51</v>
      </c>
      <c r="B77" s="29">
        <v>2.2223730461803743</v>
      </c>
      <c r="C77" s="29">
        <v>-2.2223730461803743</v>
      </c>
    </row>
    <row r="78" spans="1:3" x14ac:dyDescent="0.2">
      <c r="A78" s="29">
        <v>52</v>
      </c>
      <c r="B78" s="29">
        <v>12.41837816202856</v>
      </c>
      <c r="C78" s="29">
        <v>-9.16837816202856</v>
      </c>
    </row>
    <row r="79" spans="1:3" x14ac:dyDescent="0.2">
      <c r="A79" s="29">
        <v>53</v>
      </c>
      <c r="B79" s="29">
        <v>11.796970141222737</v>
      </c>
      <c r="C79" s="29">
        <v>-11.796970141222737</v>
      </c>
    </row>
    <row r="80" spans="1:3" x14ac:dyDescent="0.2">
      <c r="A80" s="29">
        <v>54</v>
      </c>
      <c r="B80" s="29">
        <v>11.175562120416931</v>
      </c>
      <c r="C80" s="29">
        <v>11.324437879583069</v>
      </c>
    </row>
    <row r="81" spans="1:3" x14ac:dyDescent="0.2">
      <c r="A81" s="29">
        <v>55</v>
      </c>
      <c r="B81" s="29">
        <v>10.554154099611109</v>
      </c>
      <c r="C81" s="29">
        <v>4.0458459003888905</v>
      </c>
    </row>
    <row r="82" spans="1:3" x14ac:dyDescent="0.2">
      <c r="A82" s="29">
        <v>56</v>
      </c>
      <c r="B82" s="29">
        <v>9.9327460788052875</v>
      </c>
      <c r="C82" s="29">
        <v>7.2672539211947118</v>
      </c>
    </row>
    <row r="83" spans="1:3" x14ac:dyDescent="0.2">
      <c r="A83" s="29">
        <v>57</v>
      </c>
      <c r="B83" s="29">
        <v>9.3113380579994818</v>
      </c>
      <c r="C83" s="29">
        <v>-6.1338057999481777E-2</v>
      </c>
    </row>
    <row r="84" spans="1:3" x14ac:dyDescent="0.2">
      <c r="A84" s="29">
        <v>58</v>
      </c>
      <c r="B84" s="29">
        <v>8.6899300371936601</v>
      </c>
      <c r="C84" s="29">
        <v>-8.6899300371936601</v>
      </c>
    </row>
    <row r="85" spans="1:3" x14ac:dyDescent="0.2">
      <c r="A85" s="29">
        <v>59</v>
      </c>
      <c r="B85" s="29">
        <v>8.0685220163878384</v>
      </c>
      <c r="C85" s="29">
        <v>9.6314779836121609</v>
      </c>
    </row>
    <row r="86" spans="1:3" x14ac:dyDescent="0.2">
      <c r="A86" s="29">
        <v>60</v>
      </c>
      <c r="B86" s="29">
        <v>7.4471139955820309</v>
      </c>
      <c r="C86" s="29">
        <v>-1.9471139955820309</v>
      </c>
    </row>
    <row r="87" spans="1:3" x14ac:dyDescent="0.2">
      <c r="A87" s="29">
        <v>61</v>
      </c>
      <c r="B87" s="29">
        <v>6.825705974776211</v>
      </c>
      <c r="C87" s="29">
        <v>5.2742940252237887</v>
      </c>
    </row>
    <row r="88" spans="1:3" x14ac:dyDescent="0.2">
      <c r="A88" s="29">
        <v>62</v>
      </c>
      <c r="B88" s="29">
        <v>6.2042979539703893</v>
      </c>
      <c r="C88" s="29">
        <v>6.3957020460296103</v>
      </c>
    </row>
    <row r="89" spans="1:3" x14ac:dyDescent="0.2">
      <c r="A89" s="29">
        <v>63</v>
      </c>
      <c r="B89" s="29">
        <v>5.5828899331645818</v>
      </c>
      <c r="C89" s="29">
        <v>11.51711006683542</v>
      </c>
    </row>
    <row r="90" spans="1:3" x14ac:dyDescent="0.2">
      <c r="A90" s="29">
        <v>64</v>
      </c>
      <c r="B90" s="29">
        <v>4.9614819123587601</v>
      </c>
      <c r="C90" s="29">
        <v>5.8785180876412397</v>
      </c>
    </row>
    <row r="91" spans="1:3" x14ac:dyDescent="0.2">
      <c r="A91" s="29">
        <v>65</v>
      </c>
      <c r="B91" s="29">
        <v>4.3400738915529402</v>
      </c>
      <c r="C91" s="29">
        <v>15.609926108447059</v>
      </c>
    </row>
    <row r="92" spans="1:3" x14ac:dyDescent="0.2">
      <c r="A92" s="29">
        <v>66</v>
      </c>
      <c r="B92" s="29">
        <v>3.7186658707471327</v>
      </c>
      <c r="C92" s="29">
        <v>7.2813341292528673</v>
      </c>
    </row>
    <row r="93" spans="1:3" x14ac:dyDescent="0.2">
      <c r="A93" s="29">
        <v>67</v>
      </c>
      <c r="B93" s="29">
        <v>3.097257849941311</v>
      </c>
      <c r="C93" s="29">
        <v>-3.097257849941311</v>
      </c>
    </row>
    <row r="94" spans="1:3" x14ac:dyDescent="0.2">
      <c r="A94" s="29">
        <v>68</v>
      </c>
      <c r="B94" s="29">
        <v>2.5773230330532826</v>
      </c>
      <c r="C94" s="29">
        <v>-2.5773230330532826</v>
      </c>
    </row>
    <row r="95" spans="1:3" x14ac:dyDescent="0.2">
      <c r="A95" s="29">
        <v>69</v>
      </c>
      <c r="B95" s="29">
        <v>11.349958521538106</v>
      </c>
      <c r="C95" s="29">
        <v>-5.849958521538106</v>
      </c>
    </row>
    <row r="96" spans="1:3" x14ac:dyDescent="0.2">
      <c r="A96" s="29">
        <v>70</v>
      </c>
      <c r="B96" s="29">
        <v>10.728550500732286</v>
      </c>
      <c r="C96" s="29">
        <v>-10.728550500732286</v>
      </c>
    </row>
    <row r="97" spans="1:3" x14ac:dyDescent="0.2">
      <c r="A97" s="29">
        <v>71</v>
      </c>
      <c r="B97" s="29">
        <v>10.10714247992648</v>
      </c>
      <c r="C97" s="29">
        <v>-10.10714247992648</v>
      </c>
    </row>
    <row r="98" spans="1:3" x14ac:dyDescent="0.2">
      <c r="A98" s="29">
        <v>72</v>
      </c>
      <c r="B98" s="29">
        <v>9.4857344591206569</v>
      </c>
      <c r="C98" s="29">
        <v>5.3642655408793427</v>
      </c>
    </row>
    <row r="99" spans="1:3" x14ac:dyDescent="0.2">
      <c r="A99" s="29">
        <v>73</v>
      </c>
      <c r="B99" s="29">
        <v>8.8643264383148352</v>
      </c>
      <c r="C99" s="29">
        <v>14.635673561685165</v>
      </c>
    </row>
    <row r="100" spans="1:3" x14ac:dyDescent="0.2">
      <c r="A100" s="29">
        <v>74</v>
      </c>
      <c r="B100" s="29">
        <v>8.2429184175090295</v>
      </c>
      <c r="C100" s="29">
        <v>-8.2429184175090295</v>
      </c>
    </row>
    <row r="101" spans="1:3" x14ac:dyDescent="0.2">
      <c r="A101" s="29">
        <v>75</v>
      </c>
      <c r="B101" s="29">
        <v>7.6215103967032078</v>
      </c>
      <c r="C101" s="29">
        <v>-7.6215103967032078</v>
      </c>
    </row>
    <row r="102" spans="1:3" x14ac:dyDescent="0.2">
      <c r="A102" s="29">
        <v>76</v>
      </c>
      <c r="B102" s="29">
        <v>7.0001023758973862</v>
      </c>
      <c r="C102" s="29">
        <v>-7.0001023758973862</v>
      </c>
    </row>
    <row r="103" spans="1:3" x14ac:dyDescent="0.2">
      <c r="A103" s="29">
        <v>77</v>
      </c>
      <c r="B103" s="29">
        <v>6.3786943550915787</v>
      </c>
      <c r="C103" s="29">
        <v>7.8713056449084213</v>
      </c>
    </row>
    <row r="104" spans="1:3" x14ac:dyDescent="0.2">
      <c r="A104" s="29">
        <v>78</v>
      </c>
      <c r="B104" s="29">
        <v>5.7572863342857588</v>
      </c>
      <c r="C104" s="29">
        <v>-1.2572863342857588</v>
      </c>
    </row>
    <row r="105" spans="1:3" x14ac:dyDescent="0.2">
      <c r="A105" s="29">
        <v>79</v>
      </c>
      <c r="B105" s="29">
        <v>5.1358783134799371</v>
      </c>
      <c r="C105" s="29">
        <v>-5.1358783134799371</v>
      </c>
    </row>
    <row r="106" spans="1:3" x14ac:dyDescent="0.2">
      <c r="A106" s="29">
        <v>80</v>
      </c>
      <c r="B106" s="29">
        <v>4.5144702926741296</v>
      </c>
      <c r="C106" s="29">
        <v>-4.5144702926741296</v>
      </c>
    </row>
    <row r="107" spans="1:3" x14ac:dyDescent="0.2">
      <c r="A107" s="29">
        <v>81</v>
      </c>
      <c r="B107" s="29">
        <v>3.8930622718683079</v>
      </c>
      <c r="C107" s="29">
        <v>-3.8930622718683079</v>
      </c>
    </row>
    <row r="108" spans="1:3" x14ac:dyDescent="0.2">
      <c r="A108" s="29">
        <v>82</v>
      </c>
      <c r="B108" s="29">
        <v>3.271654251062488</v>
      </c>
      <c r="C108" s="29">
        <v>-3.271654251062488</v>
      </c>
    </row>
    <row r="109" spans="1:3" x14ac:dyDescent="0.2">
      <c r="A109" s="29">
        <v>83</v>
      </c>
      <c r="B109" s="29">
        <v>2.6502462302566805</v>
      </c>
      <c r="C109" s="29">
        <v>-2.6502462302566805</v>
      </c>
    </row>
    <row r="110" spans="1:3" x14ac:dyDescent="0.2">
      <c r="A110" s="29">
        <v>84</v>
      </c>
      <c r="B110" s="29">
        <v>2.0288382094508588</v>
      </c>
      <c r="C110" s="29">
        <v>-2.0288382094508588</v>
      </c>
    </row>
    <row r="111" spans="1:3" x14ac:dyDescent="0.2">
      <c r="A111" s="29">
        <v>85</v>
      </c>
      <c r="B111" s="29">
        <v>1.4074301886450389</v>
      </c>
      <c r="C111" s="29">
        <v>-1.4074301886450389</v>
      </c>
    </row>
    <row r="112" spans="1:3" x14ac:dyDescent="0.2">
      <c r="A112" s="29">
        <v>86</v>
      </c>
      <c r="B112" s="29">
        <v>19.490474027893523</v>
      </c>
      <c r="C112" s="29">
        <v>-11.240474027893523</v>
      </c>
    </row>
    <row r="113" spans="1:3" x14ac:dyDescent="0.2">
      <c r="A113" s="29">
        <v>87</v>
      </c>
      <c r="B113" s="29">
        <v>18.869066007087699</v>
      </c>
      <c r="C113" s="29">
        <v>15.130933992912301</v>
      </c>
    </row>
    <row r="114" spans="1:3" x14ac:dyDescent="0.2">
      <c r="A114" s="29">
        <v>88</v>
      </c>
      <c r="B114" s="29">
        <v>18.247657986281894</v>
      </c>
      <c r="C114" s="29">
        <v>34.502342013718106</v>
      </c>
    </row>
    <row r="115" spans="1:3" x14ac:dyDescent="0.2">
      <c r="A115" s="29">
        <v>89</v>
      </c>
      <c r="B115" s="29">
        <v>17.62624996547607</v>
      </c>
      <c r="C115" s="29">
        <v>3.6237500345239297</v>
      </c>
    </row>
    <row r="116" spans="1:3" x14ac:dyDescent="0.2">
      <c r="A116" s="29">
        <v>90</v>
      </c>
      <c r="B116" s="29">
        <v>17.00484194467025</v>
      </c>
      <c r="C116" s="29">
        <v>11.285158055329749</v>
      </c>
    </row>
    <row r="117" spans="1:3" x14ac:dyDescent="0.2">
      <c r="A117" s="29">
        <v>91</v>
      </c>
      <c r="B117" s="29">
        <v>16.383433923864445</v>
      </c>
      <c r="C117" s="29">
        <v>6.6566076135554653E-2</v>
      </c>
    </row>
    <row r="118" spans="1:3" x14ac:dyDescent="0.2">
      <c r="A118" s="29">
        <v>92</v>
      </c>
      <c r="B118" s="29">
        <v>15.762025903058623</v>
      </c>
      <c r="C118" s="29">
        <v>6.1879740969413763</v>
      </c>
    </row>
    <row r="119" spans="1:3" x14ac:dyDescent="0.2">
      <c r="A119" s="29">
        <v>93</v>
      </c>
      <c r="B119" s="29">
        <v>15.140617882252801</v>
      </c>
      <c r="C119" s="29">
        <v>-9.6406178822528013</v>
      </c>
    </row>
    <row r="120" spans="1:3" x14ac:dyDescent="0.2">
      <c r="A120" s="29">
        <v>94</v>
      </c>
      <c r="B120" s="29">
        <v>14.519209861446994</v>
      </c>
      <c r="C120" s="29">
        <v>-1.7692098614469938</v>
      </c>
    </row>
    <row r="121" spans="1:3" x14ac:dyDescent="0.2">
      <c r="A121" s="29">
        <v>95</v>
      </c>
      <c r="B121" s="29">
        <v>13.897801840641174</v>
      </c>
      <c r="C121" s="29">
        <v>8.2021981593588276</v>
      </c>
    </row>
    <row r="122" spans="1:3" x14ac:dyDescent="0.2">
      <c r="A122" s="29">
        <v>96</v>
      </c>
      <c r="B122" s="29">
        <v>13.276393819835352</v>
      </c>
      <c r="C122" s="29">
        <v>-5.826393819835352</v>
      </c>
    </row>
    <row r="123" spans="1:3" x14ac:dyDescent="0.2">
      <c r="A123" s="29">
        <v>97</v>
      </c>
      <c r="B123" s="29">
        <v>12.654985799029545</v>
      </c>
      <c r="C123" s="29">
        <v>-12.654985799029545</v>
      </c>
    </row>
    <row r="124" spans="1:3" x14ac:dyDescent="0.2">
      <c r="A124" s="29">
        <v>98</v>
      </c>
      <c r="B124" s="29">
        <v>12.033577778223723</v>
      </c>
      <c r="C124" s="29">
        <v>34.516422221776274</v>
      </c>
    </row>
    <row r="125" spans="1:3" x14ac:dyDescent="0.2">
      <c r="A125" s="29">
        <v>99</v>
      </c>
      <c r="B125" s="29">
        <v>11.412169757417903</v>
      </c>
      <c r="C125" s="29">
        <v>-9.1621697574179031</v>
      </c>
    </row>
    <row r="126" spans="1:3" x14ac:dyDescent="0.2">
      <c r="A126" s="29">
        <v>100</v>
      </c>
      <c r="B126" s="29">
        <v>10.790761736612096</v>
      </c>
      <c r="C126" s="29">
        <v>-10.790761736612096</v>
      </c>
    </row>
    <row r="127" spans="1:3" x14ac:dyDescent="0.2">
      <c r="A127" s="29">
        <v>101</v>
      </c>
      <c r="B127" s="29">
        <v>10.169353715806274</v>
      </c>
      <c r="C127" s="29">
        <v>-4.1693537158062739</v>
      </c>
    </row>
    <row r="128" spans="1:3" x14ac:dyDescent="0.2">
      <c r="A128" s="29">
        <v>102</v>
      </c>
      <c r="B128" s="29">
        <v>9.547945695000454</v>
      </c>
      <c r="C128" s="29">
        <v>-9.547945695000454</v>
      </c>
    </row>
    <row r="129" spans="1:3" x14ac:dyDescent="0.2">
      <c r="A129" s="29">
        <v>103</v>
      </c>
      <c r="B129" s="29">
        <v>20.463771377254378</v>
      </c>
      <c r="C129" s="29">
        <v>-20.463771377254378</v>
      </c>
    </row>
    <row r="130" spans="1:3" x14ac:dyDescent="0.2">
      <c r="A130" s="29">
        <v>104</v>
      </c>
      <c r="B130" s="29">
        <v>19.842363356448555</v>
      </c>
      <c r="C130" s="29">
        <v>-19.842363356448555</v>
      </c>
    </row>
    <row r="131" spans="1:3" x14ac:dyDescent="0.2">
      <c r="A131" s="29">
        <v>105</v>
      </c>
      <c r="B131" s="29">
        <v>19.220955335642749</v>
      </c>
      <c r="C131" s="29">
        <v>-4.2209553356427492</v>
      </c>
    </row>
    <row r="132" spans="1:3" x14ac:dyDescent="0.2">
      <c r="A132" s="29">
        <v>106</v>
      </c>
      <c r="B132" s="29">
        <v>18.599547314836926</v>
      </c>
      <c r="C132" s="29">
        <v>5.6004526851630736</v>
      </c>
    </row>
    <row r="133" spans="1:3" x14ac:dyDescent="0.2">
      <c r="A133" s="29">
        <v>107</v>
      </c>
      <c r="B133" s="29">
        <v>17.978139294031106</v>
      </c>
      <c r="C133" s="29">
        <v>8.2718607059688942</v>
      </c>
    </row>
    <row r="134" spans="1:3" x14ac:dyDescent="0.2">
      <c r="A134" s="29">
        <v>108</v>
      </c>
      <c r="B134" s="29">
        <v>17.3567312732253</v>
      </c>
      <c r="C134" s="29">
        <v>31.3932687267747</v>
      </c>
    </row>
    <row r="135" spans="1:3" x14ac:dyDescent="0.2">
      <c r="A135" s="29">
        <v>109</v>
      </c>
      <c r="B135" s="29">
        <v>16.735323252419477</v>
      </c>
      <c r="C135" s="29">
        <v>1.5146767475805234</v>
      </c>
    </row>
    <row r="136" spans="1:3" x14ac:dyDescent="0.2">
      <c r="A136" s="29">
        <v>110</v>
      </c>
      <c r="B136" s="29">
        <v>16.113915231613657</v>
      </c>
      <c r="C136" s="29">
        <v>7.8860847683863433</v>
      </c>
    </row>
    <row r="137" spans="1:3" x14ac:dyDescent="0.2">
      <c r="A137" s="29">
        <v>111</v>
      </c>
      <c r="B137" s="29">
        <v>15.492507210807849</v>
      </c>
      <c r="C137" s="29">
        <v>5.8074927891921515</v>
      </c>
    </row>
    <row r="138" spans="1:3" x14ac:dyDescent="0.2">
      <c r="A138" s="29">
        <v>112</v>
      </c>
      <c r="B138" s="29">
        <v>14.871099190002029</v>
      </c>
      <c r="C138" s="29">
        <v>6.8689008099979691</v>
      </c>
    </row>
    <row r="139" spans="1:3" x14ac:dyDescent="0.2">
      <c r="A139" s="29">
        <v>113</v>
      </c>
      <c r="B139" s="29">
        <v>14.249691169196208</v>
      </c>
      <c r="C139" s="29">
        <v>-14.249691169196208</v>
      </c>
    </row>
    <row r="140" spans="1:3" x14ac:dyDescent="0.2">
      <c r="A140" s="29">
        <v>114</v>
      </c>
      <c r="B140" s="29">
        <v>13.6282831483904</v>
      </c>
      <c r="C140" s="29">
        <v>3.4717168516096013</v>
      </c>
    </row>
    <row r="141" spans="1:3" x14ac:dyDescent="0.2">
      <c r="A141" s="29">
        <v>115</v>
      </c>
      <c r="B141" s="29">
        <v>13.006875127584578</v>
      </c>
      <c r="C141" s="29">
        <v>35.863124872415419</v>
      </c>
    </row>
    <row r="142" spans="1:3" x14ac:dyDescent="0.2">
      <c r="A142" s="29">
        <v>116</v>
      </c>
      <c r="B142" s="29">
        <v>12.385467106778759</v>
      </c>
      <c r="C142" s="29">
        <v>-12.385467106778759</v>
      </c>
    </row>
    <row r="143" spans="1:3" x14ac:dyDescent="0.2">
      <c r="A143" s="29">
        <v>117</v>
      </c>
      <c r="B143" s="29">
        <v>11.764059085972951</v>
      </c>
      <c r="C143" s="29">
        <v>-8.514059085972951</v>
      </c>
    </row>
    <row r="144" spans="1:3" x14ac:dyDescent="0.2">
      <c r="A144" s="29">
        <v>118</v>
      </c>
      <c r="B144" s="29">
        <v>11.142651065167129</v>
      </c>
      <c r="C144" s="29">
        <v>-6.3926510651671293</v>
      </c>
    </row>
    <row r="145" spans="1:3" x14ac:dyDescent="0.2">
      <c r="A145" s="29">
        <v>119</v>
      </c>
      <c r="B145" s="29">
        <v>10.521243044361309</v>
      </c>
      <c r="C145" s="29">
        <v>-10.521243044361309</v>
      </c>
    </row>
    <row r="146" spans="1:3" x14ac:dyDescent="0.2">
      <c r="A146" s="29">
        <v>120</v>
      </c>
      <c r="B146" s="29">
        <v>12.292590057405377</v>
      </c>
      <c r="C146" s="29">
        <v>-2.3425900574053777</v>
      </c>
    </row>
    <row r="147" spans="1:3" x14ac:dyDescent="0.2">
      <c r="A147" s="29">
        <v>121</v>
      </c>
      <c r="B147" s="29">
        <v>11.671182036599554</v>
      </c>
      <c r="C147" s="29">
        <v>-11.671182036599554</v>
      </c>
    </row>
    <row r="148" spans="1:3" x14ac:dyDescent="0.2">
      <c r="A148" s="29">
        <v>122</v>
      </c>
      <c r="B148" s="29">
        <v>11.049774015793748</v>
      </c>
      <c r="C148" s="29">
        <v>-3.5497740157937479</v>
      </c>
    </row>
    <row r="149" spans="1:3" x14ac:dyDescent="0.2">
      <c r="A149" s="29">
        <v>123</v>
      </c>
      <c r="B149" s="29">
        <v>10.428365994987926</v>
      </c>
      <c r="C149" s="29">
        <v>3.9216340050120735</v>
      </c>
    </row>
    <row r="150" spans="1:3" x14ac:dyDescent="0.2">
      <c r="A150" s="29">
        <v>124</v>
      </c>
      <c r="B150" s="29">
        <v>9.8069579741821045</v>
      </c>
      <c r="C150" s="29">
        <v>9.673042025817896</v>
      </c>
    </row>
    <row r="151" spans="1:3" x14ac:dyDescent="0.2">
      <c r="A151" s="29">
        <v>125</v>
      </c>
      <c r="B151" s="29">
        <v>9.1855499533762988</v>
      </c>
      <c r="C151" s="29">
        <v>-7.5855499533762991</v>
      </c>
    </row>
    <row r="152" spans="1:3" x14ac:dyDescent="0.2">
      <c r="A152" s="29">
        <v>126</v>
      </c>
      <c r="B152" s="29">
        <v>8.5641419325704771</v>
      </c>
      <c r="C152" s="29">
        <v>3.1858580674295229</v>
      </c>
    </row>
    <row r="153" spans="1:3" x14ac:dyDescent="0.2">
      <c r="A153" s="29">
        <v>127</v>
      </c>
      <c r="B153" s="29">
        <v>7.9427339117646554</v>
      </c>
      <c r="C153" s="29">
        <v>-7.9427339117646554</v>
      </c>
    </row>
    <row r="154" spans="1:3" x14ac:dyDescent="0.2">
      <c r="A154" s="29">
        <v>128</v>
      </c>
      <c r="B154" s="29">
        <v>7.3213258909588479</v>
      </c>
      <c r="C154" s="29">
        <v>-4.0713258909588479</v>
      </c>
    </row>
    <row r="155" spans="1:3" x14ac:dyDescent="0.2">
      <c r="A155" s="29">
        <v>129</v>
      </c>
      <c r="B155" s="29">
        <v>6.699917870153028</v>
      </c>
      <c r="C155" s="29">
        <v>34.720082129846972</v>
      </c>
    </row>
    <row r="156" spans="1:3" x14ac:dyDescent="0.2">
      <c r="A156" s="29">
        <v>130</v>
      </c>
      <c r="B156" s="29">
        <v>6.0785098493472063</v>
      </c>
      <c r="C156" s="29">
        <v>-6.0785098493472063</v>
      </c>
    </row>
    <row r="157" spans="1:3" x14ac:dyDescent="0.2">
      <c r="A157" s="29">
        <v>131</v>
      </c>
      <c r="B157" s="29">
        <v>5.4571018285413988</v>
      </c>
      <c r="C157" s="29">
        <v>-5.4571018285413988</v>
      </c>
    </row>
    <row r="158" spans="1:3" x14ac:dyDescent="0.2">
      <c r="A158" s="29">
        <v>132</v>
      </c>
      <c r="B158" s="29">
        <v>4.8356938077355771</v>
      </c>
      <c r="C158" s="29">
        <v>-4.8356938077355771</v>
      </c>
    </row>
    <row r="159" spans="1:3" x14ac:dyDescent="0.2">
      <c r="A159" s="29">
        <v>133</v>
      </c>
      <c r="B159" s="29">
        <v>4.2142857869297572</v>
      </c>
      <c r="C159" s="29">
        <v>-4.2142857869297572</v>
      </c>
    </row>
    <row r="160" spans="1:3" x14ac:dyDescent="0.2">
      <c r="A160" s="29">
        <v>134</v>
      </c>
      <c r="B160" s="29">
        <v>3.5928777661239497</v>
      </c>
      <c r="C160" s="29">
        <v>-3.5928777661239497</v>
      </c>
    </row>
    <row r="161" spans="1:3" x14ac:dyDescent="0.2">
      <c r="A161" s="29">
        <v>135</v>
      </c>
      <c r="B161" s="29">
        <v>2.971469745318128</v>
      </c>
      <c r="C161" s="29">
        <v>-2.971469745318128</v>
      </c>
    </row>
    <row r="162" spans="1:3" x14ac:dyDescent="0.2">
      <c r="A162" s="29">
        <v>136</v>
      </c>
      <c r="B162" s="29">
        <v>2.3500617245123081</v>
      </c>
      <c r="C162" s="29">
        <v>-2.3500617245123081</v>
      </c>
    </row>
    <row r="163" spans="1:3" x14ac:dyDescent="0.2">
      <c r="A163" s="29">
        <v>137</v>
      </c>
      <c r="B163" s="29">
        <v>16.965417187957055</v>
      </c>
      <c r="C163" s="29">
        <v>-5.6154171879570551</v>
      </c>
    </row>
    <row r="164" spans="1:3" x14ac:dyDescent="0.2">
      <c r="A164" s="29">
        <v>138</v>
      </c>
      <c r="B164" s="29">
        <v>16.344009167151231</v>
      </c>
      <c r="C164" s="29">
        <v>-3.4940091671512317</v>
      </c>
    </row>
    <row r="165" spans="1:3" x14ac:dyDescent="0.2">
      <c r="A165" s="29">
        <v>139</v>
      </c>
      <c r="B165" s="29">
        <v>15.722601146345426</v>
      </c>
      <c r="C165" s="29">
        <v>-8.0226011463454263</v>
      </c>
    </row>
    <row r="166" spans="1:3" x14ac:dyDescent="0.2">
      <c r="A166" s="29">
        <v>140</v>
      </c>
      <c r="B166" s="29">
        <v>15.101193125539604</v>
      </c>
      <c r="C166" s="29">
        <v>5.3488068744603954</v>
      </c>
    </row>
    <row r="167" spans="1:3" x14ac:dyDescent="0.2">
      <c r="A167" s="29">
        <v>141</v>
      </c>
      <c r="B167" s="29">
        <v>14.479785104733782</v>
      </c>
      <c r="C167" s="29">
        <v>21.770214895266218</v>
      </c>
    </row>
    <row r="168" spans="1:3" x14ac:dyDescent="0.2">
      <c r="A168" s="29">
        <v>142</v>
      </c>
      <c r="B168" s="29">
        <v>13.858377083927977</v>
      </c>
      <c r="C168" s="29">
        <v>-3.2583770839279769</v>
      </c>
    </row>
    <row r="169" spans="1:3" x14ac:dyDescent="0.2">
      <c r="A169" s="29">
        <v>143</v>
      </c>
      <c r="B169" s="29">
        <v>13.236969063122155</v>
      </c>
      <c r="C169" s="29">
        <v>-10.736969063122155</v>
      </c>
    </row>
    <row r="170" spans="1:3" x14ac:dyDescent="0.2">
      <c r="A170" s="29">
        <v>144</v>
      </c>
      <c r="B170" s="29">
        <v>12.615561042316333</v>
      </c>
      <c r="C170" s="29">
        <v>11.634438957683667</v>
      </c>
    </row>
    <row r="171" spans="1:3" x14ac:dyDescent="0.2">
      <c r="A171" s="29">
        <v>145</v>
      </c>
      <c r="B171" s="29">
        <v>11.994153021510526</v>
      </c>
      <c r="C171" s="29">
        <v>9.5058469784894744</v>
      </c>
    </row>
    <row r="172" spans="1:3" x14ac:dyDescent="0.2">
      <c r="A172" s="29">
        <v>146</v>
      </c>
      <c r="B172" s="29">
        <v>11.372745000704706</v>
      </c>
      <c r="C172" s="29">
        <v>-9.1227450007047057</v>
      </c>
    </row>
    <row r="173" spans="1:3" x14ac:dyDescent="0.2">
      <c r="A173" s="29">
        <v>147</v>
      </c>
      <c r="B173" s="29">
        <v>10.751336979898884</v>
      </c>
      <c r="C173" s="29">
        <v>-3.001336979898884</v>
      </c>
    </row>
    <row r="174" spans="1:3" x14ac:dyDescent="0.2">
      <c r="A174" s="29">
        <v>148</v>
      </c>
      <c r="B174" s="29">
        <v>10.129928959093077</v>
      </c>
      <c r="C174" s="29">
        <v>8.2200710409069249</v>
      </c>
    </row>
    <row r="175" spans="1:3" x14ac:dyDescent="0.2">
      <c r="A175" s="29">
        <v>149</v>
      </c>
      <c r="B175" s="29">
        <v>9.5085209382872549</v>
      </c>
      <c r="C175" s="29">
        <v>34.491479061712745</v>
      </c>
    </row>
    <row r="176" spans="1:3" x14ac:dyDescent="0.2">
      <c r="A176" s="29">
        <v>150</v>
      </c>
      <c r="B176" s="29">
        <v>8.8871129174814349</v>
      </c>
      <c r="C176" s="29">
        <v>-5.0371129174814353</v>
      </c>
    </row>
    <row r="177" spans="1:3" x14ac:dyDescent="0.2">
      <c r="A177" s="29">
        <v>151</v>
      </c>
      <c r="B177" s="29">
        <v>8.2657048966756275</v>
      </c>
      <c r="C177" s="29">
        <v>5.5842951033243722</v>
      </c>
    </row>
    <row r="178" spans="1:3" x14ac:dyDescent="0.2">
      <c r="A178" s="29">
        <v>152</v>
      </c>
      <c r="B178" s="29">
        <v>7.6442968758698058</v>
      </c>
      <c r="C178" s="29">
        <v>-7.6442968758698058</v>
      </c>
    </row>
    <row r="179" spans="1:3" x14ac:dyDescent="0.2">
      <c r="A179" s="29">
        <v>153</v>
      </c>
      <c r="B179" s="29">
        <v>7.0228888550639859</v>
      </c>
      <c r="C179" s="29">
        <v>-7.0228888550639859</v>
      </c>
    </row>
    <row r="180" spans="1:3" x14ac:dyDescent="0.2">
      <c r="A180" s="29">
        <v>154</v>
      </c>
      <c r="B180" s="29">
        <v>10.879330154685899</v>
      </c>
      <c r="C180" s="29">
        <v>-6.3793301546858991</v>
      </c>
    </row>
    <row r="181" spans="1:3" x14ac:dyDescent="0.2">
      <c r="A181" s="29">
        <v>155</v>
      </c>
      <c r="B181" s="29">
        <v>10.257922133880076</v>
      </c>
      <c r="C181" s="29">
        <v>-3.2679221338800755</v>
      </c>
    </row>
    <row r="182" spans="1:3" x14ac:dyDescent="0.2">
      <c r="A182" s="29">
        <v>156</v>
      </c>
      <c r="B182" s="29">
        <v>9.63651411307427</v>
      </c>
      <c r="C182" s="29">
        <v>6.1034858869257302</v>
      </c>
    </row>
    <row r="183" spans="1:3" x14ac:dyDescent="0.2">
      <c r="A183" s="29">
        <v>157</v>
      </c>
      <c r="B183" s="29">
        <v>9.0151060922684483</v>
      </c>
      <c r="C183" s="29">
        <v>-6.2651060922684483</v>
      </c>
    </row>
    <row r="184" spans="1:3" x14ac:dyDescent="0.2">
      <c r="A184" s="29">
        <v>158</v>
      </c>
      <c r="B184" s="29">
        <v>8.3936980714626266</v>
      </c>
      <c r="C184" s="29">
        <v>-8.3936980714626266</v>
      </c>
    </row>
    <row r="185" spans="1:3" x14ac:dyDescent="0.2">
      <c r="A185" s="29">
        <v>159</v>
      </c>
      <c r="B185" s="29">
        <v>7.7722900506568209</v>
      </c>
      <c r="C185" s="29">
        <v>2.2277099493431791</v>
      </c>
    </row>
    <row r="186" spans="1:3" x14ac:dyDescent="0.2">
      <c r="A186" s="29">
        <v>160</v>
      </c>
      <c r="B186" s="29">
        <v>7.1508820298509992</v>
      </c>
      <c r="C186" s="29">
        <v>-7.1508820298509992</v>
      </c>
    </row>
    <row r="187" spans="1:3" x14ac:dyDescent="0.2">
      <c r="A187" s="29">
        <v>161</v>
      </c>
      <c r="B187" s="29">
        <v>6.5294740090451775</v>
      </c>
      <c r="C187" s="29">
        <v>-0.5294740090451775</v>
      </c>
    </row>
    <row r="188" spans="1:3" x14ac:dyDescent="0.2">
      <c r="A188" s="29">
        <v>162</v>
      </c>
      <c r="B188" s="29">
        <v>5.90806598823937</v>
      </c>
      <c r="C188" s="29">
        <v>9.7919340117606293</v>
      </c>
    </row>
    <row r="189" spans="1:3" x14ac:dyDescent="0.2">
      <c r="A189" s="29">
        <v>163</v>
      </c>
      <c r="B189" s="29">
        <v>5.2866579674335501</v>
      </c>
      <c r="C189" s="29">
        <v>-5.2866579674335501</v>
      </c>
    </row>
    <row r="190" spans="1:3" x14ac:dyDescent="0.2">
      <c r="A190" s="29">
        <v>164</v>
      </c>
      <c r="B190" s="29">
        <v>4.6652499466277284</v>
      </c>
      <c r="C190" s="29">
        <v>-4.6652499466277284</v>
      </c>
    </row>
    <row r="191" spans="1:3" x14ac:dyDescent="0.2">
      <c r="A191" s="29">
        <v>165</v>
      </c>
      <c r="B191" s="29">
        <v>4.0438419258219209</v>
      </c>
      <c r="C191" s="29">
        <v>-4.0438419258219209</v>
      </c>
    </row>
    <row r="192" spans="1:3" x14ac:dyDescent="0.2">
      <c r="A192" s="29">
        <v>166</v>
      </c>
      <c r="B192" s="29">
        <v>3.4224339050160992</v>
      </c>
      <c r="C192" s="29">
        <v>-3.4224339050160992</v>
      </c>
    </row>
    <row r="193" spans="1:3" x14ac:dyDescent="0.2">
      <c r="A193" s="29">
        <v>167</v>
      </c>
      <c r="B193" s="29">
        <v>2.8010258842102793</v>
      </c>
      <c r="C193" s="29">
        <v>-2.8010258842102793</v>
      </c>
    </row>
    <row r="194" spans="1:3" x14ac:dyDescent="0.2">
      <c r="A194" s="29">
        <v>168</v>
      </c>
      <c r="B194" s="29">
        <v>2.1796178634044718</v>
      </c>
      <c r="C194" s="29">
        <v>-2.1796178634044718</v>
      </c>
    </row>
    <row r="195" spans="1:3" x14ac:dyDescent="0.2">
      <c r="A195" s="29">
        <v>169</v>
      </c>
      <c r="B195" s="29">
        <v>1.5582098425986501</v>
      </c>
      <c r="C195" s="29">
        <v>-1.5582098425986501</v>
      </c>
    </row>
    <row r="196" spans="1:3" x14ac:dyDescent="0.2">
      <c r="A196" s="29">
        <v>170</v>
      </c>
      <c r="B196" s="29">
        <v>0.93680182179283022</v>
      </c>
      <c r="C196" s="29">
        <v>-0.93680182179283022</v>
      </c>
    </row>
    <row r="197" spans="1:3" x14ac:dyDescent="0.2">
      <c r="A197" s="29">
        <v>171</v>
      </c>
      <c r="B197" s="29">
        <v>13.163269979046849</v>
      </c>
      <c r="C197" s="29">
        <v>-4.9132699790468486</v>
      </c>
    </row>
    <row r="198" spans="1:3" x14ac:dyDescent="0.2">
      <c r="A198" s="29">
        <v>172</v>
      </c>
      <c r="B198" s="29">
        <v>12.541861958241025</v>
      </c>
      <c r="C198" s="29">
        <v>-7.0418619582410251</v>
      </c>
    </row>
    <row r="199" spans="1:3" x14ac:dyDescent="0.2">
      <c r="A199" s="29">
        <v>173</v>
      </c>
      <c r="B199" s="29">
        <v>11.920453937435219</v>
      </c>
      <c r="C199" s="29">
        <v>3.0795460625647806</v>
      </c>
    </row>
    <row r="200" spans="1:3" x14ac:dyDescent="0.2">
      <c r="A200" s="29">
        <v>174</v>
      </c>
      <c r="B200" s="29">
        <v>11.299045916629398</v>
      </c>
      <c r="C200" s="29">
        <v>-7.4490459166293981</v>
      </c>
    </row>
    <row r="201" spans="1:3" x14ac:dyDescent="0.2">
      <c r="A201" s="29">
        <v>175</v>
      </c>
      <c r="B201" s="29">
        <v>10.677637895823576</v>
      </c>
      <c r="C201" s="29">
        <v>1.4223621041764236</v>
      </c>
    </row>
    <row r="202" spans="1:3" x14ac:dyDescent="0.2">
      <c r="A202" s="29">
        <v>176</v>
      </c>
      <c r="B202" s="29">
        <v>10.05622987501777</v>
      </c>
      <c r="C202" s="29">
        <v>3.1937701249822297</v>
      </c>
    </row>
    <row r="203" spans="1:3" x14ac:dyDescent="0.2">
      <c r="A203" s="29">
        <v>177</v>
      </c>
      <c r="B203" s="29">
        <v>9.4348218542119486</v>
      </c>
      <c r="C203" s="29">
        <v>-9.4348218542119486</v>
      </c>
    </row>
    <row r="204" spans="1:3" x14ac:dyDescent="0.2">
      <c r="A204" s="29">
        <v>178</v>
      </c>
      <c r="B204" s="29">
        <v>8.8134138334061269</v>
      </c>
      <c r="C204" s="29">
        <v>-8.8134138334061269</v>
      </c>
    </row>
    <row r="205" spans="1:3" x14ac:dyDescent="0.2">
      <c r="A205" s="29">
        <v>179</v>
      </c>
      <c r="B205" s="29">
        <v>8.1920058126003195</v>
      </c>
      <c r="C205" s="29">
        <v>-8.1920058126003195</v>
      </c>
    </row>
    <row r="206" spans="1:3" x14ac:dyDescent="0.2">
      <c r="A206" s="29">
        <v>180</v>
      </c>
      <c r="B206" s="29">
        <v>7.5705977917944995</v>
      </c>
      <c r="C206" s="29">
        <v>5.4294022082055005</v>
      </c>
    </row>
    <row r="207" spans="1:3" x14ac:dyDescent="0.2">
      <c r="A207" s="29">
        <v>181</v>
      </c>
      <c r="B207" s="29">
        <v>6.9491897709886779</v>
      </c>
      <c r="C207" s="29">
        <v>-2.0991897709886782</v>
      </c>
    </row>
    <row r="208" spans="1:3" x14ac:dyDescent="0.2">
      <c r="A208" s="29">
        <v>182</v>
      </c>
      <c r="B208" s="29">
        <v>6.3277817501828704</v>
      </c>
      <c r="C208" s="29">
        <v>28.922218249817128</v>
      </c>
    </row>
    <row r="209" spans="1:3" x14ac:dyDescent="0.2">
      <c r="A209" s="29">
        <v>183</v>
      </c>
      <c r="B209" s="29">
        <v>5.7063737293770487</v>
      </c>
      <c r="C209" s="29">
        <v>23.543626270622951</v>
      </c>
    </row>
    <row r="210" spans="1:3" x14ac:dyDescent="0.2">
      <c r="A210" s="29">
        <v>184</v>
      </c>
      <c r="B210" s="29">
        <v>5.0849657085712288</v>
      </c>
      <c r="C210" s="29">
        <v>20.615034291428771</v>
      </c>
    </row>
    <row r="211" spans="1:3" x14ac:dyDescent="0.2">
      <c r="A211" s="29">
        <v>185</v>
      </c>
      <c r="B211" s="29">
        <v>4.4635576877654213</v>
      </c>
      <c r="C211" s="29">
        <v>9.2864423122345787</v>
      </c>
    </row>
    <row r="212" spans="1:3" x14ac:dyDescent="0.2">
      <c r="A212" s="29">
        <v>186</v>
      </c>
      <c r="B212" s="29">
        <v>3.8421496669595996</v>
      </c>
      <c r="C212" s="29">
        <v>-1.5921496669595996</v>
      </c>
    </row>
    <row r="213" spans="1:3" x14ac:dyDescent="0.2">
      <c r="A213" s="29">
        <v>187</v>
      </c>
      <c r="B213" s="29">
        <v>3.2207416461537797</v>
      </c>
      <c r="C213" s="29">
        <v>-3.2207416461537797</v>
      </c>
    </row>
    <row r="214" spans="1:3" x14ac:dyDescent="0.2">
      <c r="A214" s="29">
        <v>188</v>
      </c>
      <c r="B214" s="29">
        <v>12.54185263454206</v>
      </c>
      <c r="C214" s="29">
        <v>-6.0418526345420602</v>
      </c>
    </row>
    <row r="215" spans="1:3" x14ac:dyDescent="0.2">
      <c r="A215" s="29">
        <v>189</v>
      </c>
      <c r="B215" s="29">
        <v>11.920444613736237</v>
      </c>
      <c r="C215" s="29">
        <v>-2.6704446137362368</v>
      </c>
    </row>
    <row r="216" spans="1:3" x14ac:dyDescent="0.2">
      <c r="A216" s="29">
        <v>190</v>
      </c>
      <c r="B216" s="29">
        <v>11.299036592930431</v>
      </c>
      <c r="C216" s="29">
        <v>-7.4490365929304314</v>
      </c>
    </row>
    <row r="217" spans="1:3" x14ac:dyDescent="0.2">
      <c r="A217" s="29">
        <v>191</v>
      </c>
      <c r="B217" s="29">
        <v>10.677628572124609</v>
      </c>
      <c r="C217" s="29">
        <v>-10.677628572124609</v>
      </c>
    </row>
    <row r="218" spans="1:3" x14ac:dyDescent="0.2">
      <c r="A218" s="29">
        <v>192</v>
      </c>
      <c r="B218" s="29">
        <v>10.056220551318788</v>
      </c>
      <c r="C218" s="29">
        <v>1.1937794486812123</v>
      </c>
    </row>
    <row r="219" spans="1:3" x14ac:dyDescent="0.2">
      <c r="A219" s="29">
        <v>193</v>
      </c>
      <c r="B219" s="29">
        <v>9.434812530512982</v>
      </c>
      <c r="C219" s="29">
        <v>48.815187469487014</v>
      </c>
    </row>
    <row r="220" spans="1:3" x14ac:dyDescent="0.2">
      <c r="A220" s="29">
        <v>194</v>
      </c>
      <c r="B220" s="29">
        <v>8.8134045097071603</v>
      </c>
      <c r="C220" s="29">
        <v>-8.8134045097071603</v>
      </c>
    </row>
    <row r="221" spans="1:3" x14ac:dyDescent="0.2">
      <c r="A221" s="29">
        <v>195</v>
      </c>
      <c r="B221" s="29">
        <v>8.1919964889013386</v>
      </c>
      <c r="C221" s="29">
        <v>17.058003511098661</v>
      </c>
    </row>
    <row r="222" spans="1:3" x14ac:dyDescent="0.2">
      <c r="A222" s="29">
        <v>196</v>
      </c>
      <c r="B222" s="29">
        <v>7.5705884680955311</v>
      </c>
      <c r="C222" s="29">
        <v>-7.5705884680955311</v>
      </c>
    </row>
    <row r="223" spans="1:3" x14ac:dyDescent="0.2">
      <c r="A223" s="29">
        <v>197</v>
      </c>
      <c r="B223" s="29">
        <v>6.9491804472897112</v>
      </c>
      <c r="C223" s="29">
        <v>-6.9491804472897112</v>
      </c>
    </row>
    <row r="224" spans="1:3" x14ac:dyDescent="0.2">
      <c r="A224" s="29">
        <v>198</v>
      </c>
      <c r="B224" s="29">
        <v>6.3277724264838895</v>
      </c>
      <c r="C224" s="29">
        <v>-6.3277724264838895</v>
      </c>
    </row>
    <row r="225" spans="1:3" x14ac:dyDescent="0.2">
      <c r="A225" s="29">
        <v>199</v>
      </c>
      <c r="B225" s="29">
        <v>5.706364405678082</v>
      </c>
      <c r="C225" s="29">
        <v>-5.706364405678082</v>
      </c>
    </row>
    <row r="226" spans="1:3" x14ac:dyDescent="0.2">
      <c r="A226" s="29">
        <v>200</v>
      </c>
      <c r="B226" s="29">
        <v>5.0849563848722603</v>
      </c>
      <c r="C226" s="29">
        <v>-5.0849563848722603</v>
      </c>
    </row>
    <row r="227" spans="1:3" x14ac:dyDescent="0.2">
      <c r="A227" s="29">
        <v>201</v>
      </c>
      <c r="B227" s="29">
        <v>4.4635483640664404</v>
      </c>
      <c r="C227" s="29">
        <v>-4.4635483640664404</v>
      </c>
    </row>
    <row r="228" spans="1:3" x14ac:dyDescent="0.2">
      <c r="A228" s="29">
        <v>202</v>
      </c>
      <c r="B228" s="29">
        <v>3.8421403432606329</v>
      </c>
      <c r="C228" s="29">
        <v>-3.8421403432606329</v>
      </c>
    </row>
    <row r="229" spans="1:3" x14ac:dyDescent="0.2">
      <c r="A229" s="29">
        <v>203</v>
      </c>
      <c r="B229" s="29">
        <v>3.2207323224548112</v>
      </c>
      <c r="C229" s="29">
        <v>-3.2207323224548112</v>
      </c>
    </row>
    <row r="230" spans="1:3" x14ac:dyDescent="0.2">
      <c r="A230" s="29">
        <v>204</v>
      </c>
      <c r="B230" s="29">
        <v>2.5993243016489913</v>
      </c>
      <c r="C230" s="29">
        <v>-2.5993243016489913</v>
      </c>
    </row>
    <row r="231" spans="1:3" x14ac:dyDescent="0.2">
      <c r="A231" s="29">
        <v>205</v>
      </c>
      <c r="B231" s="29">
        <v>16.436186878408048</v>
      </c>
      <c r="C231" s="29">
        <v>-16.436186878408048</v>
      </c>
    </row>
    <row r="232" spans="1:3" x14ac:dyDescent="0.2">
      <c r="A232" s="29">
        <v>206</v>
      </c>
      <c r="B232" s="29">
        <v>15.814778857602224</v>
      </c>
      <c r="C232" s="29">
        <v>-6.4778857602224349E-2</v>
      </c>
    </row>
    <row r="233" spans="1:3" x14ac:dyDescent="0.2">
      <c r="A233" s="29">
        <v>207</v>
      </c>
      <c r="B233" s="29">
        <v>15.193370836796419</v>
      </c>
      <c r="C233" s="29">
        <v>-15.193370836796419</v>
      </c>
    </row>
    <row r="234" spans="1:3" x14ac:dyDescent="0.2">
      <c r="A234" s="29">
        <v>208</v>
      </c>
      <c r="B234" s="29">
        <v>14.571962815990597</v>
      </c>
      <c r="C234" s="29">
        <v>1.7780371840094045</v>
      </c>
    </row>
    <row r="235" spans="1:3" x14ac:dyDescent="0.2">
      <c r="A235" s="29">
        <v>209</v>
      </c>
      <c r="B235" s="29">
        <v>13.950554795184775</v>
      </c>
      <c r="C235" s="29">
        <v>-6.2005547951847753</v>
      </c>
    </row>
    <row r="236" spans="1:3" x14ac:dyDescent="0.2">
      <c r="A236" s="29">
        <v>210</v>
      </c>
      <c r="B236" s="29">
        <v>13.32914677437897</v>
      </c>
      <c r="C236" s="29">
        <v>7.1708532256210304</v>
      </c>
    </row>
    <row r="237" spans="1:3" x14ac:dyDescent="0.2">
      <c r="A237" s="29">
        <v>211</v>
      </c>
      <c r="B237" s="29">
        <v>12.707738753573148</v>
      </c>
      <c r="C237" s="29">
        <v>3.2922612464268521</v>
      </c>
    </row>
    <row r="238" spans="1:3" x14ac:dyDescent="0.2">
      <c r="A238" s="29">
        <v>212</v>
      </c>
      <c r="B238" s="29">
        <v>12.086330732767326</v>
      </c>
      <c r="C238" s="29">
        <v>21.603669267232672</v>
      </c>
    </row>
    <row r="239" spans="1:3" x14ac:dyDescent="0.2">
      <c r="A239" s="29">
        <v>213</v>
      </c>
      <c r="B239" s="29">
        <v>11.464922711961519</v>
      </c>
      <c r="C239" s="29">
        <v>3.9350772880384817</v>
      </c>
    </row>
    <row r="240" spans="1:3" x14ac:dyDescent="0.2">
      <c r="A240" s="29">
        <v>214</v>
      </c>
      <c r="B240" s="29">
        <v>10.843514691155699</v>
      </c>
      <c r="C240" s="29">
        <v>-4.0935146911556988</v>
      </c>
    </row>
    <row r="241" spans="1:3" x14ac:dyDescent="0.2">
      <c r="A241" s="29">
        <v>215</v>
      </c>
      <c r="B241" s="29">
        <v>10.222106670349877</v>
      </c>
      <c r="C241" s="29">
        <v>5.2778933296501229</v>
      </c>
    </row>
    <row r="242" spans="1:3" x14ac:dyDescent="0.2">
      <c r="A242" s="29">
        <v>216</v>
      </c>
      <c r="B242" s="29">
        <v>9.6006986495440696</v>
      </c>
      <c r="C242" s="29">
        <v>-4.1006986495440696</v>
      </c>
    </row>
    <row r="243" spans="1:3" x14ac:dyDescent="0.2">
      <c r="A243" s="29">
        <v>217</v>
      </c>
      <c r="B243" s="29">
        <v>8.9792906287382479</v>
      </c>
      <c r="C243" s="29">
        <v>5.2207093712617514</v>
      </c>
    </row>
    <row r="244" spans="1:3" x14ac:dyDescent="0.2">
      <c r="A244" s="29">
        <v>218</v>
      </c>
      <c r="B244" s="29">
        <v>8.357882607932428</v>
      </c>
      <c r="C244" s="29">
        <v>7.7421173920675734</v>
      </c>
    </row>
    <row r="245" spans="1:3" x14ac:dyDescent="0.2">
      <c r="A245" s="29">
        <v>219</v>
      </c>
      <c r="B245" s="29">
        <v>7.7364745871266205</v>
      </c>
      <c r="C245" s="29">
        <v>-7.7364745871266205</v>
      </c>
    </row>
    <row r="246" spans="1:3" x14ac:dyDescent="0.2">
      <c r="A246" s="29">
        <v>220</v>
      </c>
      <c r="B246" s="29">
        <v>7.1150665663207988</v>
      </c>
      <c r="C246" s="29">
        <v>-7.1150665663207988</v>
      </c>
    </row>
    <row r="247" spans="1:3" x14ac:dyDescent="0.2">
      <c r="A247" s="29">
        <v>221</v>
      </c>
      <c r="B247" s="29">
        <v>6.4936585455149789</v>
      </c>
      <c r="C247" s="29">
        <v>-6.4936585455149789</v>
      </c>
    </row>
    <row r="248" spans="1:3" x14ac:dyDescent="0.2">
      <c r="A248" s="29">
        <v>222</v>
      </c>
      <c r="B248" s="29">
        <v>19.719552122237882</v>
      </c>
      <c r="C248" s="29">
        <v>-19.719552122237882</v>
      </c>
    </row>
    <row r="249" spans="1:3" x14ac:dyDescent="0.2">
      <c r="A249" s="29">
        <v>223</v>
      </c>
      <c r="B249" s="29">
        <v>19.098144101432059</v>
      </c>
      <c r="C249" s="29">
        <v>-2.3481441014320588</v>
      </c>
    </row>
    <row r="250" spans="1:3" x14ac:dyDescent="0.2">
      <c r="A250" s="29">
        <v>224</v>
      </c>
      <c r="B250" s="29">
        <v>18.476736080626253</v>
      </c>
      <c r="C250" s="29">
        <v>16.773263919373747</v>
      </c>
    </row>
    <row r="251" spans="1:3" x14ac:dyDescent="0.2">
      <c r="A251" s="29">
        <v>225</v>
      </c>
      <c r="B251" s="29">
        <v>17.85532805982043</v>
      </c>
      <c r="C251" s="29">
        <v>-2.1053280598204296</v>
      </c>
    </row>
    <row r="252" spans="1:3" x14ac:dyDescent="0.2">
      <c r="A252" s="29">
        <v>226</v>
      </c>
      <c r="B252" s="29">
        <v>17.23392003901461</v>
      </c>
      <c r="C252" s="29">
        <v>39.856079960985397</v>
      </c>
    </row>
    <row r="253" spans="1:3" x14ac:dyDescent="0.2">
      <c r="A253" s="29">
        <v>227</v>
      </c>
      <c r="B253" s="29">
        <v>16.612512018208804</v>
      </c>
      <c r="C253" s="29">
        <v>-16.612512018208804</v>
      </c>
    </row>
    <row r="254" spans="1:3" x14ac:dyDescent="0.2">
      <c r="A254" s="29">
        <v>228</v>
      </c>
      <c r="B254" s="29">
        <v>15.991103997402982</v>
      </c>
      <c r="C254" s="29">
        <v>12.308896002597018</v>
      </c>
    </row>
    <row r="255" spans="1:3" x14ac:dyDescent="0.2">
      <c r="A255" s="29">
        <v>229</v>
      </c>
      <c r="B255" s="29">
        <v>15.369695976597161</v>
      </c>
      <c r="C255" s="29">
        <v>1.1303040234028394</v>
      </c>
    </row>
    <row r="256" spans="1:3" x14ac:dyDescent="0.2">
      <c r="A256" s="29">
        <v>230</v>
      </c>
      <c r="B256" s="29">
        <v>14.748287955791353</v>
      </c>
      <c r="C256" s="29">
        <v>4.3517120442086483</v>
      </c>
    </row>
    <row r="257" spans="1:3" x14ac:dyDescent="0.2">
      <c r="A257" s="29">
        <v>231</v>
      </c>
      <c r="B257" s="29">
        <v>14.126879934985533</v>
      </c>
      <c r="C257" s="29">
        <v>14.113120065014465</v>
      </c>
    </row>
    <row r="258" spans="1:3" x14ac:dyDescent="0.2">
      <c r="A258" s="29">
        <v>232</v>
      </c>
      <c r="B258" s="29">
        <v>13.505471914179711</v>
      </c>
      <c r="C258" s="29">
        <v>-5.2554719141797115</v>
      </c>
    </row>
    <row r="259" spans="1:3" x14ac:dyDescent="0.2">
      <c r="A259" s="29">
        <v>233</v>
      </c>
      <c r="B259" s="29">
        <v>12.884063893373904</v>
      </c>
      <c r="C259" s="29">
        <v>-9.0340638933739044</v>
      </c>
    </row>
    <row r="260" spans="1:3" x14ac:dyDescent="0.2">
      <c r="A260" s="29">
        <v>234</v>
      </c>
      <c r="B260" s="29">
        <v>12.262655872568082</v>
      </c>
      <c r="C260" s="29">
        <v>2.8373441274319173</v>
      </c>
    </row>
    <row r="261" spans="1:3" x14ac:dyDescent="0.2">
      <c r="A261" s="29">
        <v>235</v>
      </c>
      <c r="B261" s="29">
        <v>11.641247851762262</v>
      </c>
      <c r="C261" s="29">
        <v>-5.6412478517622624</v>
      </c>
    </row>
    <row r="262" spans="1:3" x14ac:dyDescent="0.2">
      <c r="A262" s="29">
        <v>236</v>
      </c>
      <c r="B262" s="29">
        <v>11.019839830956455</v>
      </c>
      <c r="C262" s="29">
        <v>22.64016016904354</v>
      </c>
    </row>
    <row r="263" spans="1:3" x14ac:dyDescent="0.2">
      <c r="A263" s="29">
        <v>237</v>
      </c>
      <c r="B263" s="29">
        <v>10.398431810150633</v>
      </c>
      <c r="C263" s="29">
        <v>-10.398431810150633</v>
      </c>
    </row>
    <row r="264" spans="1:3" x14ac:dyDescent="0.2">
      <c r="A264" s="29">
        <v>238</v>
      </c>
      <c r="B264" s="29">
        <v>9.7770237893448133</v>
      </c>
      <c r="C264" s="29">
        <v>-9.7770237893448133</v>
      </c>
    </row>
    <row r="265" spans="1:3" x14ac:dyDescent="0.2">
      <c r="A265" s="29">
        <v>239</v>
      </c>
      <c r="B265" s="29">
        <v>13.629886368093167</v>
      </c>
      <c r="C265" s="29">
        <v>-13.629886368093167</v>
      </c>
    </row>
    <row r="266" spans="1:3" x14ac:dyDescent="0.2">
      <c r="A266" s="29">
        <v>240</v>
      </c>
      <c r="B266" s="29">
        <v>13.008478347287344</v>
      </c>
      <c r="C266" s="29">
        <v>1.241521652712656</v>
      </c>
    </row>
    <row r="267" spans="1:3" x14ac:dyDescent="0.2">
      <c r="A267" s="29">
        <v>241</v>
      </c>
      <c r="B267" s="29">
        <v>12.387070326481538</v>
      </c>
      <c r="C267" s="29">
        <v>-12.387070326481538</v>
      </c>
    </row>
    <row r="268" spans="1:3" x14ac:dyDescent="0.2">
      <c r="A268" s="29">
        <v>242</v>
      </c>
      <c r="B268" s="29">
        <v>11.765662305675717</v>
      </c>
      <c r="C268" s="29">
        <v>-2.5256623056757164</v>
      </c>
    </row>
    <row r="269" spans="1:3" x14ac:dyDescent="0.2">
      <c r="A269" s="29">
        <v>243</v>
      </c>
      <c r="B269" s="29">
        <v>11.144254284869895</v>
      </c>
      <c r="C269" s="29">
        <v>21.795745715130103</v>
      </c>
    </row>
    <row r="270" spans="1:3" x14ac:dyDescent="0.2">
      <c r="A270" s="29">
        <v>244</v>
      </c>
      <c r="B270" s="29">
        <v>10.522846264064089</v>
      </c>
      <c r="C270" s="29">
        <v>9.9671537359359093</v>
      </c>
    </row>
    <row r="271" spans="1:3" x14ac:dyDescent="0.2">
      <c r="A271" s="29">
        <v>245</v>
      </c>
      <c r="B271" s="29">
        <v>9.9014382432582675</v>
      </c>
      <c r="C271" s="29">
        <v>-7.6514382432582675</v>
      </c>
    </row>
    <row r="272" spans="1:3" x14ac:dyDescent="0.2">
      <c r="A272" s="29">
        <v>246</v>
      </c>
      <c r="B272" s="29">
        <v>9.2800302224524458</v>
      </c>
      <c r="C272" s="29">
        <v>0.2199697775475542</v>
      </c>
    </row>
    <row r="273" spans="1:3" x14ac:dyDescent="0.2">
      <c r="A273" s="29">
        <v>247</v>
      </c>
      <c r="B273" s="29">
        <v>8.6586222016466383</v>
      </c>
      <c r="C273" s="29">
        <v>-8.6586222016466383</v>
      </c>
    </row>
    <row r="274" spans="1:3" x14ac:dyDescent="0.2">
      <c r="A274" s="29">
        <v>248</v>
      </c>
      <c r="B274" s="29">
        <v>8.0372141808408184</v>
      </c>
      <c r="C274" s="29">
        <v>15.262785819159182</v>
      </c>
    </row>
    <row r="275" spans="1:3" x14ac:dyDescent="0.2">
      <c r="A275" s="29">
        <v>249</v>
      </c>
      <c r="B275" s="29">
        <v>7.4158061600349967</v>
      </c>
      <c r="C275" s="29">
        <v>-7.4158061600349967</v>
      </c>
    </row>
    <row r="276" spans="1:3" x14ac:dyDescent="0.2">
      <c r="A276" s="29">
        <v>250</v>
      </c>
      <c r="B276" s="29">
        <v>6.7943981392291892</v>
      </c>
      <c r="C276" s="29">
        <v>-6.7943981392291892</v>
      </c>
    </row>
    <row r="277" spans="1:3" x14ac:dyDescent="0.2">
      <c r="A277" s="29">
        <v>251</v>
      </c>
      <c r="B277" s="29">
        <v>6.1729901184233675</v>
      </c>
      <c r="C277" s="29">
        <v>-6.1729901184233675</v>
      </c>
    </row>
    <row r="278" spans="1:3" x14ac:dyDescent="0.2">
      <c r="A278" s="29">
        <v>252</v>
      </c>
      <c r="B278" s="29">
        <v>5.5515820976175476</v>
      </c>
      <c r="C278" s="29">
        <v>-5.5515820976175476</v>
      </c>
    </row>
    <row r="279" spans="1:3" x14ac:dyDescent="0.2">
      <c r="A279" s="29">
        <v>253</v>
      </c>
      <c r="B279" s="29">
        <v>4.9301740768117401</v>
      </c>
      <c r="C279" s="29">
        <v>-4.9301740768117401</v>
      </c>
    </row>
    <row r="280" spans="1:3" x14ac:dyDescent="0.2">
      <c r="A280" s="29">
        <v>254</v>
      </c>
      <c r="B280" s="29">
        <v>4.3087660560059184</v>
      </c>
      <c r="C280" s="29">
        <v>-4.3087660560059184</v>
      </c>
    </row>
    <row r="281" spans="1:3" x14ac:dyDescent="0.2">
      <c r="A281" s="29">
        <v>255</v>
      </c>
      <c r="B281" s="29">
        <v>3.6873580352000985</v>
      </c>
      <c r="C281" s="29">
        <v>-3.6873580352000985</v>
      </c>
    </row>
    <row r="282" spans="1:3" x14ac:dyDescent="0.2">
      <c r="A282" s="29">
        <v>256</v>
      </c>
      <c r="B282" s="29">
        <v>14.230931461429769</v>
      </c>
      <c r="C282" s="29">
        <v>-11.480931461429769</v>
      </c>
    </row>
    <row r="283" spans="1:3" x14ac:dyDescent="0.2">
      <c r="A283" s="29">
        <v>257</v>
      </c>
      <c r="B283" s="29">
        <v>13.609523440623946</v>
      </c>
      <c r="C283" s="29">
        <v>-7.5095234406239459</v>
      </c>
    </row>
    <row r="284" spans="1:3" x14ac:dyDescent="0.2">
      <c r="A284" s="29">
        <v>258</v>
      </c>
      <c r="B284" s="29">
        <v>12.98811541981814</v>
      </c>
      <c r="C284" s="29">
        <v>-4.2381154198181399</v>
      </c>
    </row>
    <row r="285" spans="1:3" x14ac:dyDescent="0.2">
      <c r="A285" s="29">
        <v>259</v>
      </c>
      <c r="B285" s="29">
        <v>12.366707399012318</v>
      </c>
      <c r="C285" s="29">
        <v>-5.6167073990123182</v>
      </c>
    </row>
    <row r="286" spans="1:3" x14ac:dyDescent="0.2">
      <c r="A286" s="29">
        <v>260</v>
      </c>
      <c r="B286" s="29">
        <v>11.745299378206496</v>
      </c>
      <c r="C286" s="29">
        <v>-11.745299378206496</v>
      </c>
    </row>
    <row r="287" spans="1:3" x14ac:dyDescent="0.2">
      <c r="A287" s="29">
        <v>261</v>
      </c>
      <c r="B287" s="29">
        <v>11.123891357400691</v>
      </c>
      <c r="C287" s="29">
        <v>6.3761086425993092</v>
      </c>
    </row>
    <row r="288" spans="1:3" x14ac:dyDescent="0.2">
      <c r="A288" s="29">
        <v>262</v>
      </c>
      <c r="B288" s="29">
        <v>10.502483336594869</v>
      </c>
      <c r="C288" s="29">
        <v>-2.4024833365948695</v>
      </c>
    </row>
    <row r="289" spans="1:3" x14ac:dyDescent="0.2">
      <c r="A289" s="29">
        <v>263</v>
      </c>
      <c r="B289" s="29">
        <v>9.8810753157890474</v>
      </c>
      <c r="C289" s="29">
        <v>5.6189246842109526</v>
      </c>
    </row>
    <row r="290" spans="1:3" x14ac:dyDescent="0.2">
      <c r="A290" s="29">
        <v>264</v>
      </c>
      <c r="B290" s="29">
        <v>9.2596672949832399</v>
      </c>
      <c r="C290" s="29">
        <v>-4.7596672949832399</v>
      </c>
    </row>
    <row r="291" spans="1:3" x14ac:dyDescent="0.2">
      <c r="A291" s="29">
        <v>265</v>
      </c>
      <c r="B291" s="29">
        <v>8.63825927417742</v>
      </c>
      <c r="C291" s="29">
        <v>-3.13825927417742</v>
      </c>
    </row>
    <row r="292" spans="1:3" x14ac:dyDescent="0.2">
      <c r="A292" s="29">
        <v>266</v>
      </c>
      <c r="B292" s="29">
        <v>8.0168512533715983</v>
      </c>
      <c r="C292" s="29">
        <v>6.933148746628401</v>
      </c>
    </row>
    <row r="293" spans="1:3" x14ac:dyDescent="0.2">
      <c r="A293" s="29">
        <v>267</v>
      </c>
      <c r="B293" s="29">
        <v>7.3954432325657908</v>
      </c>
      <c r="C293" s="29">
        <v>32.454556767434212</v>
      </c>
    </row>
    <row r="294" spans="1:3" x14ac:dyDescent="0.2">
      <c r="A294" s="29">
        <v>268</v>
      </c>
      <c r="B294" s="29">
        <v>6.7740352117599691</v>
      </c>
      <c r="C294" s="29">
        <v>3.7259647882400309</v>
      </c>
    </row>
    <row r="295" spans="1:3" x14ac:dyDescent="0.2">
      <c r="A295" s="29">
        <v>269</v>
      </c>
      <c r="B295" s="29">
        <v>6.1526271909541492</v>
      </c>
      <c r="C295" s="29">
        <v>7.5973728090458508</v>
      </c>
    </row>
    <row r="296" spans="1:3" x14ac:dyDescent="0.2">
      <c r="A296" s="29">
        <v>270</v>
      </c>
      <c r="B296" s="29">
        <v>5.5312191701483417</v>
      </c>
      <c r="C296" s="29">
        <v>-3.2812191701483417</v>
      </c>
    </row>
    <row r="297" spans="1:3" x14ac:dyDescent="0.2">
      <c r="A297" s="29">
        <v>271</v>
      </c>
      <c r="B297" s="29">
        <v>4.9098111493425201</v>
      </c>
      <c r="C297" s="29">
        <v>-4.9098111493425201</v>
      </c>
    </row>
    <row r="298" spans="1:3" x14ac:dyDescent="0.2">
      <c r="A298" s="29">
        <v>272</v>
      </c>
      <c r="B298" s="29">
        <v>4.2884031285367001</v>
      </c>
      <c r="C298" s="29">
        <v>-4.2884031285367001</v>
      </c>
    </row>
    <row r="299" spans="1:3" x14ac:dyDescent="0.2">
      <c r="A299" s="29">
        <v>273</v>
      </c>
      <c r="B299" s="29">
        <v>12.530479629334678</v>
      </c>
      <c r="C299" s="29">
        <v>-10.280479629334678</v>
      </c>
    </row>
    <row r="300" spans="1:3" x14ac:dyDescent="0.2">
      <c r="A300" s="29">
        <v>274</v>
      </c>
      <c r="B300" s="29">
        <v>11.909071608528862</v>
      </c>
      <c r="C300" s="29">
        <v>1.1809283914711379</v>
      </c>
    </row>
    <row r="301" spans="1:3" x14ac:dyDescent="0.2">
      <c r="A301" s="29">
        <v>275</v>
      </c>
      <c r="B301" s="29">
        <v>11.287663587723046</v>
      </c>
      <c r="C301" s="29">
        <v>17.262336412276955</v>
      </c>
    </row>
    <row r="302" spans="1:3" x14ac:dyDescent="0.2">
      <c r="A302" s="29">
        <v>276</v>
      </c>
      <c r="B302" s="29">
        <v>10.666255566917227</v>
      </c>
      <c r="C302" s="29">
        <v>-10.666255566917227</v>
      </c>
    </row>
    <row r="303" spans="1:3" x14ac:dyDescent="0.2">
      <c r="A303" s="29">
        <v>277</v>
      </c>
      <c r="B303" s="29">
        <v>10.044847546111411</v>
      </c>
      <c r="C303" s="29">
        <v>-1.6948475461114114</v>
      </c>
    </row>
    <row r="304" spans="1:3" x14ac:dyDescent="0.2">
      <c r="A304" s="29">
        <v>278</v>
      </c>
      <c r="B304" s="29">
        <v>9.4234395253055947</v>
      </c>
      <c r="C304" s="29">
        <v>-4.9234395253055947</v>
      </c>
    </row>
    <row r="305" spans="1:3" x14ac:dyDescent="0.2">
      <c r="A305" s="29">
        <v>279</v>
      </c>
      <c r="B305" s="29">
        <v>8.8020315044997783</v>
      </c>
      <c r="C305" s="29">
        <v>-6.5520315044997783</v>
      </c>
    </row>
    <row r="306" spans="1:3" x14ac:dyDescent="0.2">
      <c r="A306" s="29">
        <v>280</v>
      </c>
      <c r="B306" s="29">
        <v>8.180623483693962</v>
      </c>
      <c r="C306" s="29">
        <v>29.419376516306038</v>
      </c>
    </row>
    <row r="307" spans="1:3" x14ac:dyDescent="0.2">
      <c r="A307" s="29">
        <v>281</v>
      </c>
      <c r="B307" s="29">
        <v>7.5592154628881456</v>
      </c>
      <c r="C307" s="29">
        <v>-5.0592154628881456</v>
      </c>
    </row>
    <row r="308" spans="1:3" x14ac:dyDescent="0.2">
      <c r="A308" s="29">
        <v>282</v>
      </c>
      <c r="B308" s="29">
        <v>6.9378074420823292</v>
      </c>
      <c r="C308" s="29">
        <v>-6.9378074420823292</v>
      </c>
    </row>
    <row r="309" spans="1:3" x14ac:dyDescent="0.2">
      <c r="A309" s="29">
        <v>283</v>
      </c>
      <c r="B309" s="29">
        <v>6.3163994212765129</v>
      </c>
      <c r="C309" s="29">
        <v>-6.3163994212765129</v>
      </c>
    </row>
    <row r="310" spans="1:3" x14ac:dyDescent="0.2">
      <c r="A310" s="29">
        <v>284</v>
      </c>
      <c r="B310" s="29">
        <v>5.6949914004706947</v>
      </c>
      <c r="C310" s="29">
        <v>-5.6949914004706947</v>
      </c>
    </row>
    <row r="311" spans="1:3" x14ac:dyDescent="0.2">
      <c r="A311" s="29">
        <v>285</v>
      </c>
      <c r="B311" s="29">
        <v>5.0735833796648784</v>
      </c>
      <c r="C311" s="29">
        <v>-5.0735833796648784</v>
      </c>
    </row>
    <row r="312" spans="1:3" x14ac:dyDescent="0.2">
      <c r="A312" s="29">
        <v>286</v>
      </c>
      <c r="B312" s="29">
        <v>4.4521753588590638</v>
      </c>
      <c r="C312" s="29">
        <v>-4.4521753588590638</v>
      </c>
    </row>
    <row r="313" spans="1:3" x14ac:dyDescent="0.2">
      <c r="A313" s="29">
        <v>287</v>
      </c>
      <c r="B313" s="29">
        <v>3.8307673380532457</v>
      </c>
      <c r="C313" s="29">
        <v>-3.8307673380532457</v>
      </c>
    </row>
    <row r="314" spans="1:3" x14ac:dyDescent="0.2">
      <c r="A314" s="29">
        <v>288</v>
      </c>
      <c r="B314" s="29">
        <v>3.2093593172474293</v>
      </c>
      <c r="C314" s="29">
        <v>-3.2093593172474293</v>
      </c>
    </row>
    <row r="315" spans="1:3" x14ac:dyDescent="0.2">
      <c r="A315" s="29">
        <v>289</v>
      </c>
      <c r="B315" s="29">
        <v>2.5879512964416129</v>
      </c>
      <c r="C315" s="29">
        <v>-2.5879512964416129</v>
      </c>
    </row>
    <row r="316" spans="1:3" x14ac:dyDescent="0.2">
      <c r="A316" s="29">
        <v>290</v>
      </c>
      <c r="B316" s="29">
        <v>12.898977917247169</v>
      </c>
      <c r="C316" s="29">
        <v>-12.898977917247169</v>
      </c>
    </row>
    <row r="317" spans="1:3" x14ac:dyDescent="0.2">
      <c r="A317" s="29">
        <v>291</v>
      </c>
      <c r="B317" s="29">
        <v>12.277569896441353</v>
      </c>
      <c r="C317" s="29">
        <v>-6.7775698964413529</v>
      </c>
    </row>
    <row r="318" spans="1:3" x14ac:dyDescent="0.2">
      <c r="A318" s="29">
        <v>292</v>
      </c>
      <c r="B318" s="29">
        <v>11.656161875635537</v>
      </c>
      <c r="C318" s="29">
        <v>-1.6561618756355365</v>
      </c>
    </row>
    <row r="319" spans="1:3" x14ac:dyDescent="0.2">
      <c r="A319" s="29">
        <v>293</v>
      </c>
      <c r="B319" s="29">
        <v>11.034753854829718</v>
      </c>
      <c r="C319" s="29">
        <v>14.715246145170282</v>
      </c>
    </row>
    <row r="320" spans="1:3" x14ac:dyDescent="0.2">
      <c r="A320" s="29">
        <v>294</v>
      </c>
      <c r="B320" s="29">
        <v>10.413345834023902</v>
      </c>
      <c r="C320" s="29">
        <v>-5.913345834023902</v>
      </c>
    </row>
    <row r="321" spans="1:3" x14ac:dyDescent="0.2">
      <c r="A321" s="29">
        <v>295</v>
      </c>
      <c r="B321" s="29">
        <v>9.7919378132180857</v>
      </c>
      <c r="C321" s="29">
        <v>-2.7919378132180857</v>
      </c>
    </row>
    <row r="322" spans="1:3" x14ac:dyDescent="0.2">
      <c r="A322" s="29">
        <v>296</v>
      </c>
      <c r="B322" s="29">
        <v>9.1705297924122693</v>
      </c>
      <c r="C322" s="29">
        <v>-9.1705297924122693</v>
      </c>
    </row>
    <row r="323" spans="1:3" x14ac:dyDescent="0.2">
      <c r="A323" s="29">
        <v>297</v>
      </c>
      <c r="B323" s="29">
        <v>8.5491217716064529</v>
      </c>
      <c r="C323" s="29">
        <v>6.2008782283935471</v>
      </c>
    </row>
    <row r="324" spans="1:3" x14ac:dyDescent="0.2">
      <c r="A324" s="29">
        <v>298</v>
      </c>
      <c r="B324" s="29">
        <v>7.9277137508006366</v>
      </c>
      <c r="C324" s="29">
        <v>12.322286249199363</v>
      </c>
    </row>
    <row r="325" spans="1:3" x14ac:dyDescent="0.2">
      <c r="A325" s="29">
        <v>299</v>
      </c>
      <c r="B325" s="29">
        <v>7.3063057299948202</v>
      </c>
      <c r="C325" s="29">
        <v>9.4436942700051798</v>
      </c>
    </row>
    <row r="326" spans="1:3" x14ac:dyDescent="0.2">
      <c r="A326" s="29">
        <v>300</v>
      </c>
      <c r="B326" s="29">
        <v>6.6848977091890038</v>
      </c>
      <c r="C326" s="29">
        <v>1.6651022908109958</v>
      </c>
    </row>
    <row r="327" spans="1:3" x14ac:dyDescent="0.2">
      <c r="A327" s="29">
        <v>301</v>
      </c>
      <c r="B327" s="29">
        <v>6.0634896883831857</v>
      </c>
      <c r="C327" s="29">
        <v>2.1365103116168136</v>
      </c>
    </row>
    <row r="328" spans="1:3" x14ac:dyDescent="0.2">
      <c r="A328" s="29">
        <v>302</v>
      </c>
      <c r="B328" s="29">
        <v>5.4420816675773693</v>
      </c>
      <c r="C328" s="29">
        <v>13.907918332422632</v>
      </c>
    </row>
    <row r="329" spans="1:3" x14ac:dyDescent="0.2">
      <c r="A329" s="29">
        <v>303</v>
      </c>
      <c r="B329" s="29">
        <v>4.8206736467715547</v>
      </c>
      <c r="C329" s="29">
        <v>16.279326353228448</v>
      </c>
    </row>
    <row r="330" spans="1:3" x14ac:dyDescent="0.2">
      <c r="A330" s="29">
        <v>304</v>
      </c>
      <c r="B330" s="29">
        <v>4.1992656259657366</v>
      </c>
      <c r="C330" s="29">
        <v>4.0507343740342634</v>
      </c>
    </row>
    <row r="331" spans="1:3" x14ac:dyDescent="0.2">
      <c r="A331" s="29">
        <v>305</v>
      </c>
      <c r="B331" s="29">
        <v>3.5778576051599202</v>
      </c>
      <c r="C331" s="29">
        <v>-3.5778576051599202</v>
      </c>
    </row>
    <row r="332" spans="1:3" x14ac:dyDescent="0.2">
      <c r="A332" s="29">
        <v>306</v>
      </c>
      <c r="B332" s="29">
        <v>2.9564495843541039</v>
      </c>
      <c r="C332" s="29">
        <v>-2.9564495843541039</v>
      </c>
    </row>
    <row r="333" spans="1:3" x14ac:dyDescent="0.2">
      <c r="A333" s="29">
        <v>307</v>
      </c>
      <c r="B333" s="29">
        <v>14.254674768925344</v>
      </c>
      <c r="C333" s="29">
        <v>-1.7546747689253444</v>
      </c>
    </row>
    <row r="334" spans="1:3" x14ac:dyDescent="0.2">
      <c r="A334" s="29">
        <v>308</v>
      </c>
      <c r="B334" s="29">
        <v>13.633266748119528</v>
      </c>
      <c r="C334" s="29">
        <v>-10.033266748119528</v>
      </c>
    </row>
    <row r="335" spans="1:3" x14ac:dyDescent="0.2">
      <c r="A335" s="29">
        <v>309</v>
      </c>
      <c r="B335" s="29">
        <v>13.011858727313712</v>
      </c>
      <c r="C335" s="29">
        <v>-10.261858727313712</v>
      </c>
    </row>
    <row r="336" spans="1:3" x14ac:dyDescent="0.2">
      <c r="A336" s="29">
        <v>310</v>
      </c>
      <c r="B336" s="29">
        <v>12.390450706507893</v>
      </c>
      <c r="C336" s="29">
        <v>-8.5404507065078938</v>
      </c>
    </row>
    <row r="337" spans="1:3" x14ac:dyDescent="0.2">
      <c r="A337" s="29">
        <v>311</v>
      </c>
      <c r="B337" s="29">
        <v>11.769042685702077</v>
      </c>
      <c r="C337" s="29">
        <v>9.2809573142979236</v>
      </c>
    </row>
    <row r="338" spans="1:3" x14ac:dyDescent="0.2">
      <c r="A338" s="29">
        <v>312</v>
      </c>
      <c r="B338" s="29">
        <v>11.147634664896261</v>
      </c>
      <c r="C338" s="29">
        <v>36.102365335103741</v>
      </c>
    </row>
    <row r="339" spans="1:3" x14ac:dyDescent="0.2">
      <c r="A339" s="29">
        <v>313</v>
      </c>
      <c r="B339" s="29">
        <v>10.526226644090444</v>
      </c>
      <c r="C339" s="29">
        <v>-1.6762266440904448</v>
      </c>
    </row>
    <row r="340" spans="1:3" x14ac:dyDescent="0.2">
      <c r="A340" s="29">
        <v>314</v>
      </c>
      <c r="B340" s="29">
        <v>9.904818623284628</v>
      </c>
      <c r="C340" s="29">
        <v>-5.404818623284628</v>
      </c>
    </row>
    <row r="341" spans="1:3" x14ac:dyDescent="0.2">
      <c r="A341" s="29">
        <v>315</v>
      </c>
      <c r="B341" s="29">
        <v>9.2834106024788117</v>
      </c>
      <c r="C341" s="29">
        <v>0.66658939752118762</v>
      </c>
    </row>
    <row r="342" spans="1:3" x14ac:dyDescent="0.2">
      <c r="A342" s="29">
        <v>316</v>
      </c>
      <c r="B342" s="29">
        <v>8.6620025816729953</v>
      </c>
      <c r="C342" s="29">
        <v>-8.6620025816729953</v>
      </c>
    </row>
    <row r="343" spans="1:3" x14ac:dyDescent="0.2">
      <c r="A343" s="29">
        <v>317</v>
      </c>
      <c r="B343" s="29">
        <v>8.0405945608671789</v>
      </c>
      <c r="C343" s="29">
        <v>-8.0405945608671789</v>
      </c>
    </row>
    <row r="344" spans="1:3" x14ac:dyDescent="0.2">
      <c r="A344" s="29">
        <v>318</v>
      </c>
      <c r="B344" s="29">
        <v>7.4191865400613608</v>
      </c>
      <c r="C344" s="29">
        <v>-7.4191865400613608</v>
      </c>
    </row>
    <row r="345" spans="1:3" x14ac:dyDescent="0.2">
      <c r="A345" s="29">
        <v>319</v>
      </c>
      <c r="B345" s="29">
        <v>6.7977785192555444</v>
      </c>
      <c r="C345" s="29">
        <v>-6.7977785192555444</v>
      </c>
    </row>
    <row r="346" spans="1:3" x14ac:dyDescent="0.2">
      <c r="A346" s="29">
        <v>320</v>
      </c>
      <c r="B346" s="29">
        <v>6.1763704984497299</v>
      </c>
      <c r="C346" s="29">
        <v>-6.1763704984497299</v>
      </c>
    </row>
    <row r="347" spans="1:3" x14ac:dyDescent="0.2">
      <c r="A347" s="29">
        <v>321</v>
      </c>
      <c r="B347" s="29">
        <v>5.5549624776439117</v>
      </c>
      <c r="C347" s="29">
        <v>-5.5549624776439117</v>
      </c>
    </row>
    <row r="348" spans="1:3" x14ac:dyDescent="0.2">
      <c r="A348" s="29">
        <v>322</v>
      </c>
      <c r="B348" s="29">
        <v>4.9335544568380953</v>
      </c>
      <c r="C348" s="29">
        <v>-4.9335544568380953</v>
      </c>
    </row>
    <row r="349" spans="1:3" x14ac:dyDescent="0.2">
      <c r="A349" s="29">
        <v>323</v>
      </c>
      <c r="B349" s="29">
        <v>4.312146436032279</v>
      </c>
      <c r="C349" s="29">
        <v>-4.312146436032279</v>
      </c>
    </row>
    <row r="350" spans="1:3" x14ac:dyDescent="0.2">
      <c r="A350" s="29">
        <v>324</v>
      </c>
      <c r="B350" s="29">
        <v>21.001151611718665</v>
      </c>
      <c r="C350" s="29">
        <v>22.998848388281335</v>
      </c>
    </row>
    <row r="351" spans="1:3" x14ac:dyDescent="0.2">
      <c r="A351" s="29">
        <v>325</v>
      </c>
      <c r="B351" s="29">
        <v>20.379743590912849</v>
      </c>
      <c r="C351" s="29">
        <v>-20.379743590912849</v>
      </c>
    </row>
    <row r="352" spans="1:3" x14ac:dyDescent="0.2">
      <c r="A352" s="29">
        <v>326</v>
      </c>
      <c r="B352" s="29">
        <v>19.758335570107032</v>
      </c>
      <c r="C352" s="29">
        <v>15.831664429892971</v>
      </c>
    </row>
    <row r="353" spans="1:3" x14ac:dyDescent="0.2">
      <c r="A353" s="29">
        <v>327</v>
      </c>
      <c r="B353" s="29">
        <v>19.136927549301213</v>
      </c>
      <c r="C353" s="29">
        <v>-10.886927549301213</v>
      </c>
    </row>
    <row r="354" spans="1:3" x14ac:dyDescent="0.2">
      <c r="A354" s="29">
        <v>328</v>
      </c>
      <c r="B354" s="29">
        <v>18.515519528495396</v>
      </c>
      <c r="C354" s="29">
        <v>30.684480471504607</v>
      </c>
    </row>
    <row r="355" spans="1:3" x14ac:dyDescent="0.2">
      <c r="A355" s="29">
        <v>329</v>
      </c>
      <c r="B355" s="29">
        <v>17.89411150768958</v>
      </c>
      <c r="C355" s="29">
        <v>22.845888492310422</v>
      </c>
    </row>
    <row r="356" spans="1:3" x14ac:dyDescent="0.2">
      <c r="A356" s="29">
        <v>330</v>
      </c>
      <c r="B356" s="29">
        <v>17.272703486883763</v>
      </c>
      <c r="C356" s="29">
        <v>-2.9227034868837638</v>
      </c>
    </row>
    <row r="357" spans="1:3" x14ac:dyDescent="0.2">
      <c r="A357" s="29">
        <v>331</v>
      </c>
      <c r="B357" s="29">
        <v>16.651295466077947</v>
      </c>
      <c r="C357" s="29">
        <v>-7.4012954660779471</v>
      </c>
    </row>
    <row r="358" spans="1:3" x14ac:dyDescent="0.2">
      <c r="A358" s="29">
        <v>332</v>
      </c>
      <c r="B358" s="29">
        <v>16.029887445272131</v>
      </c>
      <c r="C358" s="29">
        <v>-11.259887445272131</v>
      </c>
    </row>
    <row r="359" spans="1:3" x14ac:dyDescent="0.2">
      <c r="A359" s="29">
        <v>333</v>
      </c>
      <c r="B359" s="29">
        <v>15.408479424466316</v>
      </c>
      <c r="C359" s="29">
        <v>0.34152057553368387</v>
      </c>
    </row>
    <row r="360" spans="1:3" x14ac:dyDescent="0.2">
      <c r="A360" s="29">
        <v>334</v>
      </c>
      <c r="B360" s="29">
        <v>14.7870714036605</v>
      </c>
      <c r="C360" s="29">
        <v>10.4629285963395</v>
      </c>
    </row>
    <row r="361" spans="1:3" x14ac:dyDescent="0.2">
      <c r="A361" s="29">
        <v>335</v>
      </c>
      <c r="B361" s="29">
        <v>14.165663382854682</v>
      </c>
      <c r="C361" s="29">
        <v>-14.165663382854682</v>
      </c>
    </row>
    <row r="362" spans="1:3" x14ac:dyDescent="0.2">
      <c r="A362" s="29">
        <v>336</v>
      </c>
      <c r="B362" s="29">
        <v>13.544255362048865</v>
      </c>
      <c r="C362" s="29">
        <v>8.7057446379511347</v>
      </c>
    </row>
    <row r="363" spans="1:3" x14ac:dyDescent="0.2">
      <c r="A363" s="29">
        <v>337</v>
      </c>
      <c r="B363" s="29">
        <v>12.922847341243051</v>
      </c>
      <c r="C363" s="29">
        <v>-12.922847341243051</v>
      </c>
    </row>
    <row r="364" spans="1:3" x14ac:dyDescent="0.2">
      <c r="A364" s="29">
        <v>338</v>
      </c>
      <c r="B364" s="29">
        <v>12.301439320437233</v>
      </c>
      <c r="C364" s="29">
        <v>20.998560679562765</v>
      </c>
    </row>
    <row r="365" spans="1:3" x14ac:dyDescent="0.2">
      <c r="A365" s="29">
        <v>339</v>
      </c>
      <c r="B365" s="29">
        <v>11.680031299631416</v>
      </c>
      <c r="C365" s="29">
        <v>19.289968700368583</v>
      </c>
    </row>
    <row r="366" spans="1:3" x14ac:dyDescent="0.2">
      <c r="A366" s="29">
        <v>340</v>
      </c>
      <c r="B366" s="29">
        <v>11.0586232788256</v>
      </c>
      <c r="C366" s="29">
        <v>-11.0586232788256</v>
      </c>
    </row>
    <row r="367" spans="1:3" x14ac:dyDescent="0.2">
      <c r="A367" s="29">
        <v>341</v>
      </c>
      <c r="B367" s="29">
        <v>21.317587693379156</v>
      </c>
      <c r="C367" s="29">
        <v>24.772412306620847</v>
      </c>
    </row>
    <row r="368" spans="1:3" x14ac:dyDescent="0.2">
      <c r="A368" s="29">
        <v>342</v>
      </c>
      <c r="B368" s="29">
        <v>26.897696751685022</v>
      </c>
      <c r="C368" s="29">
        <v>2.1023032483149784</v>
      </c>
    </row>
    <row r="369" spans="1:3" x14ac:dyDescent="0.2">
      <c r="A369" s="29">
        <v>343</v>
      </c>
      <c r="B369" s="29">
        <v>26.276288730879205</v>
      </c>
      <c r="C369" s="29">
        <v>19.223711269120795</v>
      </c>
    </row>
    <row r="370" spans="1:3" x14ac:dyDescent="0.2">
      <c r="A370" s="29">
        <v>344</v>
      </c>
      <c r="B370" s="29">
        <v>25.654880710073385</v>
      </c>
      <c r="C370" s="29">
        <v>-19.654880710073385</v>
      </c>
    </row>
    <row r="371" spans="1:3" x14ac:dyDescent="0.2">
      <c r="A371" s="29">
        <v>345</v>
      </c>
      <c r="B371" s="29">
        <v>25.033472689267569</v>
      </c>
      <c r="C371" s="29">
        <v>-17.783472689267569</v>
      </c>
    </row>
    <row r="372" spans="1:3" x14ac:dyDescent="0.2">
      <c r="A372" s="29">
        <v>346</v>
      </c>
      <c r="B372" s="29">
        <v>24.412064668461753</v>
      </c>
      <c r="C372" s="29">
        <v>-8.1620646684617526</v>
      </c>
    </row>
    <row r="373" spans="1:3" x14ac:dyDescent="0.2">
      <c r="A373" s="29">
        <v>347</v>
      </c>
      <c r="B373" s="29">
        <v>23.790656647655936</v>
      </c>
      <c r="C373" s="29">
        <v>6.659343352344063</v>
      </c>
    </row>
    <row r="374" spans="1:3" x14ac:dyDescent="0.2">
      <c r="A374" s="29">
        <v>348</v>
      </c>
      <c r="B374" s="29">
        <v>23.16924862685012</v>
      </c>
      <c r="C374" s="29">
        <v>-5.3692486268501192</v>
      </c>
    </row>
    <row r="375" spans="1:3" x14ac:dyDescent="0.2">
      <c r="A375" s="29">
        <v>349</v>
      </c>
      <c r="B375" s="29">
        <v>22.547840606044304</v>
      </c>
      <c r="C375" s="29">
        <v>-14.297840606044304</v>
      </c>
    </row>
    <row r="376" spans="1:3" x14ac:dyDescent="0.2">
      <c r="A376" s="29">
        <v>350</v>
      </c>
      <c r="B376" s="29">
        <v>21.926432585238487</v>
      </c>
      <c r="C376" s="29">
        <v>12.823567414761513</v>
      </c>
    </row>
    <row r="377" spans="1:3" x14ac:dyDescent="0.2">
      <c r="A377" s="29">
        <v>351</v>
      </c>
      <c r="B377" s="29">
        <v>21.305024564432671</v>
      </c>
      <c r="C377" s="29">
        <v>-4.3050245644326708</v>
      </c>
    </row>
    <row r="378" spans="1:3" x14ac:dyDescent="0.2">
      <c r="A378" s="29">
        <v>352</v>
      </c>
      <c r="B378" s="29">
        <v>20.683616543626854</v>
      </c>
      <c r="C378" s="29">
        <v>-7.1836165436268544</v>
      </c>
    </row>
    <row r="379" spans="1:3" x14ac:dyDescent="0.2">
      <c r="A379" s="29">
        <v>353</v>
      </c>
      <c r="B379" s="29">
        <v>20.062208522821038</v>
      </c>
      <c r="C379" s="29">
        <v>3.5877914771789605</v>
      </c>
    </row>
    <row r="380" spans="1:3" x14ac:dyDescent="0.2">
      <c r="A380" s="29">
        <v>354</v>
      </c>
      <c r="B380" s="29">
        <v>19.440800502015222</v>
      </c>
      <c r="C380" s="29">
        <v>-19.440800502015222</v>
      </c>
    </row>
    <row r="381" spans="1:3" x14ac:dyDescent="0.2">
      <c r="A381" s="29">
        <v>355</v>
      </c>
      <c r="B381" s="29">
        <v>18.819392481209405</v>
      </c>
      <c r="C381" s="29">
        <v>-18.819392481209405</v>
      </c>
    </row>
    <row r="382" spans="1:3" x14ac:dyDescent="0.2">
      <c r="A382" s="29">
        <v>356</v>
      </c>
      <c r="B382" s="29">
        <v>18.197984460403589</v>
      </c>
      <c r="C382" s="29">
        <v>-12.347984460403589</v>
      </c>
    </row>
    <row r="383" spans="1:3" ht="17" thickBot="1" x14ac:dyDescent="0.25">
      <c r="A383" s="30">
        <v>357</v>
      </c>
      <c r="B383" s="30">
        <v>17.576576439597773</v>
      </c>
      <c r="C383" s="30">
        <v>-17.576576439597773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DAE8-7184-6842-B327-2611FA2A51B8}">
  <dimension ref="A1:I381"/>
  <sheetViews>
    <sheetView zoomScale="88" workbookViewId="0">
      <selection activeCell="L12" sqref="L12"/>
    </sheetView>
  </sheetViews>
  <sheetFormatPr baseColWidth="10" defaultRowHeight="16" x14ac:dyDescent="0.2"/>
  <cols>
    <col min="1" max="1" width="17.83203125" bestFit="1" customWidth="1"/>
    <col min="3" max="3" width="12.33203125" customWidth="1"/>
  </cols>
  <sheetData>
    <row r="1" spans="1:9" x14ac:dyDescent="0.2">
      <c r="A1" t="s">
        <v>154</v>
      </c>
    </row>
    <row r="2" spans="1:9" ht="17" thickBot="1" x14ac:dyDescent="0.25"/>
    <row r="3" spans="1:9" x14ac:dyDescent="0.2">
      <c r="A3" s="28" t="s">
        <v>155</v>
      </c>
      <c r="B3" s="28"/>
    </row>
    <row r="4" spans="1:9" x14ac:dyDescent="0.2">
      <c r="A4" t="s">
        <v>156</v>
      </c>
      <c r="B4">
        <v>0.24573383112267178</v>
      </c>
    </row>
    <row r="5" spans="1:9" x14ac:dyDescent="0.2">
      <c r="A5" t="s">
        <v>157</v>
      </c>
      <c r="B5">
        <v>6.038511575822577E-2</v>
      </c>
    </row>
    <row r="6" spans="1:9" x14ac:dyDescent="0.2">
      <c r="A6" t="s">
        <v>158</v>
      </c>
      <c r="B6">
        <v>5.7738313267403869E-2</v>
      </c>
    </row>
    <row r="7" spans="1:9" x14ac:dyDescent="0.2">
      <c r="A7" t="s">
        <v>159</v>
      </c>
      <c r="B7">
        <v>11.928332671013115</v>
      </c>
    </row>
    <row r="8" spans="1:9" ht="17" thickBot="1" x14ac:dyDescent="0.25">
      <c r="A8" s="26" t="s">
        <v>160</v>
      </c>
      <c r="B8" s="26">
        <v>357</v>
      </c>
    </row>
    <row r="10" spans="1:9" ht="17" thickBot="1" x14ac:dyDescent="0.25">
      <c r="A10" t="s">
        <v>161</v>
      </c>
    </row>
    <row r="11" spans="1:9" x14ac:dyDescent="0.2">
      <c r="A11" s="27"/>
      <c r="B11" s="27" t="s">
        <v>166</v>
      </c>
      <c r="C11" s="27" t="s">
        <v>167</v>
      </c>
      <c r="D11" s="27" t="s">
        <v>168</v>
      </c>
      <c r="E11" s="27" t="s">
        <v>169</v>
      </c>
      <c r="F11" s="27" t="s">
        <v>170</v>
      </c>
    </row>
    <row r="12" spans="1:9" x14ac:dyDescent="0.2">
      <c r="A12" t="s">
        <v>162</v>
      </c>
      <c r="B12">
        <v>1</v>
      </c>
      <c r="C12">
        <v>3246.1445424838239</v>
      </c>
      <c r="D12">
        <v>3246.1445424838239</v>
      </c>
      <c r="E12">
        <v>22.814364112025096</v>
      </c>
      <c r="F12">
        <v>2.6148193398583208E-6</v>
      </c>
    </row>
    <row r="13" spans="1:9" x14ac:dyDescent="0.2">
      <c r="A13" t="s">
        <v>163</v>
      </c>
      <c r="B13">
        <v>355</v>
      </c>
      <c r="C13">
        <v>50511.217710177392</v>
      </c>
      <c r="D13">
        <v>142.28512031035885</v>
      </c>
    </row>
    <row r="14" spans="1:9" ht="17" thickBot="1" x14ac:dyDescent="0.25">
      <c r="A14" s="26" t="s">
        <v>164</v>
      </c>
      <c r="B14" s="26">
        <v>356</v>
      </c>
      <c r="C14" s="26">
        <v>53757.362252661216</v>
      </c>
      <c r="D14" s="26"/>
      <c r="E14" s="26"/>
      <c r="F14" s="26"/>
    </row>
    <row r="15" spans="1:9" ht="17" thickBot="1" x14ac:dyDescent="0.25"/>
    <row r="16" spans="1:9" x14ac:dyDescent="0.2">
      <c r="A16" s="27"/>
      <c r="B16" s="27" t="s">
        <v>171</v>
      </c>
      <c r="C16" s="27" t="s">
        <v>159</v>
      </c>
      <c r="D16" s="27" t="s">
        <v>172</v>
      </c>
      <c r="E16" s="27" t="s">
        <v>173</v>
      </c>
      <c r="F16" s="27" t="s">
        <v>174</v>
      </c>
      <c r="G16" s="27" t="s">
        <v>175</v>
      </c>
      <c r="H16" s="27" t="s">
        <v>176</v>
      </c>
      <c r="I16" s="27" t="s">
        <v>177</v>
      </c>
    </row>
    <row r="17" spans="1:9" x14ac:dyDescent="0.2">
      <c r="A17" t="s">
        <v>165</v>
      </c>
      <c r="B17">
        <v>18.860289449112965</v>
      </c>
      <c r="C17">
        <v>1.9113989989235052</v>
      </c>
      <c r="D17">
        <v>9.8672697117321029</v>
      </c>
      <c r="E17">
        <v>1.8720310871762025E-20</v>
      </c>
      <c r="F17">
        <v>15.101200497200274</v>
      </c>
      <c r="G17">
        <v>22.619378401025656</v>
      </c>
      <c r="H17">
        <v>15.101200497200274</v>
      </c>
      <c r="I17">
        <v>22.619378401025656</v>
      </c>
    </row>
    <row r="18" spans="1:9" ht="17" thickBot="1" x14ac:dyDescent="0.25">
      <c r="A18" s="26" t="s">
        <v>1</v>
      </c>
      <c r="B18" s="26">
        <v>-14.772549019607837</v>
      </c>
      <c r="C18" s="26">
        <v>3.0927958612478537</v>
      </c>
      <c r="D18" s="26">
        <v>-4.7764384338148789</v>
      </c>
      <c r="E18" s="26">
        <v>2.6148193398598654E-6</v>
      </c>
      <c r="F18" s="26">
        <v>-20.855054430087748</v>
      </c>
      <c r="G18" s="26">
        <v>-8.6900436091279261</v>
      </c>
      <c r="H18" s="26">
        <v>-20.855054430087748</v>
      </c>
      <c r="I18" s="26">
        <v>-8.6900436091279261</v>
      </c>
    </row>
    <row r="22" spans="1:9" x14ac:dyDescent="0.2">
      <c r="A22" t="s">
        <v>250</v>
      </c>
    </row>
    <row r="23" spans="1:9" ht="17" thickBot="1" x14ac:dyDescent="0.25"/>
    <row r="24" spans="1:9" x14ac:dyDescent="0.2">
      <c r="A24" s="27" t="s">
        <v>251</v>
      </c>
      <c r="B24" s="27" t="s">
        <v>252</v>
      </c>
      <c r="C24" s="27" t="s">
        <v>253</v>
      </c>
    </row>
    <row r="25" spans="1:9" x14ac:dyDescent="0.2">
      <c r="A25">
        <v>1</v>
      </c>
      <c r="B25">
        <v>15.167152194211006</v>
      </c>
      <c r="C25">
        <v>2.4228478057889937</v>
      </c>
    </row>
    <row r="26" spans="1:9" x14ac:dyDescent="0.2">
      <c r="A26">
        <v>2</v>
      </c>
      <c r="B26">
        <v>14.551629318394006</v>
      </c>
      <c r="C26">
        <v>-14.551629318394006</v>
      </c>
    </row>
    <row r="27" spans="1:9" x14ac:dyDescent="0.2">
      <c r="A27">
        <v>3</v>
      </c>
      <c r="B27">
        <v>13.936106442577024</v>
      </c>
      <c r="C27">
        <v>-13.936106442577024</v>
      </c>
    </row>
    <row r="28" spans="1:9" x14ac:dyDescent="0.2">
      <c r="A28">
        <v>4</v>
      </c>
      <c r="B28">
        <v>13.320583566760027</v>
      </c>
      <c r="C28">
        <v>0.76941643323997333</v>
      </c>
    </row>
    <row r="29" spans="1:9" x14ac:dyDescent="0.2">
      <c r="A29">
        <v>5</v>
      </c>
      <c r="B29">
        <v>12.705060690943029</v>
      </c>
      <c r="C29">
        <v>22.394939309056973</v>
      </c>
    </row>
    <row r="30" spans="1:9" x14ac:dyDescent="0.2">
      <c r="A30">
        <v>6</v>
      </c>
      <c r="B30">
        <v>12.089537815126047</v>
      </c>
      <c r="C30">
        <v>15.160462184873953</v>
      </c>
    </row>
    <row r="31" spans="1:9" x14ac:dyDescent="0.2">
      <c r="A31">
        <v>7</v>
      </c>
      <c r="B31">
        <v>11.474014939309047</v>
      </c>
      <c r="C31">
        <v>-2.6240149393090473</v>
      </c>
    </row>
    <row r="32" spans="1:9" x14ac:dyDescent="0.2">
      <c r="A32">
        <v>8</v>
      </c>
      <c r="B32">
        <v>10.858492063492049</v>
      </c>
      <c r="C32">
        <v>6.5915079365079503</v>
      </c>
    </row>
    <row r="33" spans="1:3" x14ac:dyDescent="0.2">
      <c r="A33">
        <v>9</v>
      </c>
      <c r="B33">
        <v>10.242969187675065</v>
      </c>
      <c r="C33">
        <v>-10.242969187675065</v>
      </c>
    </row>
    <row r="34" spans="1:3" x14ac:dyDescent="0.2">
      <c r="A34">
        <v>10</v>
      </c>
      <c r="B34">
        <v>9.6274463118580673</v>
      </c>
      <c r="C34">
        <v>-9.6274463118580673</v>
      </c>
    </row>
    <row r="35" spans="1:3" x14ac:dyDescent="0.2">
      <c r="A35">
        <v>11</v>
      </c>
      <c r="B35">
        <v>9.0119234360410694</v>
      </c>
      <c r="C35">
        <v>-9.0119234360410694</v>
      </c>
    </row>
    <row r="36" spans="1:3" x14ac:dyDescent="0.2">
      <c r="A36">
        <v>12</v>
      </c>
      <c r="B36">
        <v>8.3964005602240857</v>
      </c>
      <c r="C36">
        <v>-8.3964005602240857</v>
      </c>
    </row>
    <row r="37" spans="1:3" x14ac:dyDescent="0.2">
      <c r="A37">
        <v>13</v>
      </c>
      <c r="B37">
        <v>7.7808776844070877</v>
      </c>
      <c r="C37">
        <v>-7.7808776844070877</v>
      </c>
    </row>
    <row r="38" spans="1:3" x14ac:dyDescent="0.2">
      <c r="A38">
        <v>14</v>
      </c>
      <c r="B38">
        <v>7.1653548085900898</v>
      </c>
      <c r="C38">
        <v>-7.1653548085900898</v>
      </c>
    </row>
    <row r="39" spans="1:3" x14ac:dyDescent="0.2">
      <c r="A39">
        <v>15</v>
      </c>
      <c r="B39">
        <v>6.549831932773106</v>
      </c>
      <c r="C39">
        <v>-4.049831932773106</v>
      </c>
    </row>
    <row r="40" spans="1:3" x14ac:dyDescent="0.2">
      <c r="A40">
        <v>16</v>
      </c>
      <c r="B40">
        <v>5.9343090569561081</v>
      </c>
      <c r="C40">
        <v>-5.9343090569561081</v>
      </c>
    </row>
    <row r="41" spans="1:3" x14ac:dyDescent="0.2">
      <c r="A41">
        <v>17</v>
      </c>
      <c r="B41">
        <v>5.3187861811391102</v>
      </c>
      <c r="C41">
        <v>-5.3187861811391102</v>
      </c>
    </row>
    <row r="42" spans="1:3" x14ac:dyDescent="0.2">
      <c r="A42">
        <v>18</v>
      </c>
      <c r="B42">
        <v>15.167152194211006</v>
      </c>
      <c r="C42">
        <v>-3.5671521942110065</v>
      </c>
    </row>
    <row r="43" spans="1:3" x14ac:dyDescent="0.2">
      <c r="A43">
        <v>19</v>
      </c>
      <c r="B43">
        <v>14.551629318394006</v>
      </c>
      <c r="C43">
        <v>0.69837068160599358</v>
      </c>
    </row>
    <row r="44" spans="1:3" x14ac:dyDescent="0.2">
      <c r="A44">
        <v>20</v>
      </c>
      <c r="B44">
        <v>13.936106442577024</v>
      </c>
      <c r="C44">
        <v>-9.4361064425770245</v>
      </c>
    </row>
    <row r="45" spans="1:3" x14ac:dyDescent="0.2">
      <c r="A45">
        <v>21</v>
      </c>
      <c r="B45">
        <v>13.320583566760027</v>
      </c>
      <c r="C45">
        <v>-13.320583566760027</v>
      </c>
    </row>
    <row r="46" spans="1:3" x14ac:dyDescent="0.2">
      <c r="A46">
        <v>22</v>
      </c>
      <c r="B46">
        <v>12.705060690943029</v>
      </c>
      <c r="C46">
        <v>-6.6050606909430289</v>
      </c>
    </row>
    <row r="47" spans="1:3" x14ac:dyDescent="0.2">
      <c r="A47">
        <v>23</v>
      </c>
      <c r="B47">
        <v>12.089537815126047</v>
      </c>
      <c r="C47">
        <v>-9.3395378151260466</v>
      </c>
    </row>
    <row r="48" spans="1:3" x14ac:dyDescent="0.2">
      <c r="A48">
        <v>24</v>
      </c>
      <c r="B48">
        <v>11.474014939309047</v>
      </c>
      <c r="C48">
        <v>-3.0240149393090476</v>
      </c>
    </row>
    <row r="49" spans="1:3" x14ac:dyDescent="0.2">
      <c r="A49">
        <v>25</v>
      </c>
      <c r="B49">
        <v>10.858492063492049</v>
      </c>
      <c r="C49">
        <v>6.391507936507951</v>
      </c>
    </row>
    <row r="50" spans="1:3" x14ac:dyDescent="0.2">
      <c r="A50">
        <v>26</v>
      </c>
      <c r="B50">
        <v>10.242969187675065</v>
      </c>
      <c r="C50">
        <v>-3.4929691876750653</v>
      </c>
    </row>
    <row r="51" spans="1:3" x14ac:dyDescent="0.2">
      <c r="A51">
        <v>27</v>
      </c>
      <c r="B51">
        <v>9.6274463118580673</v>
      </c>
      <c r="C51">
        <v>-0.37744631185806732</v>
      </c>
    </row>
    <row r="52" spans="1:3" x14ac:dyDescent="0.2">
      <c r="A52">
        <v>28</v>
      </c>
      <c r="B52">
        <v>9.0119234360410694</v>
      </c>
      <c r="C52">
        <v>9.588076563958932</v>
      </c>
    </row>
    <row r="53" spans="1:3" x14ac:dyDescent="0.2">
      <c r="A53">
        <v>29</v>
      </c>
      <c r="B53">
        <v>8.3964005602240857</v>
      </c>
      <c r="C53">
        <v>9.6935994397759142</v>
      </c>
    </row>
    <row r="54" spans="1:3" x14ac:dyDescent="0.2">
      <c r="A54">
        <v>30</v>
      </c>
      <c r="B54">
        <v>7.7808776844070877</v>
      </c>
      <c r="C54">
        <v>7.4191223155929116</v>
      </c>
    </row>
    <row r="55" spans="1:3" x14ac:dyDescent="0.2">
      <c r="A55">
        <v>31</v>
      </c>
      <c r="B55">
        <v>7.1653548085900898</v>
      </c>
      <c r="C55">
        <v>23.834645191409912</v>
      </c>
    </row>
    <row r="56" spans="1:3" x14ac:dyDescent="0.2">
      <c r="A56">
        <v>32</v>
      </c>
      <c r="B56">
        <v>6.549831932773106</v>
      </c>
      <c r="C56">
        <v>1.700168067226894</v>
      </c>
    </row>
    <row r="57" spans="1:3" x14ac:dyDescent="0.2">
      <c r="A57">
        <v>33</v>
      </c>
      <c r="B57">
        <v>5.9343090569561081</v>
      </c>
      <c r="C57">
        <v>-5.9343090569561081</v>
      </c>
    </row>
    <row r="58" spans="1:3" x14ac:dyDescent="0.2">
      <c r="A58">
        <v>34</v>
      </c>
      <c r="B58">
        <v>5.3187861811391102</v>
      </c>
      <c r="C58">
        <v>-2.8187861811391102</v>
      </c>
    </row>
    <row r="59" spans="1:3" x14ac:dyDescent="0.2">
      <c r="A59">
        <v>35</v>
      </c>
      <c r="B59">
        <v>15.167152194211006</v>
      </c>
      <c r="C59">
        <v>-13.567152194211006</v>
      </c>
    </row>
    <row r="60" spans="1:3" x14ac:dyDescent="0.2">
      <c r="A60">
        <v>36</v>
      </c>
      <c r="B60">
        <v>14.551629318394006</v>
      </c>
      <c r="C60">
        <v>1.4483706816059936</v>
      </c>
    </row>
    <row r="61" spans="1:3" x14ac:dyDescent="0.2">
      <c r="A61">
        <v>37</v>
      </c>
      <c r="B61">
        <v>13.936106442577024</v>
      </c>
      <c r="C61">
        <v>-6.8361064425770248</v>
      </c>
    </row>
    <row r="62" spans="1:3" x14ac:dyDescent="0.2">
      <c r="A62">
        <v>38</v>
      </c>
      <c r="B62">
        <v>13.320583566760027</v>
      </c>
      <c r="C62">
        <v>-5.5705835667600265</v>
      </c>
    </row>
    <row r="63" spans="1:3" x14ac:dyDescent="0.2">
      <c r="A63">
        <v>39</v>
      </c>
      <c r="B63">
        <v>12.705060690943029</v>
      </c>
      <c r="C63">
        <v>-12.705060690943029</v>
      </c>
    </row>
    <row r="64" spans="1:3" x14ac:dyDescent="0.2">
      <c r="A64">
        <v>40</v>
      </c>
      <c r="B64">
        <v>12.089537815126047</v>
      </c>
      <c r="C64">
        <v>-3.8395378151260466</v>
      </c>
    </row>
    <row r="65" spans="1:3" x14ac:dyDescent="0.2">
      <c r="A65">
        <v>41</v>
      </c>
      <c r="B65">
        <v>11.474014939309047</v>
      </c>
      <c r="C65">
        <v>1.0259850606909531</v>
      </c>
    </row>
    <row r="66" spans="1:3" x14ac:dyDescent="0.2">
      <c r="A66">
        <v>42</v>
      </c>
      <c r="B66">
        <v>10.858492063492049</v>
      </c>
      <c r="C66">
        <v>-1.858492063492049</v>
      </c>
    </row>
    <row r="67" spans="1:3" x14ac:dyDescent="0.2">
      <c r="A67">
        <v>43</v>
      </c>
      <c r="B67">
        <v>10.242969187675065</v>
      </c>
      <c r="C67">
        <v>5.2570308123249347</v>
      </c>
    </row>
    <row r="68" spans="1:3" x14ac:dyDescent="0.2">
      <c r="A68">
        <v>44</v>
      </c>
      <c r="B68">
        <v>9.6274463118580673</v>
      </c>
      <c r="C68">
        <v>-3.6274463118580673</v>
      </c>
    </row>
    <row r="69" spans="1:3" x14ac:dyDescent="0.2">
      <c r="A69">
        <v>45</v>
      </c>
      <c r="B69">
        <v>9.0119234360410694</v>
      </c>
      <c r="C69">
        <v>-9.0119234360410694</v>
      </c>
    </row>
    <row r="70" spans="1:3" x14ac:dyDescent="0.2">
      <c r="A70">
        <v>46</v>
      </c>
      <c r="B70">
        <v>8.3964005602240857</v>
      </c>
      <c r="C70">
        <v>-8.3964005602240857</v>
      </c>
    </row>
    <row r="71" spans="1:3" x14ac:dyDescent="0.2">
      <c r="A71">
        <v>47</v>
      </c>
      <c r="B71">
        <v>7.7808776844070877</v>
      </c>
      <c r="C71">
        <v>-7.7808776844070877</v>
      </c>
    </row>
    <row r="72" spans="1:3" x14ac:dyDescent="0.2">
      <c r="A72">
        <v>48</v>
      </c>
      <c r="B72">
        <v>7.1653548085900898</v>
      </c>
      <c r="C72">
        <v>6.0846451914099102</v>
      </c>
    </row>
    <row r="73" spans="1:3" x14ac:dyDescent="0.2">
      <c r="A73">
        <v>49</v>
      </c>
      <c r="B73">
        <v>6.549831932773106</v>
      </c>
      <c r="C73">
        <v>0.65016806722689413</v>
      </c>
    </row>
    <row r="74" spans="1:3" x14ac:dyDescent="0.2">
      <c r="A74">
        <v>50</v>
      </c>
      <c r="B74">
        <v>5.9343090569561081</v>
      </c>
      <c r="C74">
        <v>-5.9343090569561081</v>
      </c>
    </row>
    <row r="75" spans="1:3" x14ac:dyDescent="0.2">
      <c r="A75">
        <v>51</v>
      </c>
      <c r="B75">
        <v>5.3187861811391102</v>
      </c>
      <c r="C75">
        <v>-5.3187861811391102</v>
      </c>
    </row>
    <row r="76" spans="1:3" x14ac:dyDescent="0.2">
      <c r="A76">
        <v>52</v>
      </c>
      <c r="B76">
        <v>15.167152194211006</v>
      </c>
      <c r="C76">
        <v>-11.917152194211006</v>
      </c>
    </row>
    <row r="77" spans="1:3" x14ac:dyDescent="0.2">
      <c r="A77">
        <v>53</v>
      </c>
      <c r="B77">
        <v>14.551629318394006</v>
      </c>
      <c r="C77">
        <v>-14.551629318394006</v>
      </c>
    </row>
    <row r="78" spans="1:3" x14ac:dyDescent="0.2">
      <c r="A78">
        <v>54</v>
      </c>
      <c r="B78">
        <v>13.936106442577024</v>
      </c>
      <c r="C78">
        <v>8.5638935574229755</v>
      </c>
    </row>
    <row r="79" spans="1:3" x14ac:dyDescent="0.2">
      <c r="A79">
        <v>55</v>
      </c>
      <c r="B79">
        <v>13.320583566760027</v>
      </c>
      <c r="C79">
        <v>1.2794164332399731</v>
      </c>
    </row>
    <row r="80" spans="1:3" x14ac:dyDescent="0.2">
      <c r="A80">
        <v>56</v>
      </c>
      <c r="B80">
        <v>12.705060690943029</v>
      </c>
      <c r="C80">
        <v>4.4949393090569707</v>
      </c>
    </row>
    <row r="81" spans="1:3" x14ac:dyDescent="0.2">
      <c r="A81">
        <v>57</v>
      </c>
      <c r="B81">
        <v>12.089537815126047</v>
      </c>
      <c r="C81">
        <v>-2.8395378151260466</v>
      </c>
    </row>
    <row r="82" spans="1:3" x14ac:dyDescent="0.2">
      <c r="A82">
        <v>58</v>
      </c>
      <c r="B82">
        <v>11.474014939309047</v>
      </c>
      <c r="C82">
        <v>-11.474014939309047</v>
      </c>
    </row>
    <row r="83" spans="1:3" x14ac:dyDescent="0.2">
      <c r="A83">
        <v>59</v>
      </c>
      <c r="B83">
        <v>10.858492063492049</v>
      </c>
      <c r="C83">
        <v>6.8415079365079503</v>
      </c>
    </row>
    <row r="84" spans="1:3" x14ac:dyDescent="0.2">
      <c r="A84">
        <v>60</v>
      </c>
      <c r="B84">
        <v>10.242969187675065</v>
      </c>
      <c r="C84">
        <v>-4.7429691876750653</v>
      </c>
    </row>
    <row r="85" spans="1:3" x14ac:dyDescent="0.2">
      <c r="A85">
        <v>61</v>
      </c>
      <c r="B85">
        <v>9.6274463118580673</v>
      </c>
      <c r="C85">
        <v>2.4725536881419323</v>
      </c>
    </row>
    <row r="86" spans="1:3" x14ac:dyDescent="0.2">
      <c r="A86">
        <v>62</v>
      </c>
      <c r="B86">
        <v>9.0119234360410694</v>
      </c>
      <c r="C86">
        <v>3.5880765639589303</v>
      </c>
    </row>
    <row r="87" spans="1:3" x14ac:dyDescent="0.2">
      <c r="A87">
        <v>63</v>
      </c>
      <c r="B87">
        <v>8.3964005602240857</v>
      </c>
      <c r="C87">
        <v>8.7035994397759158</v>
      </c>
    </row>
    <row r="88" spans="1:3" x14ac:dyDescent="0.2">
      <c r="A88">
        <v>64</v>
      </c>
      <c r="B88">
        <v>7.7808776844070877</v>
      </c>
      <c r="C88">
        <v>3.0591223155929121</v>
      </c>
    </row>
    <row r="89" spans="1:3" x14ac:dyDescent="0.2">
      <c r="A89">
        <v>65</v>
      </c>
      <c r="B89">
        <v>7.1653548085900898</v>
      </c>
      <c r="C89">
        <v>12.78464519140991</v>
      </c>
    </row>
    <row r="90" spans="1:3" x14ac:dyDescent="0.2">
      <c r="A90">
        <v>66</v>
      </c>
      <c r="B90">
        <v>6.549831932773106</v>
      </c>
      <c r="C90">
        <v>4.450168067226894</v>
      </c>
    </row>
    <row r="91" spans="1:3" x14ac:dyDescent="0.2">
      <c r="A91">
        <v>67</v>
      </c>
      <c r="B91">
        <v>5.9343090569561081</v>
      </c>
      <c r="C91">
        <v>-5.9343090569561081</v>
      </c>
    </row>
    <row r="92" spans="1:3" x14ac:dyDescent="0.2">
      <c r="A92">
        <v>68</v>
      </c>
      <c r="B92">
        <v>5.3187861811391102</v>
      </c>
      <c r="C92">
        <v>-5.3187861811391102</v>
      </c>
    </row>
    <row r="93" spans="1:3" x14ac:dyDescent="0.2">
      <c r="A93">
        <v>69</v>
      </c>
      <c r="B93">
        <v>15.167152194211006</v>
      </c>
      <c r="C93">
        <v>-9.6671521942110061</v>
      </c>
    </row>
    <row r="94" spans="1:3" x14ac:dyDescent="0.2">
      <c r="A94">
        <v>70</v>
      </c>
      <c r="B94">
        <v>14.551629318394006</v>
      </c>
      <c r="C94">
        <v>-14.551629318394006</v>
      </c>
    </row>
    <row r="95" spans="1:3" x14ac:dyDescent="0.2">
      <c r="A95">
        <v>71</v>
      </c>
      <c r="B95">
        <v>13.936106442577024</v>
      </c>
      <c r="C95">
        <v>-13.936106442577024</v>
      </c>
    </row>
    <row r="96" spans="1:3" x14ac:dyDescent="0.2">
      <c r="A96">
        <v>72</v>
      </c>
      <c r="B96">
        <v>13.320583566760027</v>
      </c>
      <c r="C96">
        <v>1.5294164332399731</v>
      </c>
    </row>
    <row r="97" spans="1:3" x14ac:dyDescent="0.2">
      <c r="A97">
        <v>73</v>
      </c>
      <c r="B97">
        <v>12.705060690943029</v>
      </c>
      <c r="C97">
        <v>10.794939309056971</v>
      </c>
    </row>
    <row r="98" spans="1:3" x14ac:dyDescent="0.2">
      <c r="A98">
        <v>74</v>
      </c>
      <c r="B98">
        <v>12.089537815126047</v>
      </c>
      <c r="C98">
        <v>-12.089537815126047</v>
      </c>
    </row>
    <row r="99" spans="1:3" x14ac:dyDescent="0.2">
      <c r="A99">
        <v>75</v>
      </c>
      <c r="B99">
        <v>11.474014939309047</v>
      </c>
      <c r="C99">
        <v>-11.474014939309047</v>
      </c>
    </row>
    <row r="100" spans="1:3" x14ac:dyDescent="0.2">
      <c r="A100">
        <v>76</v>
      </c>
      <c r="B100">
        <v>10.858492063492049</v>
      </c>
      <c r="C100">
        <v>-10.858492063492049</v>
      </c>
    </row>
    <row r="101" spans="1:3" x14ac:dyDescent="0.2">
      <c r="A101">
        <v>77</v>
      </c>
      <c r="B101">
        <v>10.242969187675065</v>
      </c>
      <c r="C101">
        <v>4.0070308123249347</v>
      </c>
    </row>
    <row r="102" spans="1:3" x14ac:dyDescent="0.2">
      <c r="A102">
        <v>78</v>
      </c>
      <c r="B102">
        <v>9.6274463118580673</v>
      </c>
      <c r="C102">
        <v>-5.1274463118580673</v>
      </c>
    </row>
    <row r="103" spans="1:3" x14ac:dyDescent="0.2">
      <c r="A103">
        <v>79</v>
      </c>
      <c r="B103">
        <v>9.0119234360410694</v>
      </c>
      <c r="C103">
        <v>-9.0119234360410694</v>
      </c>
    </row>
    <row r="104" spans="1:3" x14ac:dyDescent="0.2">
      <c r="A104">
        <v>80</v>
      </c>
      <c r="B104">
        <v>8.3964005602240857</v>
      </c>
      <c r="C104">
        <v>-8.3964005602240857</v>
      </c>
    </row>
    <row r="105" spans="1:3" x14ac:dyDescent="0.2">
      <c r="A105">
        <v>81</v>
      </c>
      <c r="B105">
        <v>7.7808776844070877</v>
      </c>
      <c r="C105">
        <v>-7.7808776844070877</v>
      </c>
    </row>
    <row r="106" spans="1:3" x14ac:dyDescent="0.2">
      <c r="A106">
        <v>82</v>
      </c>
      <c r="B106">
        <v>7.1653548085900898</v>
      </c>
      <c r="C106">
        <v>-7.1653548085900898</v>
      </c>
    </row>
    <row r="107" spans="1:3" x14ac:dyDescent="0.2">
      <c r="A107">
        <v>83</v>
      </c>
      <c r="B107">
        <v>6.549831932773106</v>
      </c>
      <c r="C107">
        <v>-6.549831932773106</v>
      </c>
    </row>
    <row r="108" spans="1:3" x14ac:dyDescent="0.2">
      <c r="A108">
        <v>84</v>
      </c>
      <c r="B108">
        <v>5.9343090569561081</v>
      </c>
      <c r="C108">
        <v>-5.9343090569561081</v>
      </c>
    </row>
    <row r="109" spans="1:3" x14ac:dyDescent="0.2">
      <c r="A109">
        <v>85</v>
      </c>
      <c r="B109">
        <v>5.3187861811391102</v>
      </c>
      <c r="C109">
        <v>-5.3187861811391102</v>
      </c>
    </row>
    <row r="110" spans="1:3" x14ac:dyDescent="0.2">
      <c r="A110">
        <v>86</v>
      </c>
      <c r="B110">
        <v>15.167152194211006</v>
      </c>
      <c r="C110">
        <v>-6.9171521942110061</v>
      </c>
    </row>
    <row r="111" spans="1:3" x14ac:dyDescent="0.2">
      <c r="A111">
        <v>87</v>
      </c>
      <c r="B111">
        <v>14.551629318394006</v>
      </c>
      <c r="C111">
        <v>19.448370681605994</v>
      </c>
    </row>
    <row r="112" spans="1:3" x14ac:dyDescent="0.2">
      <c r="A112">
        <v>88</v>
      </c>
      <c r="B112">
        <v>13.936106442577024</v>
      </c>
      <c r="C112">
        <v>38.813893557422972</v>
      </c>
    </row>
    <row r="113" spans="1:3" x14ac:dyDescent="0.2">
      <c r="A113">
        <v>89</v>
      </c>
      <c r="B113">
        <v>13.320583566760027</v>
      </c>
      <c r="C113">
        <v>7.9294164332399735</v>
      </c>
    </row>
    <row r="114" spans="1:3" x14ac:dyDescent="0.2">
      <c r="A114">
        <v>90</v>
      </c>
      <c r="B114">
        <v>12.705060690943029</v>
      </c>
      <c r="C114">
        <v>15.584939309056971</v>
      </c>
    </row>
    <row r="115" spans="1:3" x14ac:dyDescent="0.2">
      <c r="A115">
        <v>91</v>
      </c>
      <c r="B115">
        <v>12.089537815126047</v>
      </c>
      <c r="C115">
        <v>4.3604621848739527</v>
      </c>
    </row>
    <row r="116" spans="1:3" x14ac:dyDescent="0.2">
      <c r="A116">
        <v>92</v>
      </c>
      <c r="B116">
        <v>11.474014939309047</v>
      </c>
      <c r="C116">
        <v>10.475985060690952</v>
      </c>
    </row>
    <row r="117" spans="1:3" x14ac:dyDescent="0.2">
      <c r="A117">
        <v>93</v>
      </c>
      <c r="B117">
        <v>10.858492063492049</v>
      </c>
      <c r="C117">
        <v>-5.358492063492049</v>
      </c>
    </row>
    <row r="118" spans="1:3" x14ac:dyDescent="0.2">
      <c r="A118">
        <v>94</v>
      </c>
      <c r="B118">
        <v>10.242969187675065</v>
      </c>
      <c r="C118">
        <v>2.5070308123249347</v>
      </c>
    </row>
    <row r="119" spans="1:3" x14ac:dyDescent="0.2">
      <c r="A119">
        <v>95</v>
      </c>
      <c r="B119">
        <v>9.6274463118580673</v>
      </c>
      <c r="C119">
        <v>12.472553688141934</v>
      </c>
    </row>
    <row r="120" spans="1:3" x14ac:dyDescent="0.2">
      <c r="A120">
        <v>96</v>
      </c>
      <c r="B120">
        <v>9.0119234360410694</v>
      </c>
      <c r="C120">
        <v>-1.5619234360410692</v>
      </c>
    </row>
    <row r="121" spans="1:3" x14ac:dyDescent="0.2">
      <c r="A121">
        <v>97</v>
      </c>
      <c r="B121">
        <v>8.3964005602240857</v>
      </c>
      <c r="C121">
        <v>-8.3964005602240857</v>
      </c>
    </row>
    <row r="122" spans="1:3" x14ac:dyDescent="0.2">
      <c r="A122">
        <v>98</v>
      </c>
      <c r="B122">
        <v>7.7808776844070877</v>
      </c>
      <c r="C122">
        <v>38.769122315592909</v>
      </c>
    </row>
    <row r="123" spans="1:3" x14ac:dyDescent="0.2">
      <c r="A123">
        <v>99</v>
      </c>
      <c r="B123">
        <v>7.1653548085900898</v>
      </c>
      <c r="C123">
        <v>-4.9153548085900898</v>
      </c>
    </row>
    <row r="124" spans="1:3" x14ac:dyDescent="0.2">
      <c r="A124">
        <v>100</v>
      </c>
      <c r="B124">
        <v>6.549831932773106</v>
      </c>
      <c r="C124">
        <v>-6.549831932773106</v>
      </c>
    </row>
    <row r="125" spans="1:3" x14ac:dyDescent="0.2">
      <c r="A125">
        <v>101</v>
      </c>
      <c r="B125">
        <v>5.9343090569561081</v>
      </c>
      <c r="C125">
        <v>6.5690943043891892E-2</v>
      </c>
    </row>
    <row r="126" spans="1:3" x14ac:dyDescent="0.2">
      <c r="A126">
        <v>102</v>
      </c>
      <c r="B126">
        <v>5.3187861811391102</v>
      </c>
      <c r="C126">
        <v>-5.3187861811391102</v>
      </c>
    </row>
    <row r="127" spans="1:3" x14ac:dyDescent="0.2">
      <c r="A127">
        <v>103</v>
      </c>
      <c r="B127">
        <v>15.167152194211006</v>
      </c>
      <c r="C127">
        <v>-15.167152194211006</v>
      </c>
    </row>
    <row r="128" spans="1:3" x14ac:dyDescent="0.2">
      <c r="A128">
        <v>104</v>
      </c>
      <c r="B128">
        <v>14.551629318394006</v>
      </c>
      <c r="C128">
        <v>-14.551629318394006</v>
      </c>
    </row>
    <row r="129" spans="1:3" x14ac:dyDescent="0.2">
      <c r="A129">
        <v>105</v>
      </c>
      <c r="B129">
        <v>13.936106442577024</v>
      </c>
      <c r="C129">
        <v>1.0638935574229755</v>
      </c>
    </row>
    <row r="130" spans="1:3" x14ac:dyDescent="0.2">
      <c r="A130">
        <v>106</v>
      </c>
      <c r="B130">
        <v>13.320583566760027</v>
      </c>
      <c r="C130">
        <v>10.879416433239973</v>
      </c>
    </row>
    <row r="131" spans="1:3" x14ac:dyDescent="0.2">
      <c r="A131">
        <v>107</v>
      </c>
      <c r="B131">
        <v>12.705060690943029</v>
      </c>
      <c r="C131">
        <v>13.544939309056971</v>
      </c>
    </row>
    <row r="132" spans="1:3" x14ac:dyDescent="0.2">
      <c r="A132">
        <v>108</v>
      </c>
      <c r="B132">
        <v>12.089537815126047</v>
      </c>
      <c r="C132">
        <v>36.66046218487395</v>
      </c>
    </row>
    <row r="133" spans="1:3" x14ac:dyDescent="0.2">
      <c r="A133">
        <v>109</v>
      </c>
      <c r="B133">
        <v>11.474014939309047</v>
      </c>
      <c r="C133">
        <v>6.7759850606909531</v>
      </c>
    </row>
    <row r="134" spans="1:3" x14ac:dyDescent="0.2">
      <c r="A134">
        <v>110</v>
      </c>
      <c r="B134">
        <v>10.858492063492049</v>
      </c>
      <c r="C134">
        <v>13.141507936507951</v>
      </c>
    </row>
    <row r="135" spans="1:3" x14ac:dyDescent="0.2">
      <c r="A135">
        <v>111</v>
      </c>
      <c r="B135">
        <v>10.242969187675065</v>
      </c>
      <c r="C135">
        <v>11.057030812324935</v>
      </c>
    </row>
    <row r="136" spans="1:3" x14ac:dyDescent="0.2">
      <c r="A136">
        <v>112</v>
      </c>
      <c r="B136">
        <v>9.6274463118580673</v>
      </c>
      <c r="C136">
        <v>12.112553688141931</v>
      </c>
    </row>
    <row r="137" spans="1:3" x14ac:dyDescent="0.2">
      <c r="A137">
        <v>113</v>
      </c>
      <c r="B137">
        <v>9.0119234360410694</v>
      </c>
      <c r="C137">
        <v>-9.0119234360410694</v>
      </c>
    </row>
    <row r="138" spans="1:3" x14ac:dyDescent="0.2">
      <c r="A138">
        <v>114</v>
      </c>
      <c r="B138">
        <v>8.3964005602240857</v>
      </c>
      <c r="C138">
        <v>8.7035994397759158</v>
      </c>
    </row>
    <row r="139" spans="1:3" x14ac:dyDescent="0.2">
      <c r="A139">
        <v>115</v>
      </c>
      <c r="B139">
        <v>7.7808776844070877</v>
      </c>
      <c r="C139">
        <v>41.08912231559291</v>
      </c>
    </row>
    <row r="140" spans="1:3" x14ac:dyDescent="0.2">
      <c r="A140">
        <v>116</v>
      </c>
      <c r="B140">
        <v>7.1653548085900898</v>
      </c>
      <c r="C140">
        <v>-7.1653548085900898</v>
      </c>
    </row>
    <row r="141" spans="1:3" x14ac:dyDescent="0.2">
      <c r="A141">
        <v>117</v>
      </c>
      <c r="B141">
        <v>6.549831932773106</v>
      </c>
      <c r="C141">
        <v>-3.299831932773106</v>
      </c>
    </row>
    <row r="142" spans="1:3" x14ac:dyDescent="0.2">
      <c r="A142">
        <v>118</v>
      </c>
      <c r="B142">
        <v>5.9343090569561081</v>
      </c>
      <c r="C142">
        <v>-1.1843090569561081</v>
      </c>
    </row>
    <row r="143" spans="1:3" x14ac:dyDescent="0.2">
      <c r="A143">
        <v>119</v>
      </c>
      <c r="B143">
        <v>5.3187861811391102</v>
      </c>
      <c r="C143">
        <v>-5.3187861811391102</v>
      </c>
    </row>
    <row r="144" spans="1:3" x14ac:dyDescent="0.2">
      <c r="A144">
        <v>120</v>
      </c>
      <c r="B144">
        <v>15.167152194211006</v>
      </c>
      <c r="C144">
        <v>-5.2171521942110068</v>
      </c>
    </row>
    <row r="145" spans="1:3" x14ac:dyDescent="0.2">
      <c r="A145">
        <v>121</v>
      </c>
      <c r="B145">
        <v>14.551629318394006</v>
      </c>
      <c r="C145">
        <v>-14.551629318394006</v>
      </c>
    </row>
    <row r="146" spans="1:3" x14ac:dyDescent="0.2">
      <c r="A146">
        <v>122</v>
      </c>
      <c r="B146">
        <v>13.936106442577024</v>
      </c>
      <c r="C146">
        <v>-6.4361064425770245</v>
      </c>
    </row>
    <row r="147" spans="1:3" x14ac:dyDescent="0.2">
      <c r="A147">
        <v>123</v>
      </c>
      <c r="B147">
        <v>13.320583566760027</v>
      </c>
      <c r="C147">
        <v>1.0294164332399731</v>
      </c>
    </row>
    <row r="148" spans="1:3" x14ac:dyDescent="0.2">
      <c r="A148">
        <v>124</v>
      </c>
      <c r="B148">
        <v>12.705060690943029</v>
      </c>
      <c r="C148">
        <v>6.7749393090569718</v>
      </c>
    </row>
    <row r="149" spans="1:3" x14ac:dyDescent="0.2">
      <c r="A149">
        <v>125</v>
      </c>
      <c r="B149">
        <v>12.089537815126047</v>
      </c>
      <c r="C149">
        <v>-10.489537815126047</v>
      </c>
    </row>
    <row r="150" spans="1:3" x14ac:dyDescent="0.2">
      <c r="A150">
        <v>126</v>
      </c>
      <c r="B150">
        <v>11.474014939309047</v>
      </c>
      <c r="C150">
        <v>0.27598506069095308</v>
      </c>
    </row>
    <row r="151" spans="1:3" x14ac:dyDescent="0.2">
      <c r="A151">
        <v>127</v>
      </c>
      <c r="B151">
        <v>10.858492063492049</v>
      </c>
      <c r="C151">
        <v>-10.858492063492049</v>
      </c>
    </row>
    <row r="152" spans="1:3" x14ac:dyDescent="0.2">
      <c r="A152">
        <v>128</v>
      </c>
      <c r="B152">
        <v>10.242969187675065</v>
      </c>
      <c r="C152">
        <v>-6.9929691876750653</v>
      </c>
    </row>
    <row r="153" spans="1:3" x14ac:dyDescent="0.2">
      <c r="A153">
        <v>129</v>
      </c>
      <c r="B153">
        <v>9.6274463118580673</v>
      </c>
      <c r="C153">
        <v>31.792553688141936</v>
      </c>
    </row>
    <row r="154" spans="1:3" x14ac:dyDescent="0.2">
      <c r="A154">
        <v>130</v>
      </c>
      <c r="B154">
        <v>9.0119234360410694</v>
      </c>
      <c r="C154">
        <v>-9.0119234360410694</v>
      </c>
    </row>
    <row r="155" spans="1:3" x14ac:dyDescent="0.2">
      <c r="A155">
        <v>131</v>
      </c>
      <c r="B155">
        <v>8.3964005602240857</v>
      </c>
      <c r="C155">
        <v>-8.3964005602240857</v>
      </c>
    </row>
    <row r="156" spans="1:3" x14ac:dyDescent="0.2">
      <c r="A156">
        <v>132</v>
      </c>
      <c r="B156">
        <v>7.7808776844070877</v>
      </c>
      <c r="C156">
        <v>-7.7808776844070877</v>
      </c>
    </row>
    <row r="157" spans="1:3" x14ac:dyDescent="0.2">
      <c r="A157">
        <v>133</v>
      </c>
      <c r="B157">
        <v>7.1653548085900898</v>
      </c>
      <c r="C157">
        <v>-7.1653548085900898</v>
      </c>
    </row>
    <row r="158" spans="1:3" x14ac:dyDescent="0.2">
      <c r="A158">
        <v>134</v>
      </c>
      <c r="B158">
        <v>6.549831932773106</v>
      </c>
      <c r="C158">
        <v>-6.549831932773106</v>
      </c>
    </row>
    <row r="159" spans="1:3" x14ac:dyDescent="0.2">
      <c r="A159">
        <v>135</v>
      </c>
      <c r="B159">
        <v>5.9343090569561081</v>
      </c>
      <c r="C159">
        <v>-5.9343090569561081</v>
      </c>
    </row>
    <row r="160" spans="1:3" x14ac:dyDescent="0.2">
      <c r="A160">
        <v>136</v>
      </c>
      <c r="B160">
        <v>5.3187861811391102</v>
      </c>
      <c r="C160">
        <v>-5.3187861811391102</v>
      </c>
    </row>
    <row r="161" spans="1:3" x14ac:dyDescent="0.2">
      <c r="A161">
        <v>137</v>
      </c>
      <c r="B161">
        <v>15.167152194211006</v>
      </c>
      <c r="C161">
        <v>-3.8171521942110065</v>
      </c>
    </row>
    <row r="162" spans="1:3" x14ac:dyDescent="0.2">
      <c r="A162">
        <v>138</v>
      </c>
      <c r="B162">
        <v>14.551629318394006</v>
      </c>
      <c r="C162">
        <v>-1.7016293183940068</v>
      </c>
    </row>
    <row r="163" spans="1:3" x14ac:dyDescent="0.2">
      <c r="A163">
        <v>139</v>
      </c>
      <c r="B163">
        <v>13.936106442577024</v>
      </c>
      <c r="C163">
        <v>-6.2361064425770243</v>
      </c>
    </row>
    <row r="164" spans="1:3" x14ac:dyDescent="0.2">
      <c r="A164">
        <v>140</v>
      </c>
      <c r="B164">
        <v>13.320583566760027</v>
      </c>
      <c r="C164">
        <v>7.1294164332399728</v>
      </c>
    </row>
    <row r="165" spans="1:3" x14ac:dyDescent="0.2">
      <c r="A165">
        <v>141</v>
      </c>
      <c r="B165">
        <v>12.705060690943029</v>
      </c>
      <c r="C165">
        <v>23.544939309056971</v>
      </c>
    </row>
    <row r="166" spans="1:3" x14ac:dyDescent="0.2">
      <c r="A166">
        <v>142</v>
      </c>
      <c r="B166">
        <v>12.089537815126047</v>
      </c>
      <c r="C166">
        <v>-1.489537815126047</v>
      </c>
    </row>
    <row r="167" spans="1:3" x14ac:dyDescent="0.2">
      <c r="A167">
        <v>143</v>
      </c>
      <c r="B167">
        <v>11.474014939309047</v>
      </c>
      <c r="C167">
        <v>-8.9740149393090469</v>
      </c>
    </row>
    <row r="168" spans="1:3" x14ac:dyDescent="0.2">
      <c r="A168">
        <v>144</v>
      </c>
      <c r="B168">
        <v>10.858492063492049</v>
      </c>
      <c r="C168">
        <v>13.391507936507951</v>
      </c>
    </row>
    <row r="169" spans="1:3" x14ac:dyDescent="0.2">
      <c r="A169">
        <v>145</v>
      </c>
      <c r="B169">
        <v>10.242969187675065</v>
      </c>
      <c r="C169">
        <v>11.257030812324935</v>
      </c>
    </row>
    <row r="170" spans="1:3" x14ac:dyDescent="0.2">
      <c r="A170">
        <v>146</v>
      </c>
      <c r="B170">
        <v>9.6274463118580673</v>
      </c>
      <c r="C170">
        <v>-7.3774463118580673</v>
      </c>
    </row>
    <row r="171" spans="1:3" x14ac:dyDescent="0.2">
      <c r="A171">
        <v>147</v>
      </c>
      <c r="B171">
        <v>9.0119234360410694</v>
      </c>
      <c r="C171">
        <v>-1.2619234360410694</v>
      </c>
    </row>
    <row r="172" spans="1:3" x14ac:dyDescent="0.2">
      <c r="A172">
        <v>148</v>
      </c>
      <c r="B172">
        <v>8.3964005602240857</v>
      </c>
      <c r="C172">
        <v>9.9535994397759158</v>
      </c>
    </row>
    <row r="173" spans="1:3" x14ac:dyDescent="0.2">
      <c r="A173">
        <v>149</v>
      </c>
      <c r="B173">
        <v>7.7808776844070877</v>
      </c>
      <c r="C173">
        <v>36.219122315592912</v>
      </c>
    </row>
    <row r="174" spans="1:3" x14ac:dyDescent="0.2">
      <c r="A174">
        <v>150</v>
      </c>
      <c r="B174">
        <v>7.1653548085900898</v>
      </c>
      <c r="C174">
        <v>-3.3153548085900897</v>
      </c>
    </row>
    <row r="175" spans="1:3" x14ac:dyDescent="0.2">
      <c r="A175">
        <v>151</v>
      </c>
      <c r="B175">
        <v>6.549831932773106</v>
      </c>
      <c r="C175">
        <v>7.3001680672268936</v>
      </c>
    </row>
    <row r="176" spans="1:3" x14ac:dyDescent="0.2">
      <c r="A176">
        <v>152</v>
      </c>
      <c r="B176">
        <v>5.9343090569561081</v>
      </c>
      <c r="C176">
        <v>-5.9343090569561081</v>
      </c>
    </row>
    <row r="177" spans="1:3" x14ac:dyDescent="0.2">
      <c r="A177">
        <v>153</v>
      </c>
      <c r="B177">
        <v>5.3187861811391102</v>
      </c>
      <c r="C177">
        <v>-5.3187861811391102</v>
      </c>
    </row>
    <row r="178" spans="1:3" x14ac:dyDescent="0.2">
      <c r="A178">
        <v>154</v>
      </c>
      <c r="B178">
        <v>15.167152194211006</v>
      </c>
      <c r="C178">
        <v>-10.667152194211006</v>
      </c>
    </row>
    <row r="179" spans="1:3" x14ac:dyDescent="0.2">
      <c r="A179">
        <v>155</v>
      </c>
      <c r="B179">
        <v>14.551629318394006</v>
      </c>
      <c r="C179">
        <v>-7.5616293183940062</v>
      </c>
    </row>
    <row r="180" spans="1:3" x14ac:dyDescent="0.2">
      <c r="A180">
        <v>156</v>
      </c>
      <c r="B180">
        <v>13.936106442577024</v>
      </c>
      <c r="C180">
        <v>1.8038935574229757</v>
      </c>
    </row>
    <row r="181" spans="1:3" x14ac:dyDescent="0.2">
      <c r="A181">
        <v>157</v>
      </c>
      <c r="B181">
        <v>13.320583566760027</v>
      </c>
      <c r="C181">
        <v>-10.570583566760027</v>
      </c>
    </row>
    <row r="182" spans="1:3" x14ac:dyDescent="0.2">
      <c r="A182">
        <v>158</v>
      </c>
      <c r="B182">
        <v>12.705060690943029</v>
      </c>
      <c r="C182">
        <v>-12.705060690943029</v>
      </c>
    </row>
    <row r="183" spans="1:3" x14ac:dyDescent="0.2">
      <c r="A183">
        <v>159</v>
      </c>
      <c r="B183">
        <v>12.089537815126047</v>
      </c>
      <c r="C183">
        <v>-2.0895378151260466</v>
      </c>
    </row>
    <row r="184" spans="1:3" x14ac:dyDescent="0.2">
      <c r="A184">
        <v>160</v>
      </c>
      <c r="B184">
        <v>11.474014939309047</v>
      </c>
      <c r="C184">
        <v>-11.474014939309047</v>
      </c>
    </row>
    <row r="185" spans="1:3" x14ac:dyDescent="0.2">
      <c r="A185">
        <v>161</v>
      </c>
      <c r="B185">
        <v>10.858492063492049</v>
      </c>
      <c r="C185">
        <v>-4.858492063492049</v>
      </c>
    </row>
    <row r="186" spans="1:3" x14ac:dyDescent="0.2">
      <c r="A186">
        <v>162</v>
      </c>
      <c r="B186">
        <v>10.242969187675065</v>
      </c>
      <c r="C186">
        <v>5.457030812324934</v>
      </c>
    </row>
    <row r="187" spans="1:3" x14ac:dyDescent="0.2">
      <c r="A187">
        <v>163</v>
      </c>
      <c r="B187">
        <v>9.6274463118580673</v>
      </c>
      <c r="C187">
        <v>-9.6274463118580673</v>
      </c>
    </row>
    <row r="188" spans="1:3" x14ac:dyDescent="0.2">
      <c r="A188">
        <v>164</v>
      </c>
      <c r="B188">
        <v>9.0119234360410694</v>
      </c>
      <c r="C188">
        <v>-9.0119234360410694</v>
      </c>
    </row>
    <row r="189" spans="1:3" x14ac:dyDescent="0.2">
      <c r="A189">
        <v>165</v>
      </c>
      <c r="B189">
        <v>8.3964005602240857</v>
      </c>
      <c r="C189">
        <v>-8.3964005602240857</v>
      </c>
    </row>
    <row r="190" spans="1:3" x14ac:dyDescent="0.2">
      <c r="A190">
        <v>166</v>
      </c>
      <c r="B190">
        <v>7.7808776844070877</v>
      </c>
      <c r="C190">
        <v>-7.7808776844070877</v>
      </c>
    </row>
    <row r="191" spans="1:3" x14ac:dyDescent="0.2">
      <c r="A191">
        <v>167</v>
      </c>
      <c r="B191">
        <v>7.1653548085900898</v>
      </c>
      <c r="C191">
        <v>-7.1653548085900898</v>
      </c>
    </row>
    <row r="192" spans="1:3" x14ac:dyDescent="0.2">
      <c r="A192">
        <v>168</v>
      </c>
      <c r="B192">
        <v>6.549831932773106</v>
      </c>
      <c r="C192">
        <v>-6.549831932773106</v>
      </c>
    </row>
    <row r="193" spans="1:3" x14ac:dyDescent="0.2">
      <c r="A193">
        <v>169</v>
      </c>
      <c r="B193">
        <v>5.9343090569561081</v>
      </c>
      <c r="C193">
        <v>-5.9343090569561081</v>
      </c>
    </row>
    <row r="194" spans="1:3" x14ac:dyDescent="0.2">
      <c r="A194">
        <v>170</v>
      </c>
      <c r="B194">
        <v>5.3187861811391102</v>
      </c>
      <c r="C194">
        <v>-5.3187861811391102</v>
      </c>
    </row>
    <row r="195" spans="1:3" x14ac:dyDescent="0.2">
      <c r="A195">
        <v>171</v>
      </c>
      <c r="B195">
        <v>15.167152194211006</v>
      </c>
      <c r="C195">
        <v>-6.9171521942110061</v>
      </c>
    </row>
    <row r="196" spans="1:3" x14ac:dyDescent="0.2">
      <c r="A196">
        <v>172</v>
      </c>
      <c r="B196">
        <v>14.551629318394006</v>
      </c>
      <c r="C196">
        <v>-9.0516293183940064</v>
      </c>
    </row>
    <row r="197" spans="1:3" x14ac:dyDescent="0.2">
      <c r="A197">
        <v>173</v>
      </c>
      <c r="B197">
        <v>13.936106442577024</v>
      </c>
      <c r="C197">
        <v>1.0638935574229755</v>
      </c>
    </row>
    <row r="198" spans="1:3" x14ac:dyDescent="0.2">
      <c r="A198">
        <v>174</v>
      </c>
      <c r="B198">
        <v>13.320583566760027</v>
      </c>
      <c r="C198">
        <v>-9.4705835667600269</v>
      </c>
    </row>
    <row r="199" spans="1:3" x14ac:dyDescent="0.2">
      <c r="A199">
        <v>175</v>
      </c>
      <c r="B199">
        <v>12.705060690943029</v>
      </c>
      <c r="C199">
        <v>-0.60506069094302894</v>
      </c>
    </row>
    <row r="200" spans="1:3" x14ac:dyDescent="0.2">
      <c r="A200">
        <v>176</v>
      </c>
      <c r="B200">
        <v>12.089537815126047</v>
      </c>
      <c r="C200">
        <v>1.1604621848739534</v>
      </c>
    </row>
    <row r="201" spans="1:3" x14ac:dyDescent="0.2">
      <c r="A201">
        <v>177</v>
      </c>
      <c r="B201">
        <v>11.474014939309047</v>
      </c>
      <c r="C201">
        <v>-11.474014939309047</v>
      </c>
    </row>
    <row r="202" spans="1:3" x14ac:dyDescent="0.2">
      <c r="A202">
        <v>178</v>
      </c>
      <c r="B202">
        <v>10.858492063492049</v>
      </c>
      <c r="C202">
        <v>-10.858492063492049</v>
      </c>
    </row>
    <row r="203" spans="1:3" x14ac:dyDescent="0.2">
      <c r="A203">
        <v>179</v>
      </c>
      <c r="B203">
        <v>10.242969187675065</v>
      </c>
      <c r="C203">
        <v>-10.242969187675065</v>
      </c>
    </row>
    <row r="204" spans="1:3" x14ac:dyDescent="0.2">
      <c r="A204">
        <v>180</v>
      </c>
      <c r="B204">
        <v>9.6274463118580673</v>
      </c>
      <c r="C204">
        <v>3.3725536881419327</v>
      </c>
    </row>
    <row r="205" spans="1:3" x14ac:dyDescent="0.2">
      <c r="A205">
        <v>181</v>
      </c>
      <c r="B205">
        <v>9.0119234360410694</v>
      </c>
      <c r="C205">
        <v>-4.1619234360410697</v>
      </c>
    </row>
    <row r="206" spans="1:3" x14ac:dyDescent="0.2">
      <c r="A206">
        <v>182</v>
      </c>
      <c r="B206">
        <v>8.3964005602240857</v>
      </c>
      <c r="C206">
        <v>26.853599439775913</v>
      </c>
    </row>
    <row r="207" spans="1:3" x14ac:dyDescent="0.2">
      <c r="A207">
        <v>183</v>
      </c>
      <c r="B207">
        <v>7.7808776844070877</v>
      </c>
      <c r="C207">
        <v>21.469122315592912</v>
      </c>
    </row>
    <row r="208" spans="1:3" x14ac:dyDescent="0.2">
      <c r="A208">
        <v>184</v>
      </c>
      <c r="B208">
        <v>7.1653548085900898</v>
      </c>
      <c r="C208">
        <v>18.534645191409908</v>
      </c>
    </row>
    <row r="209" spans="1:3" x14ac:dyDescent="0.2">
      <c r="A209">
        <v>185</v>
      </c>
      <c r="B209">
        <v>6.549831932773106</v>
      </c>
      <c r="C209">
        <v>7.200168067226894</v>
      </c>
    </row>
    <row r="210" spans="1:3" x14ac:dyDescent="0.2">
      <c r="A210">
        <v>186</v>
      </c>
      <c r="B210">
        <v>5.9343090569561081</v>
      </c>
      <c r="C210">
        <v>-3.6843090569561081</v>
      </c>
    </row>
    <row r="211" spans="1:3" x14ac:dyDescent="0.2">
      <c r="A211">
        <v>187</v>
      </c>
      <c r="B211">
        <v>5.3187861811391102</v>
      </c>
      <c r="C211">
        <v>-5.3187861811391102</v>
      </c>
    </row>
    <row r="212" spans="1:3" x14ac:dyDescent="0.2">
      <c r="A212">
        <v>188</v>
      </c>
      <c r="B212">
        <v>15.167152194211006</v>
      </c>
      <c r="C212">
        <v>-8.6671521942110061</v>
      </c>
    </row>
    <row r="213" spans="1:3" x14ac:dyDescent="0.2">
      <c r="A213">
        <v>189</v>
      </c>
      <c r="B213">
        <v>14.551629318394006</v>
      </c>
      <c r="C213">
        <v>-5.3016293183940064</v>
      </c>
    </row>
    <row r="214" spans="1:3" x14ac:dyDescent="0.2">
      <c r="A214">
        <v>190</v>
      </c>
      <c r="B214">
        <v>13.936106442577024</v>
      </c>
      <c r="C214">
        <v>-10.086106442577025</v>
      </c>
    </row>
    <row r="215" spans="1:3" x14ac:dyDescent="0.2">
      <c r="A215">
        <v>191</v>
      </c>
      <c r="B215">
        <v>13.320583566760027</v>
      </c>
      <c r="C215">
        <v>-13.320583566760027</v>
      </c>
    </row>
    <row r="216" spans="1:3" x14ac:dyDescent="0.2">
      <c r="A216">
        <v>192</v>
      </c>
      <c r="B216">
        <v>12.705060690943029</v>
      </c>
      <c r="C216">
        <v>-1.4550606909430286</v>
      </c>
    </row>
    <row r="217" spans="1:3" x14ac:dyDescent="0.2">
      <c r="A217">
        <v>193</v>
      </c>
      <c r="B217">
        <v>12.089537815126047</v>
      </c>
      <c r="C217">
        <v>46.16046218487395</v>
      </c>
    </row>
    <row r="218" spans="1:3" x14ac:dyDescent="0.2">
      <c r="A218">
        <v>194</v>
      </c>
      <c r="B218">
        <v>11.474014939309047</v>
      </c>
      <c r="C218">
        <v>-11.474014939309047</v>
      </c>
    </row>
    <row r="219" spans="1:3" x14ac:dyDescent="0.2">
      <c r="A219">
        <v>195</v>
      </c>
      <c r="B219">
        <v>10.858492063492049</v>
      </c>
      <c r="C219">
        <v>14.391507936507951</v>
      </c>
    </row>
    <row r="220" spans="1:3" x14ac:dyDescent="0.2">
      <c r="A220">
        <v>196</v>
      </c>
      <c r="B220">
        <v>10.242969187675065</v>
      </c>
      <c r="C220">
        <v>-10.242969187675065</v>
      </c>
    </row>
    <row r="221" spans="1:3" x14ac:dyDescent="0.2">
      <c r="A221">
        <v>197</v>
      </c>
      <c r="B221">
        <v>9.6274463118580673</v>
      </c>
      <c r="C221">
        <v>-9.6274463118580673</v>
      </c>
    </row>
    <row r="222" spans="1:3" x14ac:dyDescent="0.2">
      <c r="A222">
        <v>198</v>
      </c>
      <c r="B222">
        <v>9.0119234360410694</v>
      </c>
      <c r="C222">
        <v>-9.0119234360410694</v>
      </c>
    </row>
    <row r="223" spans="1:3" x14ac:dyDescent="0.2">
      <c r="A223">
        <v>199</v>
      </c>
      <c r="B223">
        <v>8.3964005602240857</v>
      </c>
      <c r="C223">
        <v>-8.3964005602240857</v>
      </c>
    </row>
    <row r="224" spans="1:3" x14ac:dyDescent="0.2">
      <c r="A224">
        <v>200</v>
      </c>
      <c r="B224">
        <v>7.7808776844070877</v>
      </c>
      <c r="C224">
        <v>-7.7808776844070877</v>
      </c>
    </row>
    <row r="225" spans="1:3" x14ac:dyDescent="0.2">
      <c r="A225">
        <v>201</v>
      </c>
      <c r="B225">
        <v>7.1653548085900898</v>
      </c>
      <c r="C225">
        <v>-7.1653548085900898</v>
      </c>
    </row>
    <row r="226" spans="1:3" x14ac:dyDescent="0.2">
      <c r="A226">
        <v>202</v>
      </c>
      <c r="B226">
        <v>6.549831932773106</v>
      </c>
      <c r="C226">
        <v>-6.549831932773106</v>
      </c>
    </row>
    <row r="227" spans="1:3" x14ac:dyDescent="0.2">
      <c r="A227">
        <v>203</v>
      </c>
      <c r="B227">
        <v>5.9343090569561081</v>
      </c>
      <c r="C227">
        <v>-5.9343090569561081</v>
      </c>
    </row>
    <row r="228" spans="1:3" x14ac:dyDescent="0.2">
      <c r="A228">
        <v>204</v>
      </c>
      <c r="B228">
        <v>5.3187861811391102</v>
      </c>
      <c r="C228">
        <v>-5.3187861811391102</v>
      </c>
    </row>
    <row r="229" spans="1:3" x14ac:dyDescent="0.2">
      <c r="A229">
        <v>205</v>
      </c>
      <c r="B229">
        <v>15.167152194211006</v>
      </c>
      <c r="C229">
        <v>-15.167152194211006</v>
      </c>
    </row>
    <row r="230" spans="1:3" x14ac:dyDescent="0.2">
      <c r="A230">
        <v>206</v>
      </c>
      <c r="B230">
        <v>14.551629318394006</v>
      </c>
      <c r="C230">
        <v>1.1983706816059936</v>
      </c>
    </row>
    <row r="231" spans="1:3" x14ac:dyDescent="0.2">
      <c r="A231">
        <v>207</v>
      </c>
      <c r="B231">
        <v>13.936106442577024</v>
      </c>
      <c r="C231">
        <v>-13.936106442577024</v>
      </c>
    </row>
    <row r="232" spans="1:3" x14ac:dyDescent="0.2">
      <c r="A232">
        <v>208</v>
      </c>
      <c r="B232">
        <v>13.320583566760027</v>
      </c>
      <c r="C232">
        <v>3.0294164332399749</v>
      </c>
    </row>
    <row r="233" spans="1:3" x14ac:dyDescent="0.2">
      <c r="A233">
        <v>209</v>
      </c>
      <c r="B233">
        <v>12.705060690943029</v>
      </c>
      <c r="C233">
        <v>-4.9550606909430286</v>
      </c>
    </row>
    <row r="234" spans="1:3" x14ac:dyDescent="0.2">
      <c r="A234">
        <v>210</v>
      </c>
      <c r="B234">
        <v>12.089537815126047</v>
      </c>
      <c r="C234">
        <v>8.4104621848739534</v>
      </c>
    </row>
    <row r="235" spans="1:3" x14ac:dyDescent="0.2">
      <c r="A235">
        <v>211</v>
      </c>
      <c r="B235">
        <v>11.474014939309047</v>
      </c>
      <c r="C235">
        <v>4.5259850606909531</v>
      </c>
    </row>
    <row r="236" spans="1:3" x14ac:dyDescent="0.2">
      <c r="A236">
        <v>212</v>
      </c>
      <c r="B236">
        <v>10.858492063492049</v>
      </c>
      <c r="C236">
        <v>22.831507936507947</v>
      </c>
    </row>
    <row r="237" spans="1:3" x14ac:dyDescent="0.2">
      <c r="A237">
        <v>213</v>
      </c>
      <c r="B237">
        <v>10.242969187675065</v>
      </c>
      <c r="C237">
        <v>5.1570308123249351</v>
      </c>
    </row>
    <row r="238" spans="1:3" x14ac:dyDescent="0.2">
      <c r="A238">
        <v>214</v>
      </c>
      <c r="B238">
        <v>9.6274463118580673</v>
      </c>
      <c r="C238">
        <v>-2.8774463118580673</v>
      </c>
    </row>
    <row r="239" spans="1:3" x14ac:dyDescent="0.2">
      <c r="A239">
        <v>215</v>
      </c>
      <c r="B239">
        <v>9.0119234360410694</v>
      </c>
      <c r="C239">
        <v>6.4880765639589306</v>
      </c>
    </row>
    <row r="240" spans="1:3" x14ac:dyDescent="0.2">
      <c r="A240">
        <v>216</v>
      </c>
      <c r="B240">
        <v>8.3964005602240857</v>
      </c>
      <c r="C240">
        <v>-2.8964005602240857</v>
      </c>
    </row>
    <row r="241" spans="1:3" x14ac:dyDescent="0.2">
      <c r="A241">
        <v>217</v>
      </c>
      <c r="B241">
        <v>7.7808776844070877</v>
      </c>
      <c r="C241">
        <v>6.4191223155929116</v>
      </c>
    </row>
    <row r="242" spans="1:3" x14ac:dyDescent="0.2">
      <c r="A242">
        <v>218</v>
      </c>
      <c r="B242">
        <v>7.1653548085900898</v>
      </c>
      <c r="C242">
        <v>8.9346451914099116</v>
      </c>
    </row>
    <row r="243" spans="1:3" x14ac:dyDescent="0.2">
      <c r="A243">
        <v>219</v>
      </c>
      <c r="B243">
        <v>6.549831932773106</v>
      </c>
      <c r="C243">
        <v>-6.549831932773106</v>
      </c>
    </row>
    <row r="244" spans="1:3" x14ac:dyDescent="0.2">
      <c r="A244">
        <v>220</v>
      </c>
      <c r="B244">
        <v>5.9343090569561081</v>
      </c>
      <c r="C244">
        <v>-5.9343090569561081</v>
      </c>
    </row>
    <row r="245" spans="1:3" x14ac:dyDescent="0.2">
      <c r="A245">
        <v>221</v>
      </c>
      <c r="B245">
        <v>5.3187861811391102</v>
      </c>
      <c r="C245">
        <v>-5.3187861811391102</v>
      </c>
    </row>
    <row r="246" spans="1:3" x14ac:dyDescent="0.2">
      <c r="A246">
        <v>222</v>
      </c>
      <c r="B246">
        <v>15.167152194211006</v>
      </c>
      <c r="C246">
        <v>-15.167152194211006</v>
      </c>
    </row>
    <row r="247" spans="1:3" x14ac:dyDescent="0.2">
      <c r="A247">
        <v>223</v>
      </c>
      <c r="B247">
        <v>14.551629318394006</v>
      </c>
      <c r="C247">
        <v>2.1983706816059936</v>
      </c>
    </row>
    <row r="248" spans="1:3" x14ac:dyDescent="0.2">
      <c r="A248">
        <v>224</v>
      </c>
      <c r="B248">
        <v>13.936106442577024</v>
      </c>
      <c r="C248">
        <v>21.313893557422976</v>
      </c>
    </row>
    <row r="249" spans="1:3" x14ac:dyDescent="0.2">
      <c r="A249">
        <v>225</v>
      </c>
      <c r="B249">
        <v>13.320583566760027</v>
      </c>
      <c r="C249">
        <v>2.4294164332399735</v>
      </c>
    </row>
    <row r="250" spans="1:3" x14ac:dyDescent="0.2">
      <c r="A250">
        <v>226</v>
      </c>
      <c r="B250">
        <v>12.705060690943029</v>
      </c>
      <c r="C250">
        <v>44.384939309056975</v>
      </c>
    </row>
    <row r="251" spans="1:3" x14ac:dyDescent="0.2">
      <c r="A251">
        <v>227</v>
      </c>
      <c r="B251">
        <v>12.089537815126047</v>
      </c>
      <c r="C251">
        <v>-12.089537815126047</v>
      </c>
    </row>
    <row r="252" spans="1:3" x14ac:dyDescent="0.2">
      <c r="A252">
        <v>228</v>
      </c>
      <c r="B252">
        <v>11.474014939309047</v>
      </c>
      <c r="C252">
        <v>16.825985060690954</v>
      </c>
    </row>
    <row r="253" spans="1:3" x14ac:dyDescent="0.2">
      <c r="A253">
        <v>229</v>
      </c>
      <c r="B253">
        <v>10.858492063492049</v>
      </c>
      <c r="C253">
        <v>5.641507936507951</v>
      </c>
    </row>
    <row r="254" spans="1:3" x14ac:dyDescent="0.2">
      <c r="A254">
        <v>230</v>
      </c>
      <c r="B254">
        <v>10.242969187675065</v>
      </c>
      <c r="C254">
        <v>8.8570308123249362</v>
      </c>
    </row>
    <row r="255" spans="1:3" x14ac:dyDescent="0.2">
      <c r="A255">
        <v>231</v>
      </c>
      <c r="B255">
        <v>9.6274463118580673</v>
      </c>
      <c r="C255">
        <v>18.612553688141929</v>
      </c>
    </row>
    <row r="256" spans="1:3" x14ac:dyDescent="0.2">
      <c r="A256">
        <v>232</v>
      </c>
      <c r="B256">
        <v>9.0119234360410694</v>
      </c>
      <c r="C256">
        <v>-0.76192343604106938</v>
      </c>
    </row>
    <row r="257" spans="1:3" x14ac:dyDescent="0.2">
      <c r="A257">
        <v>233</v>
      </c>
      <c r="B257">
        <v>8.3964005602240857</v>
      </c>
      <c r="C257">
        <v>-4.546400560224086</v>
      </c>
    </row>
    <row r="258" spans="1:3" x14ac:dyDescent="0.2">
      <c r="A258">
        <v>234</v>
      </c>
      <c r="B258">
        <v>7.7808776844070877</v>
      </c>
      <c r="C258">
        <v>7.3191223155929119</v>
      </c>
    </row>
    <row r="259" spans="1:3" x14ac:dyDescent="0.2">
      <c r="A259">
        <v>235</v>
      </c>
      <c r="B259">
        <v>7.1653548085900898</v>
      </c>
      <c r="C259">
        <v>-1.1653548085900898</v>
      </c>
    </row>
    <row r="260" spans="1:3" x14ac:dyDescent="0.2">
      <c r="A260">
        <v>236</v>
      </c>
      <c r="B260">
        <v>6.549831932773106</v>
      </c>
      <c r="C260">
        <v>27.110168067226891</v>
      </c>
    </row>
    <row r="261" spans="1:3" x14ac:dyDescent="0.2">
      <c r="A261">
        <v>237</v>
      </c>
      <c r="B261">
        <v>5.9343090569561081</v>
      </c>
      <c r="C261">
        <v>-5.9343090569561081</v>
      </c>
    </row>
    <row r="262" spans="1:3" x14ac:dyDescent="0.2">
      <c r="A262">
        <v>238</v>
      </c>
      <c r="B262">
        <v>5.3187861811391102</v>
      </c>
      <c r="C262">
        <v>-5.3187861811391102</v>
      </c>
    </row>
    <row r="263" spans="1:3" x14ac:dyDescent="0.2">
      <c r="A263">
        <v>239</v>
      </c>
      <c r="B263">
        <v>15.167152194211006</v>
      </c>
      <c r="C263">
        <v>-15.167152194211006</v>
      </c>
    </row>
    <row r="264" spans="1:3" x14ac:dyDescent="0.2">
      <c r="A264">
        <v>240</v>
      </c>
      <c r="B264">
        <v>14.551629318394006</v>
      </c>
      <c r="C264">
        <v>-0.30162931839400642</v>
      </c>
    </row>
    <row r="265" spans="1:3" x14ac:dyDescent="0.2">
      <c r="A265">
        <v>241</v>
      </c>
      <c r="B265">
        <v>13.936106442577024</v>
      </c>
      <c r="C265">
        <v>-13.936106442577024</v>
      </c>
    </row>
    <row r="266" spans="1:3" x14ac:dyDescent="0.2">
      <c r="A266">
        <v>242</v>
      </c>
      <c r="B266">
        <v>13.320583566760027</v>
      </c>
      <c r="C266">
        <v>-4.0805835667600263</v>
      </c>
    </row>
    <row r="267" spans="1:3" x14ac:dyDescent="0.2">
      <c r="A267">
        <v>243</v>
      </c>
      <c r="B267">
        <v>12.705060690943029</v>
      </c>
      <c r="C267">
        <v>20.234939309056969</v>
      </c>
    </row>
    <row r="268" spans="1:3" x14ac:dyDescent="0.2">
      <c r="A268">
        <v>244</v>
      </c>
      <c r="B268">
        <v>12.089537815126047</v>
      </c>
      <c r="C268">
        <v>8.4004621848739518</v>
      </c>
    </row>
    <row r="269" spans="1:3" x14ac:dyDescent="0.2">
      <c r="A269">
        <v>245</v>
      </c>
      <c r="B269">
        <v>11.474014939309047</v>
      </c>
      <c r="C269">
        <v>-9.2240149393090469</v>
      </c>
    </row>
    <row r="270" spans="1:3" x14ac:dyDescent="0.2">
      <c r="A270">
        <v>246</v>
      </c>
      <c r="B270">
        <v>10.858492063492049</v>
      </c>
      <c r="C270">
        <v>-1.358492063492049</v>
      </c>
    </row>
    <row r="271" spans="1:3" x14ac:dyDescent="0.2">
      <c r="A271">
        <v>247</v>
      </c>
      <c r="B271">
        <v>10.242969187675065</v>
      </c>
      <c r="C271">
        <v>-10.242969187675065</v>
      </c>
    </row>
    <row r="272" spans="1:3" x14ac:dyDescent="0.2">
      <c r="A272">
        <v>248</v>
      </c>
      <c r="B272">
        <v>9.6274463118580673</v>
      </c>
      <c r="C272">
        <v>13.672553688141933</v>
      </c>
    </row>
    <row r="273" spans="1:3" x14ac:dyDescent="0.2">
      <c r="A273">
        <v>249</v>
      </c>
      <c r="B273">
        <v>9.0119234360410694</v>
      </c>
      <c r="C273">
        <v>-9.0119234360410694</v>
      </c>
    </row>
    <row r="274" spans="1:3" x14ac:dyDescent="0.2">
      <c r="A274">
        <v>250</v>
      </c>
      <c r="B274">
        <v>8.3964005602240857</v>
      </c>
      <c r="C274">
        <v>-8.3964005602240857</v>
      </c>
    </row>
    <row r="275" spans="1:3" x14ac:dyDescent="0.2">
      <c r="A275">
        <v>251</v>
      </c>
      <c r="B275">
        <v>7.7808776844070877</v>
      </c>
      <c r="C275">
        <v>-7.7808776844070877</v>
      </c>
    </row>
    <row r="276" spans="1:3" x14ac:dyDescent="0.2">
      <c r="A276">
        <v>252</v>
      </c>
      <c r="B276">
        <v>7.1653548085900898</v>
      </c>
      <c r="C276">
        <v>-7.1653548085900898</v>
      </c>
    </row>
    <row r="277" spans="1:3" x14ac:dyDescent="0.2">
      <c r="A277">
        <v>253</v>
      </c>
      <c r="B277">
        <v>6.549831932773106</v>
      </c>
      <c r="C277">
        <v>-6.549831932773106</v>
      </c>
    </row>
    <row r="278" spans="1:3" x14ac:dyDescent="0.2">
      <c r="A278">
        <v>254</v>
      </c>
      <c r="B278">
        <v>5.9343090569561081</v>
      </c>
      <c r="C278">
        <v>-5.9343090569561081</v>
      </c>
    </row>
    <row r="279" spans="1:3" x14ac:dyDescent="0.2">
      <c r="A279">
        <v>255</v>
      </c>
      <c r="B279">
        <v>5.3187861811391102</v>
      </c>
      <c r="C279">
        <v>-5.3187861811391102</v>
      </c>
    </row>
    <row r="280" spans="1:3" x14ac:dyDescent="0.2">
      <c r="A280">
        <v>256</v>
      </c>
      <c r="B280">
        <v>15.167152194211006</v>
      </c>
      <c r="C280">
        <v>-12.417152194211006</v>
      </c>
    </row>
    <row r="281" spans="1:3" x14ac:dyDescent="0.2">
      <c r="A281">
        <v>257</v>
      </c>
      <c r="B281">
        <v>14.551629318394006</v>
      </c>
      <c r="C281">
        <v>-8.4516293183940068</v>
      </c>
    </row>
    <row r="282" spans="1:3" x14ac:dyDescent="0.2">
      <c r="A282">
        <v>258</v>
      </c>
      <c r="B282">
        <v>13.936106442577024</v>
      </c>
      <c r="C282">
        <v>-5.1861064425770245</v>
      </c>
    </row>
    <row r="283" spans="1:3" x14ac:dyDescent="0.2">
      <c r="A283">
        <v>259</v>
      </c>
      <c r="B283">
        <v>13.320583566760027</v>
      </c>
      <c r="C283">
        <v>-6.5705835667600265</v>
      </c>
    </row>
    <row r="284" spans="1:3" x14ac:dyDescent="0.2">
      <c r="A284">
        <v>260</v>
      </c>
      <c r="B284">
        <v>12.705060690943029</v>
      </c>
      <c r="C284">
        <v>-12.705060690943029</v>
      </c>
    </row>
    <row r="285" spans="1:3" x14ac:dyDescent="0.2">
      <c r="A285">
        <v>261</v>
      </c>
      <c r="B285">
        <v>12.089537815126047</v>
      </c>
      <c r="C285">
        <v>5.4104621848739534</v>
      </c>
    </row>
    <row r="286" spans="1:3" x14ac:dyDescent="0.2">
      <c r="A286">
        <v>262</v>
      </c>
      <c r="B286">
        <v>11.474014939309047</v>
      </c>
      <c r="C286">
        <v>-3.3740149393090473</v>
      </c>
    </row>
    <row r="287" spans="1:3" x14ac:dyDescent="0.2">
      <c r="A287">
        <v>263</v>
      </c>
      <c r="B287">
        <v>10.858492063492049</v>
      </c>
      <c r="C287">
        <v>4.641507936507951</v>
      </c>
    </row>
    <row r="288" spans="1:3" x14ac:dyDescent="0.2">
      <c r="A288">
        <v>264</v>
      </c>
      <c r="B288">
        <v>10.242969187675065</v>
      </c>
      <c r="C288">
        <v>-5.7429691876750653</v>
      </c>
    </row>
    <row r="289" spans="1:3" x14ac:dyDescent="0.2">
      <c r="A289">
        <v>265</v>
      </c>
      <c r="B289">
        <v>9.6274463118580673</v>
      </c>
      <c r="C289">
        <v>-4.1274463118580673</v>
      </c>
    </row>
    <row r="290" spans="1:3" x14ac:dyDescent="0.2">
      <c r="A290">
        <v>266</v>
      </c>
      <c r="B290">
        <v>9.0119234360410694</v>
      </c>
      <c r="C290">
        <v>5.9380765639589299</v>
      </c>
    </row>
    <row r="291" spans="1:3" x14ac:dyDescent="0.2">
      <c r="A291">
        <v>267</v>
      </c>
      <c r="B291">
        <v>8.3964005602240857</v>
      </c>
      <c r="C291">
        <v>31.453599439775914</v>
      </c>
    </row>
    <row r="292" spans="1:3" x14ac:dyDescent="0.2">
      <c r="A292">
        <v>268</v>
      </c>
      <c r="B292">
        <v>7.7808776844070877</v>
      </c>
      <c r="C292">
        <v>2.7191223155929123</v>
      </c>
    </row>
    <row r="293" spans="1:3" x14ac:dyDescent="0.2">
      <c r="A293">
        <v>269</v>
      </c>
      <c r="B293">
        <v>7.1653548085900898</v>
      </c>
      <c r="C293">
        <v>6.5846451914099102</v>
      </c>
    </row>
    <row r="294" spans="1:3" x14ac:dyDescent="0.2">
      <c r="A294">
        <v>270</v>
      </c>
      <c r="B294">
        <v>6.549831932773106</v>
      </c>
      <c r="C294">
        <v>-4.299831932773106</v>
      </c>
    </row>
    <row r="295" spans="1:3" x14ac:dyDescent="0.2">
      <c r="A295">
        <v>271</v>
      </c>
      <c r="B295">
        <v>5.9343090569561081</v>
      </c>
      <c r="C295">
        <v>-5.9343090569561081</v>
      </c>
    </row>
    <row r="296" spans="1:3" x14ac:dyDescent="0.2">
      <c r="A296">
        <v>272</v>
      </c>
      <c r="B296">
        <v>5.3187861811391102</v>
      </c>
      <c r="C296">
        <v>-5.3187861811391102</v>
      </c>
    </row>
    <row r="297" spans="1:3" x14ac:dyDescent="0.2">
      <c r="A297">
        <v>273</v>
      </c>
      <c r="B297">
        <v>15.167152194211006</v>
      </c>
      <c r="C297">
        <v>-12.917152194211006</v>
      </c>
    </row>
    <row r="298" spans="1:3" x14ac:dyDescent="0.2">
      <c r="A298">
        <v>274</v>
      </c>
      <c r="B298">
        <v>14.551629318394014</v>
      </c>
      <c r="C298">
        <v>-1.4616293183940137</v>
      </c>
    </row>
    <row r="299" spans="1:3" x14ac:dyDescent="0.2">
      <c r="A299">
        <v>275</v>
      </c>
      <c r="B299">
        <v>13.936106442577021</v>
      </c>
      <c r="C299">
        <v>14.61389355742298</v>
      </c>
    </row>
    <row r="300" spans="1:3" x14ac:dyDescent="0.2">
      <c r="A300">
        <v>276</v>
      </c>
      <c r="B300">
        <v>13.320583566760027</v>
      </c>
      <c r="C300">
        <v>-13.320583566760027</v>
      </c>
    </row>
    <row r="301" spans="1:3" x14ac:dyDescent="0.2">
      <c r="A301">
        <v>277</v>
      </c>
      <c r="B301">
        <v>12.705060690943032</v>
      </c>
      <c r="C301">
        <v>-4.3550606909430325</v>
      </c>
    </row>
    <row r="302" spans="1:3" x14ac:dyDescent="0.2">
      <c r="A302">
        <v>278</v>
      </c>
      <c r="B302">
        <v>12.08953781512604</v>
      </c>
      <c r="C302">
        <v>-7.5895378151260395</v>
      </c>
    </row>
    <row r="303" spans="1:3" x14ac:dyDescent="0.2">
      <c r="A303">
        <v>279</v>
      </c>
      <c r="B303">
        <v>11.474014939309047</v>
      </c>
      <c r="C303">
        <v>-9.2240149393090469</v>
      </c>
    </row>
    <row r="304" spans="1:3" x14ac:dyDescent="0.2">
      <c r="A304">
        <v>280</v>
      </c>
      <c r="B304">
        <v>10.858492063492054</v>
      </c>
      <c r="C304">
        <v>26.741507936507947</v>
      </c>
    </row>
    <row r="305" spans="1:3" x14ac:dyDescent="0.2">
      <c r="A305">
        <v>281</v>
      </c>
      <c r="B305">
        <v>10.24296918767506</v>
      </c>
      <c r="C305">
        <v>-7.7429691876750599</v>
      </c>
    </row>
    <row r="306" spans="1:3" x14ac:dyDescent="0.2">
      <c r="A306">
        <v>282</v>
      </c>
      <c r="B306">
        <v>9.6274463118580673</v>
      </c>
      <c r="C306">
        <v>-9.6274463118580673</v>
      </c>
    </row>
    <row r="307" spans="1:3" x14ac:dyDescent="0.2">
      <c r="A307">
        <v>283</v>
      </c>
      <c r="B307">
        <v>9.0119234360410747</v>
      </c>
      <c r="C307">
        <v>-9.0119234360410747</v>
      </c>
    </row>
    <row r="308" spans="1:3" x14ac:dyDescent="0.2">
      <c r="A308">
        <v>284</v>
      </c>
      <c r="B308">
        <v>8.3964005602240803</v>
      </c>
      <c r="C308">
        <v>-8.3964005602240803</v>
      </c>
    </row>
    <row r="309" spans="1:3" x14ac:dyDescent="0.2">
      <c r="A309">
        <v>285</v>
      </c>
      <c r="B309">
        <v>7.7808776844070877</v>
      </c>
      <c r="C309">
        <v>-7.7808776844070877</v>
      </c>
    </row>
    <row r="310" spans="1:3" x14ac:dyDescent="0.2">
      <c r="A310">
        <v>286</v>
      </c>
      <c r="B310">
        <v>7.1653548085900951</v>
      </c>
      <c r="C310">
        <v>-7.1653548085900951</v>
      </c>
    </row>
    <row r="311" spans="1:3" x14ac:dyDescent="0.2">
      <c r="A311">
        <v>287</v>
      </c>
      <c r="B311">
        <v>6.5498319327731007</v>
      </c>
      <c r="C311">
        <v>-6.5498319327731007</v>
      </c>
    </row>
    <row r="312" spans="1:3" x14ac:dyDescent="0.2">
      <c r="A312">
        <v>288</v>
      </c>
      <c r="B312">
        <v>5.9343090569561081</v>
      </c>
      <c r="C312">
        <v>-5.9343090569561081</v>
      </c>
    </row>
    <row r="313" spans="1:3" x14ac:dyDescent="0.2">
      <c r="A313">
        <v>289</v>
      </c>
      <c r="B313">
        <v>5.3187861811391155</v>
      </c>
      <c r="C313">
        <v>-5.3187861811391155</v>
      </c>
    </row>
    <row r="314" spans="1:3" x14ac:dyDescent="0.2">
      <c r="A314">
        <v>290</v>
      </c>
      <c r="B314">
        <v>15.167152194211006</v>
      </c>
      <c r="C314">
        <v>-15.167152194211006</v>
      </c>
    </row>
    <row r="315" spans="1:3" x14ac:dyDescent="0.2">
      <c r="A315">
        <v>291</v>
      </c>
      <c r="B315">
        <v>14.551629318394014</v>
      </c>
      <c r="C315">
        <v>-9.0516293183940135</v>
      </c>
    </row>
    <row r="316" spans="1:3" x14ac:dyDescent="0.2">
      <c r="A316">
        <v>292</v>
      </c>
      <c r="B316">
        <v>13.936106442577021</v>
      </c>
      <c r="C316">
        <v>-3.9361064425770209</v>
      </c>
    </row>
    <row r="317" spans="1:3" x14ac:dyDescent="0.2">
      <c r="A317">
        <v>293</v>
      </c>
      <c r="B317">
        <v>13.320583566760027</v>
      </c>
      <c r="C317">
        <v>12.429416433239973</v>
      </c>
    </row>
    <row r="318" spans="1:3" x14ac:dyDescent="0.2">
      <c r="A318">
        <v>294</v>
      </c>
      <c r="B318">
        <v>12.705060690943032</v>
      </c>
      <c r="C318">
        <v>-8.2050606909430321</v>
      </c>
    </row>
    <row r="319" spans="1:3" x14ac:dyDescent="0.2">
      <c r="A319">
        <v>295</v>
      </c>
      <c r="B319">
        <v>12.08953781512604</v>
      </c>
      <c r="C319">
        <v>-5.0895378151260395</v>
      </c>
    </row>
    <row r="320" spans="1:3" x14ac:dyDescent="0.2">
      <c r="A320">
        <v>296</v>
      </c>
      <c r="B320">
        <v>11.474014939309047</v>
      </c>
      <c r="C320">
        <v>-11.474014939309047</v>
      </c>
    </row>
    <row r="321" spans="1:3" x14ac:dyDescent="0.2">
      <c r="A321">
        <v>297</v>
      </c>
      <c r="B321">
        <v>10.858492063492054</v>
      </c>
      <c r="C321">
        <v>3.8915079365079457</v>
      </c>
    </row>
    <row r="322" spans="1:3" x14ac:dyDescent="0.2">
      <c r="A322">
        <v>298</v>
      </c>
      <c r="B322">
        <v>10.24296918767506</v>
      </c>
      <c r="C322">
        <v>10.00703081232494</v>
      </c>
    </row>
    <row r="323" spans="1:3" x14ac:dyDescent="0.2">
      <c r="A323">
        <v>299</v>
      </c>
      <c r="B323">
        <v>9.6274463118580673</v>
      </c>
      <c r="C323">
        <v>7.1225536881419327</v>
      </c>
    </row>
    <row r="324" spans="1:3" x14ac:dyDescent="0.2">
      <c r="A324">
        <v>300</v>
      </c>
      <c r="B324">
        <v>9.0119234360410747</v>
      </c>
      <c r="C324">
        <v>-0.66192343604107506</v>
      </c>
    </row>
    <row r="325" spans="1:3" x14ac:dyDescent="0.2">
      <c r="A325">
        <v>301</v>
      </c>
      <c r="B325">
        <v>8.3964005602240803</v>
      </c>
      <c r="C325">
        <v>-0.19640056022408103</v>
      </c>
    </row>
    <row r="326" spans="1:3" x14ac:dyDescent="0.2">
      <c r="A326">
        <v>302</v>
      </c>
      <c r="B326">
        <v>7.7808776844070877</v>
      </c>
      <c r="C326">
        <v>11.569122315592914</v>
      </c>
    </row>
    <row r="327" spans="1:3" x14ac:dyDescent="0.2">
      <c r="A327">
        <v>303</v>
      </c>
      <c r="B327">
        <v>7.1653548085900951</v>
      </c>
      <c r="C327">
        <v>13.934645191409906</v>
      </c>
    </row>
    <row r="328" spans="1:3" x14ac:dyDescent="0.2">
      <c r="A328">
        <v>304</v>
      </c>
      <c r="B328">
        <v>6.5498319327731007</v>
      </c>
      <c r="C328">
        <v>1.7001680672268993</v>
      </c>
    </row>
    <row r="329" spans="1:3" x14ac:dyDescent="0.2">
      <c r="A329">
        <v>305</v>
      </c>
      <c r="B329">
        <v>5.9343090569561081</v>
      </c>
      <c r="C329">
        <v>-5.9343090569561081</v>
      </c>
    </row>
    <row r="330" spans="1:3" x14ac:dyDescent="0.2">
      <c r="A330">
        <v>306</v>
      </c>
      <c r="B330">
        <v>5.3187861811391155</v>
      </c>
      <c r="C330">
        <v>-5.3187861811391155</v>
      </c>
    </row>
    <row r="331" spans="1:3" x14ac:dyDescent="0.2">
      <c r="A331">
        <v>307</v>
      </c>
      <c r="B331">
        <v>15.167152194211006</v>
      </c>
      <c r="C331">
        <v>-2.6671521942110061</v>
      </c>
    </row>
    <row r="332" spans="1:3" x14ac:dyDescent="0.2">
      <c r="A332">
        <v>308</v>
      </c>
      <c r="B332">
        <v>14.551629318394014</v>
      </c>
      <c r="C332">
        <v>-10.951629318394014</v>
      </c>
    </row>
    <row r="333" spans="1:3" x14ac:dyDescent="0.2">
      <c r="A333">
        <v>309</v>
      </c>
      <c r="B333">
        <v>13.936106442577021</v>
      </c>
      <c r="C333">
        <v>-11.186106442577021</v>
      </c>
    </row>
    <row r="334" spans="1:3" x14ac:dyDescent="0.2">
      <c r="A334">
        <v>310</v>
      </c>
      <c r="B334">
        <v>13.320583566760027</v>
      </c>
      <c r="C334">
        <v>-9.4705835667600269</v>
      </c>
    </row>
    <row r="335" spans="1:3" x14ac:dyDescent="0.2">
      <c r="A335">
        <v>311</v>
      </c>
      <c r="B335">
        <v>12.705060690943032</v>
      </c>
      <c r="C335">
        <v>8.3449393090569686</v>
      </c>
    </row>
    <row r="336" spans="1:3" x14ac:dyDescent="0.2">
      <c r="A336">
        <v>312</v>
      </c>
      <c r="B336">
        <v>12.08953781512604</v>
      </c>
      <c r="C336">
        <v>35.160462184873964</v>
      </c>
    </row>
    <row r="337" spans="1:3" x14ac:dyDescent="0.2">
      <c r="A337">
        <v>313</v>
      </c>
      <c r="B337">
        <v>11.474014939309047</v>
      </c>
      <c r="C337">
        <v>-2.6240149393090473</v>
      </c>
    </row>
    <row r="338" spans="1:3" x14ac:dyDescent="0.2">
      <c r="A338">
        <v>314</v>
      </c>
      <c r="B338">
        <v>10.858492063492054</v>
      </c>
      <c r="C338">
        <v>-6.3584920634920543</v>
      </c>
    </row>
    <row r="339" spans="1:3" x14ac:dyDescent="0.2">
      <c r="A339">
        <v>315</v>
      </c>
      <c r="B339">
        <v>10.24296918767506</v>
      </c>
      <c r="C339">
        <v>-0.29296918767506064</v>
      </c>
    </row>
    <row r="340" spans="1:3" x14ac:dyDescent="0.2">
      <c r="A340">
        <v>316</v>
      </c>
      <c r="B340">
        <v>9.6274463118580673</v>
      </c>
      <c r="C340">
        <v>-9.6274463118580673</v>
      </c>
    </row>
    <row r="341" spans="1:3" x14ac:dyDescent="0.2">
      <c r="A341">
        <v>317</v>
      </c>
      <c r="B341">
        <v>9.0119234360410747</v>
      </c>
      <c r="C341">
        <v>-9.0119234360410747</v>
      </c>
    </row>
    <row r="342" spans="1:3" x14ac:dyDescent="0.2">
      <c r="A342">
        <v>318</v>
      </c>
      <c r="B342">
        <v>8.3964005602240803</v>
      </c>
      <c r="C342">
        <v>-8.3964005602240803</v>
      </c>
    </row>
    <row r="343" spans="1:3" x14ac:dyDescent="0.2">
      <c r="A343">
        <v>319</v>
      </c>
      <c r="B343">
        <v>7.7808776844070877</v>
      </c>
      <c r="C343">
        <v>-7.7808776844070877</v>
      </c>
    </row>
    <row r="344" spans="1:3" x14ac:dyDescent="0.2">
      <c r="A344">
        <v>320</v>
      </c>
      <c r="B344">
        <v>7.1653548085900951</v>
      </c>
      <c r="C344">
        <v>-7.1653548085900951</v>
      </c>
    </row>
    <row r="345" spans="1:3" x14ac:dyDescent="0.2">
      <c r="A345">
        <v>321</v>
      </c>
      <c r="B345">
        <v>6.5498319327731007</v>
      </c>
      <c r="C345">
        <v>-6.5498319327731007</v>
      </c>
    </row>
    <row r="346" spans="1:3" x14ac:dyDescent="0.2">
      <c r="A346">
        <v>322</v>
      </c>
      <c r="B346">
        <v>5.9343090569561081</v>
      </c>
      <c r="C346">
        <v>-5.9343090569561081</v>
      </c>
    </row>
    <row r="347" spans="1:3" x14ac:dyDescent="0.2">
      <c r="A347">
        <v>323</v>
      </c>
      <c r="B347">
        <v>5.3187861811391155</v>
      </c>
      <c r="C347">
        <v>-5.3187861811391155</v>
      </c>
    </row>
    <row r="348" spans="1:3" x14ac:dyDescent="0.2">
      <c r="A348">
        <v>324</v>
      </c>
      <c r="B348">
        <v>15.167152194211006</v>
      </c>
      <c r="C348">
        <v>28.832847805788994</v>
      </c>
    </row>
    <row r="349" spans="1:3" x14ac:dyDescent="0.2">
      <c r="A349">
        <v>325</v>
      </c>
      <c r="B349">
        <v>14.551629318394014</v>
      </c>
      <c r="C349">
        <v>-14.551629318394014</v>
      </c>
    </row>
    <row r="350" spans="1:3" x14ac:dyDescent="0.2">
      <c r="A350">
        <v>326</v>
      </c>
      <c r="B350">
        <v>13.936106442577021</v>
      </c>
      <c r="C350">
        <v>21.653893557422982</v>
      </c>
    </row>
    <row r="351" spans="1:3" x14ac:dyDescent="0.2">
      <c r="A351">
        <v>327</v>
      </c>
      <c r="B351">
        <v>13.320583566760027</v>
      </c>
      <c r="C351">
        <v>-5.0705835667600265</v>
      </c>
    </row>
    <row r="352" spans="1:3" x14ac:dyDescent="0.2">
      <c r="A352">
        <v>328</v>
      </c>
      <c r="B352">
        <v>12.705060690943032</v>
      </c>
      <c r="C352">
        <v>36.494939309056974</v>
      </c>
    </row>
    <row r="353" spans="1:3" x14ac:dyDescent="0.2">
      <c r="A353">
        <v>329</v>
      </c>
      <c r="B353">
        <v>12.08953781512604</v>
      </c>
      <c r="C353">
        <v>28.650462184873962</v>
      </c>
    </row>
    <row r="354" spans="1:3" x14ac:dyDescent="0.2">
      <c r="A354">
        <v>330</v>
      </c>
      <c r="B354">
        <v>11.474014939309047</v>
      </c>
      <c r="C354">
        <v>2.8759850606909527</v>
      </c>
    </row>
    <row r="355" spans="1:3" x14ac:dyDescent="0.2">
      <c r="A355">
        <v>331</v>
      </c>
      <c r="B355">
        <v>10.858492063492054</v>
      </c>
      <c r="C355">
        <v>-1.6084920634920543</v>
      </c>
    </row>
    <row r="356" spans="1:3" x14ac:dyDescent="0.2">
      <c r="A356">
        <v>332</v>
      </c>
      <c r="B356">
        <v>10.24296918767506</v>
      </c>
      <c r="C356">
        <v>-5.4729691876750604</v>
      </c>
    </row>
    <row r="357" spans="1:3" x14ac:dyDescent="0.2">
      <c r="A357">
        <v>333</v>
      </c>
      <c r="B357">
        <v>9.6274463118580673</v>
      </c>
      <c r="C357">
        <v>6.1225536881419327</v>
      </c>
    </row>
    <row r="358" spans="1:3" x14ac:dyDescent="0.2">
      <c r="A358">
        <v>334</v>
      </c>
      <c r="B358">
        <v>9.0119234360410747</v>
      </c>
      <c r="C358">
        <v>16.238076563958927</v>
      </c>
    </row>
    <row r="359" spans="1:3" x14ac:dyDescent="0.2">
      <c r="A359">
        <v>335</v>
      </c>
      <c r="B359">
        <v>8.3964005602240803</v>
      </c>
      <c r="C359">
        <v>-8.3964005602240803</v>
      </c>
    </row>
    <row r="360" spans="1:3" x14ac:dyDescent="0.2">
      <c r="A360">
        <v>336</v>
      </c>
      <c r="B360">
        <v>7.7808776844070877</v>
      </c>
      <c r="C360">
        <v>14.469122315592912</v>
      </c>
    </row>
    <row r="361" spans="1:3" x14ac:dyDescent="0.2">
      <c r="A361">
        <v>337</v>
      </c>
      <c r="B361">
        <v>7.1653548085900951</v>
      </c>
      <c r="C361">
        <v>-7.1653548085900951</v>
      </c>
    </row>
    <row r="362" spans="1:3" x14ac:dyDescent="0.2">
      <c r="A362">
        <v>338</v>
      </c>
      <c r="B362">
        <v>6.5498319327731007</v>
      </c>
      <c r="C362">
        <v>26.750168067226895</v>
      </c>
    </row>
    <row r="363" spans="1:3" x14ac:dyDescent="0.2">
      <c r="A363">
        <v>339</v>
      </c>
      <c r="B363">
        <v>5.9343090569561081</v>
      </c>
      <c r="C363">
        <v>25.035690943043889</v>
      </c>
    </row>
    <row r="364" spans="1:3" x14ac:dyDescent="0.2">
      <c r="A364">
        <v>340</v>
      </c>
      <c r="B364">
        <v>5.3187861811391155</v>
      </c>
      <c r="C364">
        <v>-5.3187861811391155</v>
      </c>
    </row>
    <row r="365" spans="1:3" x14ac:dyDescent="0.2">
      <c r="A365">
        <v>341</v>
      </c>
      <c r="B365">
        <v>15.167152194211006</v>
      </c>
      <c r="C365">
        <v>30.922847805788997</v>
      </c>
    </row>
    <row r="366" spans="1:3" x14ac:dyDescent="0.2">
      <c r="A366">
        <v>342</v>
      </c>
      <c r="B366">
        <v>14.551629318394014</v>
      </c>
      <c r="C366">
        <v>14.448370681605986</v>
      </c>
    </row>
    <row r="367" spans="1:3" x14ac:dyDescent="0.2">
      <c r="A367">
        <v>343</v>
      </c>
      <c r="B367">
        <v>13.936106442577021</v>
      </c>
      <c r="C367">
        <v>31.563893557422979</v>
      </c>
    </row>
    <row r="368" spans="1:3" x14ac:dyDescent="0.2">
      <c r="A368">
        <v>344</v>
      </c>
      <c r="B368">
        <v>13.320583566760027</v>
      </c>
      <c r="C368">
        <v>-7.3205835667600265</v>
      </c>
    </row>
    <row r="369" spans="1:3" x14ac:dyDescent="0.2">
      <c r="A369">
        <v>345</v>
      </c>
      <c r="B369">
        <v>12.705060690943032</v>
      </c>
      <c r="C369">
        <v>-5.4550606909430321</v>
      </c>
    </row>
    <row r="370" spans="1:3" x14ac:dyDescent="0.2">
      <c r="A370">
        <v>346</v>
      </c>
      <c r="B370">
        <v>12.08953781512604</v>
      </c>
      <c r="C370">
        <v>4.1604621848739605</v>
      </c>
    </row>
    <row r="371" spans="1:3" x14ac:dyDescent="0.2">
      <c r="A371">
        <v>347</v>
      </c>
      <c r="B371">
        <v>11.474014939309047</v>
      </c>
      <c r="C371">
        <v>18.975985060690952</v>
      </c>
    </row>
    <row r="372" spans="1:3" x14ac:dyDescent="0.2">
      <c r="A372">
        <v>348</v>
      </c>
      <c r="B372">
        <v>10.858492063492054</v>
      </c>
      <c r="C372">
        <v>6.9415079365079464</v>
      </c>
    </row>
    <row r="373" spans="1:3" x14ac:dyDescent="0.2">
      <c r="A373">
        <v>349</v>
      </c>
      <c r="B373">
        <v>10.24296918767506</v>
      </c>
      <c r="C373">
        <v>-1.9929691876750599</v>
      </c>
    </row>
    <row r="374" spans="1:3" x14ac:dyDescent="0.2">
      <c r="A374">
        <v>350</v>
      </c>
      <c r="B374">
        <v>9.6274463118580673</v>
      </c>
      <c r="C374">
        <v>25.122553688141934</v>
      </c>
    </row>
    <row r="375" spans="1:3" x14ac:dyDescent="0.2">
      <c r="A375">
        <v>351</v>
      </c>
      <c r="B375">
        <v>9.0119234360410747</v>
      </c>
      <c r="C375">
        <v>7.9880765639589253</v>
      </c>
    </row>
    <row r="376" spans="1:3" x14ac:dyDescent="0.2">
      <c r="A376">
        <v>352</v>
      </c>
      <c r="B376">
        <v>8.3964005602240803</v>
      </c>
      <c r="C376">
        <v>5.1035994397759197</v>
      </c>
    </row>
    <row r="377" spans="1:3" x14ac:dyDescent="0.2">
      <c r="A377">
        <v>353</v>
      </c>
      <c r="B377">
        <v>7.7808776844070877</v>
      </c>
      <c r="C377">
        <v>15.869122315592911</v>
      </c>
    </row>
    <row r="378" spans="1:3" x14ac:dyDescent="0.2">
      <c r="A378">
        <v>354</v>
      </c>
      <c r="B378">
        <v>7.1653548085900951</v>
      </c>
      <c r="C378">
        <v>-7.1653548085900951</v>
      </c>
    </row>
    <row r="379" spans="1:3" x14ac:dyDescent="0.2">
      <c r="A379">
        <v>355</v>
      </c>
      <c r="B379">
        <v>6.5498319327731007</v>
      </c>
      <c r="C379">
        <v>-6.5498319327731007</v>
      </c>
    </row>
    <row r="380" spans="1:3" x14ac:dyDescent="0.2">
      <c r="A380">
        <v>356</v>
      </c>
      <c r="B380">
        <v>5.9343090569561081</v>
      </c>
      <c r="C380">
        <v>-8.4309056956108464E-2</v>
      </c>
    </row>
    <row r="381" spans="1:3" ht="17" thickBot="1" x14ac:dyDescent="0.25">
      <c r="A381" s="26">
        <v>357</v>
      </c>
      <c r="B381" s="26">
        <v>5.3187861811391155</v>
      </c>
      <c r="C381" s="26">
        <v>-5.3187861811391155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BE6D-DDEC-344C-BDE6-ABB4EFF2DAD7}">
  <dimension ref="A1:I18"/>
  <sheetViews>
    <sheetView topLeftCell="A2" workbookViewId="0">
      <selection activeCell="M24" sqref="M24"/>
    </sheetView>
  </sheetViews>
  <sheetFormatPr baseColWidth="10" defaultRowHeight="16" x14ac:dyDescent="0.2"/>
  <cols>
    <col min="1" max="1" width="20" bestFit="1" customWidth="1"/>
    <col min="5" max="5" width="12.1640625" bestFit="1" customWidth="1"/>
    <col min="6" max="6" width="13" bestFit="1" customWidth="1"/>
  </cols>
  <sheetData>
    <row r="1" spans="1:9" x14ac:dyDescent="0.2">
      <c r="A1" t="s">
        <v>154</v>
      </c>
    </row>
    <row r="2" spans="1:9" ht="17" thickBot="1" x14ac:dyDescent="0.25"/>
    <row r="3" spans="1:9" x14ac:dyDescent="0.2">
      <c r="A3" s="28" t="s">
        <v>155</v>
      </c>
      <c r="B3" s="28"/>
    </row>
    <row r="4" spans="1:9" x14ac:dyDescent="0.2">
      <c r="A4" t="s">
        <v>156</v>
      </c>
      <c r="B4">
        <v>0.2457338311226698</v>
      </c>
    </row>
    <row r="5" spans="1:9" x14ac:dyDescent="0.2">
      <c r="A5" t="s">
        <v>157</v>
      </c>
      <c r="B5">
        <v>6.0385115758224805E-2</v>
      </c>
    </row>
    <row r="6" spans="1:9" x14ac:dyDescent="0.2">
      <c r="A6" t="s">
        <v>158</v>
      </c>
      <c r="B6">
        <v>5.7738313267402898E-2</v>
      </c>
    </row>
    <row r="7" spans="1:9" x14ac:dyDescent="0.2">
      <c r="A7" t="s">
        <v>159</v>
      </c>
      <c r="B7">
        <v>0.19842174036878071</v>
      </c>
    </row>
    <row r="8" spans="1:9" ht="17" thickBot="1" x14ac:dyDescent="0.25">
      <c r="A8" s="26" t="s">
        <v>160</v>
      </c>
      <c r="B8" s="26">
        <v>357</v>
      </c>
    </row>
    <row r="10" spans="1:9" ht="17" thickBot="1" x14ac:dyDescent="0.25">
      <c r="A10" t="s">
        <v>161</v>
      </c>
    </row>
    <row r="11" spans="1:9" x14ac:dyDescent="0.2">
      <c r="A11" s="27"/>
      <c r="B11" s="27" t="s">
        <v>166</v>
      </c>
      <c r="C11" s="27" t="s">
        <v>167</v>
      </c>
      <c r="D11" s="27" t="s">
        <v>168</v>
      </c>
      <c r="E11" s="27" t="s">
        <v>169</v>
      </c>
      <c r="F11" s="27" t="s">
        <v>170</v>
      </c>
    </row>
    <row r="12" spans="1:9" x14ac:dyDescent="0.2">
      <c r="A12" t="s">
        <v>162</v>
      </c>
      <c r="B12">
        <v>1</v>
      </c>
      <c r="C12">
        <v>0.89822859690359458</v>
      </c>
      <c r="D12">
        <v>0.89822859690359458</v>
      </c>
      <c r="E12">
        <v>22.814364112024705</v>
      </c>
      <c r="F12">
        <v>2.6148193398589502E-6</v>
      </c>
    </row>
    <row r="13" spans="1:9" x14ac:dyDescent="0.2">
      <c r="A13" t="s">
        <v>163</v>
      </c>
      <c r="B13">
        <v>355</v>
      </c>
      <c r="C13">
        <v>13.976771403096416</v>
      </c>
      <c r="D13">
        <v>3.9371187050975823E-2</v>
      </c>
    </row>
    <row r="14" spans="1:9" ht="17" thickBot="1" x14ac:dyDescent="0.25">
      <c r="A14" s="26" t="s">
        <v>164</v>
      </c>
      <c r="B14" s="26">
        <v>356</v>
      </c>
      <c r="C14" s="26">
        <v>14.875000000000011</v>
      </c>
      <c r="D14" s="26"/>
      <c r="E14" s="26"/>
      <c r="F14" s="26"/>
    </row>
    <row r="15" spans="1:9" ht="17" thickBot="1" x14ac:dyDescent="0.25"/>
    <row r="16" spans="1:9" x14ac:dyDescent="0.2">
      <c r="A16" s="27"/>
      <c r="B16" s="27" t="s">
        <v>171</v>
      </c>
      <c r="C16" s="27" t="s">
        <v>159</v>
      </c>
      <c r="D16" s="27" t="s">
        <v>172</v>
      </c>
      <c r="E16" s="27" t="s">
        <v>173</v>
      </c>
      <c r="F16" s="27" t="s">
        <v>174</v>
      </c>
      <c r="G16" s="27" t="s">
        <v>175</v>
      </c>
      <c r="H16" s="27" t="s">
        <v>176</v>
      </c>
      <c r="I16" s="27" t="s">
        <v>177</v>
      </c>
    </row>
    <row r="17" spans="1:9" x14ac:dyDescent="0.2">
      <c r="A17" t="s">
        <v>165</v>
      </c>
      <c r="B17">
        <v>0.62520307966382038</v>
      </c>
      <c r="C17">
        <v>1.3679338808067917E-2</v>
      </c>
      <c r="D17">
        <v>45.704188516412998</v>
      </c>
      <c r="E17">
        <v>8.7493722892300533E-151</v>
      </c>
      <c r="F17">
        <v>0.59830034956307254</v>
      </c>
      <c r="G17">
        <v>0.65210580976456822</v>
      </c>
      <c r="H17">
        <v>0.59830034956307254</v>
      </c>
      <c r="I17">
        <v>0.652105809764568</v>
      </c>
    </row>
    <row r="18" spans="1:9" ht="17" thickBot="1" x14ac:dyDescent="0.25">
      <c r="A18" s="26" t="s">
        <v>87</v>
      </c>
      <c r="B18" s="26">
        <v>-4.0876571591045487E-3</v>
      </c>
      <c r="C18" s="26">
        <v>8.5579605301010621E-4</v>
      </c>
      <c r="D18" s="26">
        <v>-4.7764384338148815</v>
      </c>
      <c r="E18" s="26">
        <v>2.6148193398598654E-6</v>
      </c>
      <c r="F18" s="26">
        <v>-5.7707246346931579E-3</v>
      </c>
      <c r="G18" s="26">
        <v>-2.4045896835159395E-3</v>
      </c>
      <c r="H18" s="26">
        <v>-5.7707246346931579E-3</v>
      </c>
      <c r="I18" s="26">
        <v>-2.4045896835159395E-3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70D2-07AD-1E44-949D-BF94095F22E0}">
  <dimension ref="A1:T15"/>
  <sheetViews>
    <sheetView workbookViewId="0">
      <selection sqref="A1:J15"/>
    </sheetView>
  </sheetViews>
  <sheetFormatPr baseColWidth="10" defaultRowHeight="16" x14ac:dyDescent="0.2"/>
  <cols>
    <col min="1" max="1" width="16.83203125" bestFit="1" customWidth="1"/>
    <col min="2" max="2" width="12.83203125" bestFit="1" customWidth="1"/>
    <col min="3" max="3" width="20.6640625" bestFit="1" customWidth="1"/>
    <col min="4" max="4" width="12.1640625" bestFit="1" customWidth="1"/>
    <col min="5" max="5" width="17.1640625" bestFit="1" customWidth="1"/>
    <col min="6" max="6" width="12.1640625" bestFit="1" customWidth="1"/>
    <col min="7" max="7" width="16.83203125" bestFit="1" customWidth="1"/>
    <col min="8" max="8" width="7.5" bestFit="1" customWidth="1"/>
    <col min="9" max="9" width="16.83203125" bestFit="1" customWidth="1"/>
    <col min="10" max="10" width="12.83203125" customWidth="1"/>
    <col min="11" max="11" width="16.83203125" bestFit="1" customWidth="1"/>
    <col min="12" max="12" width="12.83203125" bestFit="1" customWidth="1"/>
    <col min="13" max="13" width="16.83203125" bestFit="1" customWidth="1"/>
    <col min="14" max="14" width="12.83203125" bestFit="1" customWidth="1"/>
    <col min="15" max="15" width="27.1640625" bestFit="1" customWidth="1"/>
    <col min="16" max="16" width="12.83203125" bestFit="1" customWidth="1"/>
    <col min="17" max="17" width="21.83203125" bestFit="1" customWidth="1"/>
    <col min="18" max="18" width="12.83203125" bestFit="1" customWidth="1"/>
    <col min="19" max="19" width="16.83203125" bestFit="1" customWidth="1"/>
    <col min="20" max="20" width="12.83203125" bestFit="1" customWidth="1"/>
    <col min="21" max="21" width="16.83203125" bestFit="1" customWidth="1"/>
    <col min="22" max="22" width="12.83203125" bestFit="1" customWidth="1"/>
    <col min="23" max="23" width="16.83203125" bestFit="1" customWidth="1"/>
    <col min="24" max="24" width="12.83203125" bestFit="1" customWidth="1"/>
  </cols>
  <sheetData>
    <row r="1" spans="1:20" x14ac:dyDescent="0.2">
      <c r="A1" s="31" t="s">
        <v>1</v>
      </c>
      <c r="B1" s="31"/>
      <c r="C1" s="31" t="s">
        <v>87</v>
      </c>
      <c r="D1" s="31"/>
      <c r="E1" s="31" t="s">
        <v>2</v>
      </c>
      <c r="F1" s="31"/>
      <c r="G1" s="31" t="s">
        <v>3</v>
      </c>
      <c r="H1" s="31"/>
      <c r="I1" s="31" t="s">
        <v>127</v>
      </c>
      <c r="J1" s="31"/>
      <c r="K1" s="31" t="s">
        <v>132</v>
      </c>
      <c r="L1" s="31"/>
      <c r="M1" s="31" t="s">
        <v>119</v>
      </c>
      <c r="N1" s="31"/>
      <c r="O1" s="31" t="s">
        <v>130</v>
      </c>
      <c r="P1" s="31"/>
      <c r="Q1" s="31" t="s">
        <v>131</v>
      </c>
      <c r="R1" s="31"/>
      <c r="S1" s="31" t="s">
        <v>118</v>
      </c>
      <c r="T1" s="31"/>
    </row>
    <row r="2" spans="1:20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1:20" x14ac:dyDescent="0.2">
      <c r="A3" s="29" t="s">
        <v>254</v>
      </c>
      <c r="B3" s="32">
        <v>0.58333333333333304</v>
      </c>
      <c r="C3" s="29" t="s">
        <v>254</v>
      </c>
      <c r="D3" s="29">
        <v>10.242969187675063</v>
      </c>
      <c r="E3" s="29" t="s">
        <v>254</v>
      </c>
      <c r="F3" s="29">
        <v>7.417535014005594</v>
      </c>
      <c r="G3" s="29" t="s">
        <v>254</v>
      </c>
      <c r="H3" s="29">
        <v>20</v>
      </c>
      <c r="I3" s="29" t="s">
        <v>254</v>
      </c>
      <c r="J3" s="29">
        <v>10.420000000000048</v>
      </c>
      <c r="K3" s="29" t="s">
        <v>254</v>
      </c>
      <c r="L3" s="29">
        <v>82.81845238095238</v>
      </c>
      <c r="M3" s="29" t="s">
        <v>254</v>
      </c>
      <c r="N3" s="29">
        <v>1325.0952380952381</v>
      </c>
      <c r="O3" s="29" t="s">
        <v>254</v>
      </c>
      <c r="P3" s="29">
        <v>51.67262211134458</v>
      </c>
      <c r="Q3" s="29" t="s">
        <v>254</v>
      </c>
      <c r="R3" s="29">
        <v>826.76195378151328</v>
      </c>
      <c r="S3" s="29" t="s">
        <v>254</v>
      </c>
      <c r="T3" s="29">
        <v>0.42857142857142855</v>
      </c>
    </row>
    <row r="4" spans="1:20" x14ac:dyDescent="0.2">
      <c r="A4" s="29" t="s">
        <v>159</v>
      </c>
      <c r="B4" s="29">
        <v>1.0818558060197901E-2</v>
      </c>
      <c r="C4" s="29" t="s">
        <v>159</v>
      </c>
      <c r="D4" s="29">
        <v>0.65036905392961075</v>
      </c>
      <c r="E4" s="29" t="s">
        <v>159</v>
      </c>
      <c r="F4" s="29">
        <v>0.4710860245671778</v>
      </c>
      <c r="G4" s="29" t="s">
        <v>159</v>
      </c>
      <c r="H4" s="29">
        <v>0</v>
      </c>
      <c r="I4" s="29" t="s">
        <v>159</v>
      </c>
      <c r="J4" s="29">
        <v>2.5419615532637358E-15</v>
      </c>
      <c r="K4" s="29" t="s">
        <v>159</v>
      </c>
      <c r="L4" s="29">
        <v>1.5579692553778344</v>
      </c>
      <c r="M4" s="29" t="s">
        <v>159</v>
      </c>
      <c r="N4" s="29">
        <v>24.92750808604535</v>
      </c>
      <c r="O4" s="29" t="s">
        <v>159</v>
      </c>
      <c r="P4" s="29">
        <v>1.9727204050146949</v>
      </c>
      <c r="Q4" s="29" t="s">
        <v>159</v>
      </c>
      <c r="R4" s="29">
        <v>31.563526480235119</v>
      </c>
      <c r="S4" s="29" t="s">
        <v>159</v>
      </c>
      <c r="T4" s="29">
        <v>2.6228145486947338E-2</v>
      </c>
    </row>
    <row r="5" spans="1:20" x14ac:dyDescent="0.2">
      <c r="A5" s="29" t="s">
        <v>255</v>
      </c>
      <c r="B5" s="32">
        <v>0.58333333333333304</v>
      </c>
      <c r="C5" s="29" t="s">
        <v>255</v>
      </c>
      <c r="D5" s="29">
        <v>6.1</v>
      </c>
      <c r="E5" s="29" t="s">
        <v>255</v>
      </c>
      <c r="F5" s="29">
        <v>4.5</v>
      </c>
      <c r="G5" s="29" t="s">
        <v>255</v>
      </c>
      <c r="H5" s="29">
        <v>20</v>
      </c>
      <c r="I5" s="29" t="s">
        <v>255</v>
      </c>
      <c r="J5" s="29">
        <v>10.42</v>
      </c>
      <c r="K5" s="29" t="s">
        <v>255</v>
      </c>
      <c r="L5" s="29">
        <v>69.0625</v>
      </c>
      <c r="M5" s="29" t="s">
        <v>255</v>
      </c>
      <c r="N5" s="29">
        <v>1105</v>
      </c>
      <c r="O5" s="29" t="s">
        <v>255</v>
      </c>
      <c r="P5" s="29">
        <v>31.748906250000019</v>
      </c>
      <c r="Q5" s="29" t="s">
        <v>255</v>
      </c>
      <c r="R5" s="29">
        <v>507.9825000000003</v>
      </c>
      <c r="S5" s="29" t="s">
        <v>255</v>
      </c>
      <c r="T5" s="29">
        <v>0</v>
      </c>
    </row>
    <row r="6" spans="1:20" x14ac:dyDescent="0.2">
      <c r="A6" s="29" t="s">
        <v>256</v>
      </c>
      <c r="B6" s="29">
        <v>0.25</v>
      </c>
      <c r="C6" s="29" t="s">
        <v>256</v>
      </c>
      <c r="D6" s="29">
        <v>0</v>
      </c>
      <c r="E6" s="29" t="s">
        <v>256</v>
      </c>
      <c r="F6" s="29">
        <v>0</v>
      </c>
      <c r="G6" s="29" t="s">
        <v>256</v>
      </c>
      <c r="H6" s="29">
        <v>20</v>
      </c>
      <c r="I6" s="29" t="s">
        <v>256</v>
      </c>
      <c r="J6" s="29">
        <v>10.42</v>
      </c>
      <c r="K6" s="29" t="s">
        <v>256</v>
      </c>
      <c r="L6" s="29">
        <v>56.0625</v>
      </c>
      <c r="M6" s="29" t="s">
        <v>256</v>
      </c>
      <c r="N6" s="29">
        <v>897</v>
      </c>
      <c r="O6" s="29" t="s">
        <v>256</v>
      </c>
      <c r="P6" s="29">
        <v>23.631562500000015</v>
      </c>
      <c r="Q6" s="29" t="s">
        <v>256</v>
      </c>
      <c r="R6" s="29">
        <v>378.10500000000025</v>
      </c>
      <c r="S6" s="29" t="s">
        <v>256</v>
      </c>
      <c r="T6" s="29">
        <v>0</v>
      </c>
    </row>
    <row r="7" spans="1:20" x14ac:dyDescent="0.2">
      <c r="A7" s="29" t="s">
        <v>257</v>
      </c>
      <c r="B7" s="29">
        <v>0.20441063540131335</v>
      </c>
      <c r="C7" s="29" t="s">
        <v>257</v>
      </c>
      <c r="D7" s="29">
        <v>12.288361426667878</v>
      </c>
      <c r="E7" s="29" t="s">
        <v>257</v>
      </c>
      <c r="F7" s="29">
        <v>8.9009083349776859</v>
      </c>
      <c r="G7" s="29" t="s">
        <v>257</v>
      </c>
      <c r="H7" s="29">
        <v>0</v>
      </c>
      <c r="I7" s="29" t="s">
        <v>257</v>
      </c>
      <c r="J7" s="29">
        <v>4.8028949271899981E-14</v>
      </c>
      <c r="K7" s="29" t="s">
        <v>257</v>
      </c>
      <c r="L7" s="29">
        <v>29.436962269412504</v>
      </c>
      <c r="M7" s="29" t="s">
        <v>257</v>
      </c>
      <c r="N7" s="29">
        <v>470.99139631060007</v>
      </c>
      <c r="O7" s="29" t="s">
        <v>257</v>
      </c>
      <c r="P7" s="29">
        <v>37.273454485746278</v>
      </c>
      <c r="Q7" s="29" t="s">
        <v>257</v>
      </c>
      <c r="R7" s="29">
        <v>596.37527177194045</v>
      </c>
      <c r="S7" s="29" t="s">
        <v>257</v>
      </c>
      <c r="T7" s="29">
        <v>0.49556621636200943</v>
      </c>
    </row>
    <row r="8" spans="1:20" x14ac:dyDescent="0.2">
      <c r="A8" s="29" t="s">
        <v>258</v>
      </c>
      <c r="B8" s="29">
        <v>4.1783707865168662E-2</v>
      </c>
      <c r="C8" s="29" t="s">
        <v>258</v>
      </c>
      <c r="D8" s="29">
        <v>151.00382655241899</v>
      </c>
      <c r="E8" s="29" t="s">
        <v>258</v>
      </c>
      <c r="F8" s="29">
        <v>79.226169187675254</v>
      </c>
      <c r="G8" s="29" t="s">
        <v>258</v>
      </c>
      <c r="H8" s="29">
        <v>0</v>
      </c>
      <c r="I8" s="29" t="s">
        <v>258</v>
      </c>
      <c r="J8" s="29">
        <v>2.3067799681627414E-27</v>
      </c>
      <c r="K8" s="29" t="s">
        <v>258</v>
      </c>
      <c r="L8" s="29">
        <v>866.53474765081546</v>
      </c>
      <c r="M8" s="29" t="s">
        <v>258</v>
      </c>
      <c r="N8" s="29">
        <v>221832.89539860876</v>
      </c>
      <c r="O8" s="29" t="s">
        <v>258</v>
      </c>
      <c r="P8" s="29">
        <v>1389.3104093009995</v>
      </c>
      <c r="Q8" s="29" t="s">
        <v>258</v>
      </c>
      <c r="R8" s="29">
        <v>355663.46478105587</v>
      </c>
      <c r="S8" s="29" t="s">
        <v>258</v>
      </c>
      <c r="T8" s="29">
        <v>0.24558587479935795</v>
      </c>
    </row>
    <row r="9" spans="1:20" x14ac:dyDescent="0.2">
      <c r="A9" s="29" t="s">
        <v>259</v>
      </c>
      <c r="B9" s="29">
        <v>-1.2084321370785949</v>
      </c>
      <c r="C9" s="29" t="s">
        <v>259</v>
      </c>
      <c r="D9" s="29">
        <v>2.0044004501544186</v>
      </c>
      <c r="E9" s="29" t="s">
        <v>259</v>
      </c>
      <c r="F9" s="29">
        <v>2.59479185021253</v>
      </c>
      <c r="G9" s="29" t="s">
        <v>259</v>
      </c>
      <c r="H9" s="29" t="e">
        <v>#DIV/0!</v>
      </c>
      <c r="I9" s="29" t="s">
        <v>259</v>
      </c>
      <c r="J9" s="29">
        <v>-2.0112994350282447</v>
      </c>
      <c r="K9" s="29" t="s">
        <v>259</v>
      </c>
      <c r="L9" s="29">
        <v>-0.8995750868472423</v>
      </c>
      <c r="M9" s="29" t="s">
        <v>259</v>
      </c>
      <c r="N9" s="29">
        <v>-0.8995750868472423</v>
      </c>
      <c r="O9" s="29" t="s">
        <v>259</v>
      </c>
      <c r="P9" s="29">
        <v>-0.50136382575285365</v>
      </c>
      <c r="Q9" s="29" t="s">
        <v>259</v>
      </c>
      <c r="R9" s="29">
        <v>-0.50136382575285365</v>
      </c>
      <c r="S9" s="29" t="s">
        <v>259</v>
      </c>
      <c r="T9" s="29">
        <v>-1.9267870878756432</v>
      </c>
    </row>
    <row r="10" spans="1:20" x14ac:dyDescent="0.2">
      <c r="A10" s="29" t="s">
        <v>260</v>
      </c>
      <c r="B10" s="29">
        <v>3.4322283897726567E-15</v>
      </c>
      <c r="C10" s="29" t="s">
        <v>260</v>
      </c>
      <c r="D10" s="29">
        <v>1.4848928603128013</v>
      </c>
      <c r="E10" s="29" t="s">
        <v>260</v>
      </c>
      <c r="F10" s="29">
        <v>1.5549169551780209</v>
      </c>
      <c r="G10" s="29" t="s">
        <v>260</v>
      </c>
      <c r="H10" s="29" t="e">
        <v>#DIV/0!</v>
      </c>
      <c r="I10" s="29" t="s">
        <v>260</v>
      </c>
      <c r="J10" s="29">
        <v>-1.0042243644188489</v>
      </c>
      <c r="K10" s="29" t="s">
        <v>260</v>
      </c>
      <c r="L10" s="29">
        <v>0.70871170490812851</v>
      </c>
      <c r="M10" s="29" t="s">
        <v>260</v>
      </c>
      <c r="N10" s="29">
        <v>0.70871170490812851</v>
      </c>
      <c r="O10" s="29" t="s">
        <v>260</v>
      </c>
      <c r="P10" s="29">
        <v>0.89468071827552431</v>
      </c>
      <c r="Q10" s="29" t="s">
        <v>260</v>
      </c>
      <c r="R10" s="29">
        <v>0.89468071827552431</v>
      </c>
      <c r="S10" s="29" t="s">
        <v>260</v>
      </c>
      <c r="T10" s="29">
        <v>0.28989460356200164</v>
      </c>
    </row>
    <row r="11" spans="1:20" x14ac:dyDescent="0.2">
      <c r="A11" s="29" t="s">
        <v>261</v>
      </c>
      <c r="B11" s="32">
        <v>0.66666666666666696</v>
      </c>
      <c r="C11" s="29" t="s">
        <v>261</v>
      </c>
      <c r="D11" s="29">
        <v>58.25</v>
      </c>
      <c r="E11" s="29" t="s">
        <v>261</v>
      </c>
      <c r="F11" s="29">
        <v>48.18</v>
      </c>
      <c r="G11" s="29" t="s">
        <v>261</v>
      </c>
      <c r="H11" s="29">
        <v>0</v>
      </c>
      <c r="I11" s="29" t="s">
        <v>261</v>
      </c>
      <c r="J11" s="29">
        <v>0</v>
      </c>
      <c r="K11" s="29" t="s">
        <v>261</v>
      </c>
      <c r="L11" s="29">
        <v>92.375</v>
      </c>
      <c r="M11" s="29" t="s">
        <v>261</v>
      </c>
      <c r="N11" s="29">
        <v>1478</v>
      </c>
      <c r="O11" s="29" t="s">
        <v>261</v>
      </c>
      <c r="P11" s="29">
        <v>124.66515625</v>
      </c>
      <c r="Q11" s="29" t="s">
        <v>261</v>
      </c>
      <c r="R11" s="29">
        <v>1994.6424999999999</v>
      </c>
      <c r="S11" s="29" t="s">
        <v>261</v>
      </c>
      <c r="T11" s="29">
        <v>1</v>
      </c>
    </row>
    <row r="12" spans="1:20" x14ac:dyDescent="0.2">
      <c r="A12" s="29" t="s">
        <v>262</v>
      </c>
      <c r="B12" s="32">
        <v>0.25</v>
      </c>
      <c r="C12" s="29" t="s">
        <v>262</v>
      </c>
      <c r="D12" s="29">
        <v>0</v>
      </c>
      <c r="E12" s="29" t="s">
        <v>262</v>
      </c>
      <c r="F12" s="29">
        <v>0</v>
      </c>
      <c r="G12" s="29" t="s">
        <v>262</v>
      </c>
      <c r="H12" s="29">
        <v>20</v>
      </c>
      <c r="I12" s="29" t="s">
        <v>262</v>
      </c>
      <c r="J12" s="29">
        <v>10.42</v>
      </c>
      <c r="K12" s="29" t="s">
        <v>262</v>
      </c>
      <c r="L12" s="29">
        <v>49.375</v>
      </c>
      <c r="M12" s="29" t="s">
        <v>262</v>
      </c>
      <c r="N12" s="29">
        <v>790</v>
      </c>
      <c r="O12" s="29" t="s">
        <v>262</v>
      </c>
      <c r="P12" s="29">
        <v>14.668593750000014</v>
      </c>
      <c r="Q12" s="29" t="s">
        <v>262</v>
      </c>
      <c r="R12" s="29">
        <v>234.69750000000022</v>
      </c>
      <c r="S12" s="29" t="s">
        <v>262</v>
      </c>
      <c r="T12" s="29">
        <v>0</v>
      </c>
    </row>
    <row r="13" spans="1:20" x14ac:dyDescent="0.2">
      <c r="A13" s="29" t="s">
        <v>263</v>
      </c>
      <c r="B13" s="32">
        <v>0.91666666666666696</v>
      </c>
      <c r="C13" s="29" t="s">
        <v>263</v>
      </c>
      <c r="D13" s="29">
        <v>58.25</v>
      </c>
      <c r="E13" s="29" t="s">
        <v>263</v>
      </c>
      <c r="F13" s="29">
        <v>48.18</v>
      </c>
      <c r="G13" s="29" t="s">
        <v>263</v>
      </c>
      <c r="H13" s="29">
        <v>20</v>
      </c>
      <c r="I13" s="29" t="s">
        <v>263</v>
      </c>
      <c r="J13" s="29">
        <v>10.42</v>
      </c>
      <c r="K13" s="29" t="s">
        <v>263</v>
      </c>
      <c r="L13" s="29">
        <v>141.75</v>
      </c>
      <c r="M13" s="29" t="s">
        <v>263</v>
      </c>
      <c r="N13" s="29">
        <v>2268</v>
      </c>
      <c r="O13" s="29" t="s">
        <v>263</v>
      </c>
      <c r="P13" s="29">
        <v>139.33375000000001</v>
      </c>
      <c r="Q13" s="29" t="s">
        <v>263</v>
      </c>
      <c r="R13" s="29">
        <v>2229.34</v>
      </c>
      <c r="S13" s="29" t="s">
        <v>263</v>
      </c>
      <c r="T13" s="29">
        <v>1</v>
      </c>
    </row>
    <row r="14" spans="1:20" x14ac:dyDescent="0.2">
      <c r="A14" s="29" t="s">
        <v>264</v>
      </c>
      <c r="B14" s="29">
        <v>208.24999999999991</v>
      </c>
      <c r="C14" s="29" t="s">
        <v>264</v>
      </c>
      <c r="D14" s="29">
        <v>3656.7399999999975</v>
      </c>
      <c r="E14" s="29" t="s">
        <v>264</v>
      </c>
      <c r="F14" s="29">
        <v>2648.0599999999972</v>
      </c>
      <c r="G14" s="29" t="s">
        <v>264</v>
      </c>
      <c r="H14" s="29">
        <v>7140</v>
      </c>
      <c r="I14" s="29" t="s">
        <v>264</v>
      </c>
      <c r="J14" s="29">
        <v>3719.9400000000169</v>
      </c>
      <c r="K14" s="29" t="s">
        <v>264</v>
      </c>
      <c r="L14" s="29">
        <v>29566.1875</v>
      </c>
      <c r="M14" s="29" t="s">
        <v>264</v>
      </c>
      <c r="N14" s="29">
        <v>473059</v>
      </c>
      <c r="O14" s="29" t="s">
        <v>264</v>
      </c>
      <c r="P14" s="29">
        <v>18447.126093750016</v>
      </c>
      <c r="Q14" s="29" t="s">
        <v>264</v>
      </c>
      <c r="R14" s="29">
        <v>295154.01750000025</v>
      </c>
      <c r="S14" s="29" t="s">
        <v>264</v>
      </c>
      <c r="T14" s="29">
        <v>153</v>
      </c>
    </row>
    <row r="15" spans="1:20" ht="17" thickBot="1" x14ac:dyDescent="0.25">
      <c r="A15" s="30" t="s">
        <v>265</v>
      </c>
      <c r="B15" s="30">
        <v>357</v>
      </c>
      <c r="C15" s="30" t="s">
        <v>265</v>
      </c>
      <c r="D15" s="30">
        <v>357</v>
      </c>
      <c r="E15" s="30" t="s">
        <v>265</v>
      </c>
      <c r="F15" s="30">
        <v>357</v>
      </c>
      <c r="G15" s="30" t="s">
        <v>265</v>
      </c>
      <c r="H15" s="30">
        <v>357</v>
      </c>
      <c r="I15" s="30" t="s">
        <v>265</v>
      </c>
      <c r="J15" s="30">
        <v>357</v>
      </c>
      <c r="K15" s="30" t="s">
        <v>265</v>
      </c>
      <c r="L15" s="30">
        <v>357</v>
      </c>
      <c r="M15" s="30" t="s">
        <v>265</v>
      </c>
      <c r="N15" s="30">
        <v>357</v>
      </c>
      <c r="O15" s="30" t="s">
        <v>265</v>
      </c>
      <c r="P15" s="30">
        <v>357</v>
      </c>
      <c r="Q15" s="30" t="s">
        <v>265</v>
      </c>
      <c r="R15" s="30">
        <v>357</v>
      </c>
      <c r="S15" s="30" t="s">
        <v>265</v>
      </c>
      <c r="T15" s="30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B255-686B-4E44-A4D3-B0DC0F3271EE}">
  <dimension ref="A2:B26"/>
  <sheetViews>
    <sheetView zoomScale="82" workbookViewId="0">
      <selection activeCell="B30" sqref="B30"/>
    </sheetView>
  </sheetViews>
  <sheetFormatPr baseColWidth="10" defaultRowHeight="16" x14ac:dyDescent="0.2"/>
  <cols>
    <col min="1" max="1" width="37" bestFit="1" customWidth="1"/>
    <col min="2" max="2" width="58.5" bestFit="1" customWidth="1"/>
  </cols>
  <sheetData>
    <row r="2" spans="1:2" x14ac:dyDescent="0.2">
      <c r="B2" s="24"/>
    </row>
    <row r="3" spans="1:2" ht="96" x14ac:dyDescent="0.2">
      <c r="B3" s="25" t="s">
        <v>153</v>
      </c>
    </row>
    <row r="5" spans="1:2" x14ac:dyDescent="0.2">
      <c r="A5" s="13" t="s">
        <v>133</v>
      </c>
      <c r="B5" s="14"/>
    </row>
    <row r="6" spans="1:2" x14ac:dyDescent="0.2">
      <c r="A6" s="15" t="s">
        <v>134</v>
      </c>
      <c r="B6" s="16" t="s">
        <v>151</v>
      </c>
    </row>
    <row r="7" spans="1:2" x14ac:dyDescent="0.2">
      <c r="A7" s="13" t="s">
        <v>135</v>
      </c>
      <c r="B7" s="13"/>
    </row>
    <row r="8" spans="1:2" x14ac:dyDescent="0.2">
      <c r="A8" s="15" t="s">
        <v>136</v>
      </c>
      <c r="B8" s="16">
        <v>1</v>
      </c>
    </row>
    <row r="9" spans="1:2" x14ac:dyDescent="0.2">
      <c r="A9" s="13" t="s">
        <v>137</v>
      </c>
      <c r="B9" s="13"/>
    </row>
    <row r="10" spans="1:2" x14ac:dyDescent="0.2">
      <c r="A10" s="15" t="s">
        <v>138</v>
      </c>
      <c r="B10" s="16" t="s">
        <v>152</v>
      </c>
    </row>
    <row r="11" spans="1:2" x14ac:dyDescent="0.2">
      <c r="A11" s="15" t="s">
        <v>139</v>
      </c>
      <c r="B11" s="17">
        <v>357</v>
      </c>
    </row>
    <row r="12" spans="1:2" x14ac:dyDescent="0.2">
      <c r="A12" s="13" t="s">
        <v>140</v>
      </c>
      <c r="B12" s="13"/>
    </row>
    <row r="13" spans="1:2" x14ac:dyDescent="0.2">
      <c r="A13" s="15" t="s">
        <v>141</v>
      </c>
      <c r="B13" s="18">
        <v>357</v>
      </c>
    </row>
    <row r="14" spans="1:2" x14ac:dyDescent="0.2">
      <c r="A14" s="13" t="s">
        <v>142</v>
      </c>
      <c r="B14" s="20"/>
    </row>
    <row r="15" spans="1:2" x14ac:dyDescent="0.2">
      <c r="A15" s="15" t="s">
        <v>143</v>
      </c>
      <c r="B15" s="16">
        <v>128</v>
      </c>
    </row>
    <row r="16" spans="1:2" x14ac:dyDescent="0.2">
      <c r="A16" s="13" t="s">
        <v>144</v>
      </c>
      <c r="B16" s="13"/>
    </row>
    <row r="17" spans="1:2" x14ac:dyDescent="0.2">
      <c r="A17" s="15" t="s">
        <v>145</v>
      </c>
      <c r="B17" s="16">
        <f>B15/B13</f>
        <v>0.35854341736694678</v>
      </c>
    </row>
    <row r="18" spans="1:2" x14ac:dyDescent="0.2">
      <c r="A18" s="13" t="s">
        <v>146</v>
      </c>
      <c r="B18" s="13"/>
    </row>
    <row r="19" spans="1:2" x14ac:dyDescent="0.2">
      <c r="A19" s="21" t="s">
        <v>147</v>
      </c>
      <c r="B19" s="22">
        <f>B17*1000000</f>
        <v>358543.41736694676</v>
      </c>
    </row>
    <row r="20" spans="1:2" x14ac:dyDescent="0.2">
      <c r="A20" s="13" t="s">
        <v>148</v>
      </c>
      <c r="B20" s="20"/>
    </row>
    <row r="21" spans="1:2" x14ac:dyDescent="0.2">
      <c r="A21" s="21" t="s">
        <v>149</v>
      </c>
      <c r="B21" s="16">
        <v>1.9</v>
      </c>
    </row>
    <row r="22" spans="1:2" x14ac:dyDescent="0.2">
      <c r="A22" s="19"/>
      <c r="B22" s="19"/>
    </row>
    <row r="23" spans="1:2" x14ac:dyDescent="0.2">
      <c r="A23" s="19"/>
      <c r="B23" s="19"/>
    </row>
    <row r="24" spans="1:2" x14ac:dyDescent="0.2">
      <c r="A24" s="21" t="s">
        <v>150</v>
      </c>
      <c r="B24" s="23">
        <f>_xlfn.NORM.S.INV(1-358543.42/1000000) + 1.5</f>
        <v>1.8623548963670071</v>
      </c>
    </row>
    <row r="25" spans="1:2" x14ac:dyDescent="0.2">
      <c r="A25" s="19"/>
    </row>
    <row r="26" spans="1:2" x14ac:dyDescent="0.2">
      <c r="A26" s="19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9F2E-F479-754F-9C7B-4E2567C42BDE}">
  <dimension ref="A3:I62"/>
  <sheetViews>
    <sheetView workbookViewId="0">
      <selection activeCell="I40" sqref="I40"/>
    </sheetView>
  </sheetViews>
  <sheetFormatPr baseColWidth="10" defaultRowHeight="16" x14ac:dyDescent="0.2"/>
  <cols>
    <col min="1" max="1" width="30" bestFit="1" customWidth="1"/>
    <col min="2" max="4" width="12.1640625" bestFit="1" customWidth="1"/>
    <col min="5" max="5" width="17" bestFit="1" customWidth="1"/>
    <col min="6" max="6" width="12.1640625" bestFit="1" customWidth="1"/>
    <col min="7" max="8" width="14.5" bestFit="1" customWidth="1"/>
    <col min="9" max="9" width="12.1640625" bestFit="1" customWidth="1"/>
    <col min="10" max="10" width="7.6640625" bestFit="1" customWidth="1"/>
    <col min="11" max="11" width="6.1640625" bestFit="1" customWidth="1"/>
    <col min="12" max="12" width="7.1640625" bestFit="1" customWidth="1"/>
    <col min="13" max="13" width="5.1640625" bestFit="1" customWidth="1"/>
    <col min="14" max="14" width="6.1640625" bestFit="1" customWidth="1"/>
    <col min="15" max="15" width="7.1640625" bestFit="1" customWidth="1"/>
    <col min="16" max="16" width="6.1640625" bestFit="1" customWidth="1"/>
    <col min="17" max="17" width="12.1640625" bestFit="1" customWidth="1"/>
    <col min="18" max="18" width="7.6640625" bestFit="1" customWidth="1"/>
    <col min="19" max="19" width="4.1640625" bestFit="1" customWidth="1"/>
    <col min="20" max="22" width="6.1640625" bestFit="1" customWidth="1"/>
    <col min="23" max="24" width="7.1640625" bestFit="1" customWidth="1"/>
    <col min="25" max="25" width="12.1640625" bestFit="1" customWidth="1"/>
    <col min="26" max="26" width="7.6640625" bestFit="1" customWidth="1"/>
    <col min="27" max="27" width="7.1640625" bestFit="1" customWidth="1"/>
    <col min="28" max="28" width="5.1640625" bestFit="1" customWidth="1"/>
    <col min="29" max="30" width="6.1640625" bestFit="1" customWidth="1"/>
    <col min="31" max="31" width="5.1640625" bestFit="1" customWidth="1"/>
    <col min="32" max="32" width="7.1640625" bestFit="1" customWidth="1"/>
    <col min="33" max="33" width="10.1640625" bestFit="1" customWidth="1"/>
    <col min="34" max="34" width="8.6640625" bestFit="1" customWidth="1"/>
    <col min="35" max="35" width="7.1640625" bestFit="1" customWidth="1"/>
    <col min="36" max="36" width="5" bestFit="1" customWidth="1"/>
    <col min="37" max="37" width="6.1640625" bestFit="1" customWidth="1"/>
    <col min="38" max="38" width="7.1640625" bestFit="1" customWidth="1"/>
    <col min="39" max="40" width="6.1640625" bestFit="1" customWidth="1"/>
    <col min="41" max="41" width="12.1640625" bestFit="1" customWidth="1"/>
    <col min="42" max="42" width="8.6640625" bestFit="1" customWidth="1"/>
    <col min="43" max="45" width="6.1640625" bestFit="1" customWidth="1"/>
    <col min="46" max="48" width="7.1640625" bestFit="1" customWidth="1"/>
    <col min="49" max="49" width="12.1640625" bestFit="1" customWidth="1"/>
    <col min="50" max="50" width="8.5" bestFit="1" customWidth="1"/>
    <col min="51" max="51" width="6.1640625" bestFit="1" customWidth="1"/>
    <col min="52" max="52" width="5.1640625" bestFit="1" customWidth="1"/>
    <col min="53" max="53" width="4.1640625" bestFit="1" customWidth="1"/>
    <col min="54" max="54" width="3.33203125" bestFit="1" customWidth="1"/>
    <col min="55" max="56" width="7.1640625" bestFit="1" customWidth="1"/>
    <col min="57" max="57" width="12.1640625" bestFit="1" customWidth="1"/>
    <col min="58" max="58" width="7.5" bestFit="1" customWidth="1"/>
    <col min="59" max="59" width="6.1640625" bestFit="1" customWidth="1"/>
    <col min="60" max="60" width="5" bestFit="1" customWidth="1"/>
    <col min="61" max="61" width="5.1640625" bestFit="1" customWidth="1"/>
    <col min="62" max="63" width="7.1640625" bestFit="1" customWidth="1"/>
    <col min="64" max="64" width="6.1640625" bestFit="1" customWidth="1"/>
    <col min="65" max="65" width="12.1640625" bestFit="1" customWidth="1"/>
    <col min="66" max="66" width="7.5" bestFit="1" customWidth="1"/>
    <col min="67" max="67" width="7.1640625" bestFit="1" customWidth="1"/>
    <col min="68" max="69" width="5.1640625" bestFit="1" customWidth="1"/>
    <col min="70" max="70" width="6.1640625" bestFit="1" customWidth="1"/>
    <col min="71" max="71" width="7.1640625" bestFit="1" customWidth="1"/>
    <col min="72" max="72" width="5.1640625" bestFit="1" customWidth="1"/>
    <col min="73" max="73" width="12.1640625" bestFit="1" customWidth="1"/>
    <col min="74" max="74" width="7.5" bestFit="1" customWidth="1"/>
    <col min="75" max="75" width="5.1640625" bestFit="1" customWidth="1"/>
    <col min="76" max="76" width="5" bestFit="1" customWidth="1"/>
    <col min="77" max="77" width="6.1640625" bestFit="1" customWidth="1"/>
    <col min="78" max="78" width="5.1640625" bestFit="1" customWidth="1"/>
    <col min="79" max="79" width="7.1640625" bestFit="1" customWidth="1"/>
    <col min="80" max="80" width="6.1640625" bestFit="1" customWidth="1"/>
    <col min="81" max="81" width="12.1640625" bestFit="1" customWidth="1"/>
    <col min="82" max="82" width="7.5" bestFit="1" customWidth="1"/>
    <col min="83" max="83" width="7.1640625" bestFit="1" customWidth="1"/>
    <col min="84" max="84" width="5" bestFit="1" customWidth="1"/>
    <col min="85" max="85" width="6.1640625" bestFit="1" customWidth="1"/>
    <col min="86" max="86" width="3.33203125" bestFit="1" customWidth="1"/>
    <col min="87" max="87" width="7.1640625" bestFit="1" customWidth="1"/>
    <col min="88" max="88" width="6.1640625" bestFit="1" customWidth="1"/>
    <col min="89" max="89" width="12.1640625" bestFit="1" customWidth="1"/>
    <col min="90" max="90" width="7.5" bestFit="1" customWidth="1"/>
    <col min="91" max="91" width="6.1640625" bestFit="1" customWidth="1"/>
    <col min="92" max="92" width="5" bestFit="1" customWidth="1"/>
    <col min="93" max="93" width="7.1640625" bestFit="1" customWidth="1"/>
    <col min="94" max="94" width="3.33203125" bestFit="1" customWidth="1"/>
    <col min="95" max="95" width="5.1640625" bestFit="1" customWidth="1"/>
    <col min="96" max="96" width="7.1640625" bestFit="1" customWidth="1"/>
    <col min="97" max="97" width="12.1640625" bestFit="1" customWidth="1"/>
    <col min="98" max="98" width="7.5" bestFit="1" customWidth="1"/>
    <col min="99" max="99" width="5.1640625" bestFit="1" customWidth="1"/>
    <col min="100" max="100" width="5" bestFit="1" customWidth="1"/>
    <col min="101" max="101" width="7.1640625" bestFit="1" customWidth="1"/>
    <col min="102" max="102" width="3.33203125" bestFit="1" customWidth="1"/>
    <col min="103" max="104" width="7.1640625" bestFit="1" customWidth="1"/>
    <col min="105" max="105" width="12.1640625" bestFit="1" customWidth="1"/>
    <col min="106" max="106" width="7.5" bestFit="1" customWidth="1"/>
    <col min="107" max="107" width="7.1640625" bestFit="1" customWidth="1"/>
    <col min="108" max="108" width="6.1640625" bestFit="1" customWidth="1"/>
    <col min="109" max="109" width="7.1640625" bestFit="1" customWidth="1"/>
    <col min="110" max="110" width="3.33203125" bestFit="1" customWidth="1"/>
    <col min="111" max="111" width="6.1640625" bestFit="1" customWidth="1"/>
    <col min="112" max="112" width="4.1640625" bestFit="1" customWidth="1"/>
    <col min="113" max="113" width="12.1640625" bestFit="1" customWidth="1"/>
    <col min="114" max="114" width="7.5" bestFit="1" customWidth="1"/>
    <col min="115" max="115" width="6.1640625" bestFit="1" customWidth="1"/>
    <col min="116" max="116" width="5" bestFit="1" customWidth="1"/>
    <col min="117" max="117" width="7.1640625" bestFit="1" customWidth="1"/>
    <col min="118" max="118" width="3.33203125" bestFit="1" customWidth="1"/>
    <col min="119" max="119" width="3.83203125" bestFit="1" customWidth="1"/>
    <col min="120" max="120" width="7.1640625" bestFit="1" customWidth="1"/>
    <col min="121" max="121" width="12.1640625" bestFit="1" customWidth="1"/>
    <col min="122" max="122" width="7.5" bestFit="1" customWidth="1"/>
    <col min="123" max="123" width="4.1640625" bestFit="1" customWidth="1"/>
    <col min="124" max="124" width="5" bestFit="1" customWidth="1"/>
    <col min="125" max="125" width="6.1640625" bestFit="1" customWidth="1"/>
    <col min="126" max="126" width="3.33203125" bestFit="1" customWidth="1"/>
    <col min="127" max="127" width="3.83203125" bestFit="1" customWidth="1"/>
    <col min="128" max="128" width="6.1640625" bestFit="1" customWidth="1"/>
    <col min="129" max="129" width="12.1640625" bestFit="1" customWidth="1"/>
    <col min="130" max="130" width="8.5" bestFit="1" customWidth="1"/>
    <col min="131" max="131" width="5.1640625" bestFit="1" customWidth="1"/>
    <col min="132" max="132" width="5" bestFit="1" customWidth="1"/>
    <col min="133" max="133" width="4.1640625" bestFit="1" customWidth="1"/>
    <col min="134" max="134" width="3.33203125" bestFit="1" customWidth="1"/>
    <col min="135" max="135" width="3.83203125" bestFit="1" customWidth="1"/>
    <col min="136" max="136" width="4.1640625" bestFit="1" customWidth="1"/>
    <col min="137" max="138" width="12.1640625" bestFit="1" customWidth="1"/>
  </cols>
  <sheetData>
    <row r="3" spans="1:9" x14ac:dyDescent="0.2">
      <c r="A3" s="7" t="s">
        <v>99</v>
      </c>
      <c r="B3" s="7" t="s">
        <v>88</v>
      </c>
    </row>
    <row r="4" spans="1:9" x14ac:dyDescent="0.2">
      <c r="A4" s="7" t="s">
        <v>1</v>
      </c>
      <c r="B4" s="6">
        <v>2</v>
      </c>
      <c r="C4" s="6">
        <v>3</v>
      </c>
      <c r="D4" s="6">
        <v>4</v>
      </c>
      <c r="E4" s="6">
        <v>5</v>
      </c>
      <c r="F4" s="6">
        <v>6</v>
      </c>
      <c r="G4" s="6">
        <v>7</v>
      </c>
      <c r="H4" s="6">
        <v>1</v>
      </c>
      <c r="I4" s="6" t="s">
        <v>90</v>
      </c>
    </row>
    <row r="5" spans="1:9" x14ac:dyDescent="0.2">
      <c r="A5" s="2" t="s">
        <v>101</v>
      </c>
      <c r="B5">
        <v>13.77</v>
      </c>
      <c r="C5">
        <v>11.475</v>
      </c>
      <c r="D5">
        <v>3.05</v>
      </c>
      <c r="E5">
        <v>5.75</v>
      </c>
      <c r="F5">
        <v>6</v>
      </c>
      <c r="G5">
        <v>4.125</v>
      </c>
      <c r="H5">
        <v>0</v>
      </c>
      <c r="I5">
        <v>6.3100000000000005</v>
      </c>
    </row>
    <row r="6" spans="1:9" x14ac:dyDescent="0.2">
      <c r="A6" s="2" t="s">
        <v>102</v>
      </c>
      <c r="B6">
        <v>0</v>
      </c>
      <c r="C6">
        <v>14.05</v>
      </c>
      <c r="D6">
        <v>11.495000000000001</v>
      </c>
      <c r="E6">
        <v>2.75</v>
      </c>
      <c r="F6">
        <v>4.625</v>
      </c>
      <c r="G6">
        <v>24.875</v>
      </c>
      <c r="H6">
        <v>8.375</v>
      </c>
      <c r="I6">
        <v>9.4528571428571428</v>
      </c>
    </row>
    <row r="7" spans="1:9" x14ac:dyDescent="0.2">
      <c r="A7" s="2" t="s">
        <v>103</v>
      </c>
      <c r="B7">
        <v>3.75</v>
      </c>
      <c r="C7">
        <v>6.1</v>
      </c>
      <c r="D7">
        <v>11.42</v>
      </c>
      <c r="E7">
        <v>18.75</v>
      </c>
      <c r="F7">
        <v>1.925</v>
      </c>
      <c r="G7">
        <v>26.375</v>
      </c>
      <c r="H7">
        <v>25.125</v>
      </c>
      <c r="I7">
        <v>13.349285714285713</v>
      </c>
    </row>
    <row r="8" spans="1:9" x14ac:dyDescent="0.2">
      <c r="A8" s="2" t="s">
        <v>104</v>
      </c>
      <c r="B8">
        <v>14.219999999999999</v>
      </c>
      <c r="C8">
        <v>10.225</v>
      </c>
      <c r="D8">
        <v>5.25</v>
      </c>
      <c r="E8">
        <v>9.2249999999999996</v>
      </c>
      <c r="F8">
        <v>7.4249999999999998</v>
      </c>
      <c r="G8">
        <v>18.8</v>
      </c>
      <c r="H8">
        <v>19.975000000000001</v>
      </c>
      <c r="I8">
        <v>12.159999999999998</v>
      </c>
    </row>
    <row r="9" spans="1:9" x14ac:dyDescent="0.2">
      <c r="A9" s="2" t="s">
        <v>105</v>
      </c>
      <c r="B9">
        <v>27.29</v>
      </c>
      <c r="C9">
        <v>21.175000000000001</v>
      </c>
      <c r="D9">
        <v>0</v>
      </c>
      <c r="E9">
        <v>14.649999999999999</v>
      </c>
      <c r="F9">
        <v>17.375</v>
      </c>
      <c r="G9">
        <v>18.02</v>
      </c>
      <c r="H9">
        <v>41.67</v>
      </c>
      <c r="I9">
        <v>20.025714285714287</v>
      </c>
    </row>
    <row r="10" spans="1:9" x14ac:dyDescent="0.2">
      <c r="A10" s="2" t="s">
        <v>106</v>
      </c>
      <c r="B10">
        <v>14.425000000000001</v>
      </c>
      <c r="C10">
        <v>6.6749999999999998</v>
      </c>
      <c r="D10">
        <v>9.125</v>
      </c>
      <c r="E10">
        <v>11.25</v>
      </c>
      <c r="F10">
        <v>29.125</v>
      </c>
      <c r="G10">
        <v>18.475000000000001</v>
      </c>
      <c r="H10">
        <v>24.375</v>
      </c>
      <c r="I10">
        <v>16.207142857142856</v>
      </c>
    </row>
    <row r="11" spans="1:9" x14ac:dyDescent="0.2">
      <c r="A11" s="2" t="s">
        <v>107</v>
      </c>
      <c r="B11">
        <v>10.3</v>
      </c>
      <c r="C11">
        <v>5.4749999999999996</v>
      </c>
      <c r="D11">
        <v>6.25</v>
      </c>
      <c r="E11">
        <v>0</v>
      </c>
      <c r="F11">
        <v>0</v>
      </c>
      <c r="G11">
        <v>18.975000000000001</v>
      </c>
      <c r="H11">
        <v>23.274999999999999</v>
      </c>
      <c r="I11">
        <v>9.1821428571428587</v>
      </c>
    </row>
    <row r="12" spans="1:9" x14ac:dyDescent="0.2">
      <c r="A12" s="2" t="s">
        <v>108</v>
      </c>
      <c r="B12">
        <v>8.7249999999999996</v>
      </c>
      <c r="C12">
        <v>20.75</v>
      </c>
      <c r="D12">
        <v>7.5</v>
      </c>
      <c r="E12">
        <v>8.85</v>
      </c>
      <c r="F12">
        <v>12.625</v>
      </c>
      <c r="G12">
        <v>19.594999999999999</v>
      </c>
      <c r="H12">
        <v>20.25</v>
      </c>
      <c r="I12">
        <v>14.042142857142858</v>
      </c>
    </row>
    <row r="13" spans="1:9" x14ac:dyDescent="0.2">
      <c r="A13" s="2" t="s">
        <v>109</v>
      </c>
      <c r="B13">
        <v>1.625</v>
      </c>
      <c r="C13">
        <v>14.125</v>
      </c>
      <c r="D13">
        <v>15.6</v>
      </c>
      <c r="E13">
        <v>2.75</v>
      </c>
      <c r="F13">
        <v>7.125</v>
      </c>
      <c r="G13">
        <v>14.074999999999999</v>
      </c>
      <c r="H13">
        <v>20.200000000000003</v>
      </c>
      <c r="I13">
        <v>10.785714285714286</v>
      </c>
    </row>
    <row r="14" spans="1:9" x14ac:dyDescent="0.2">
      <c r="A14" s="2" t="s">
        <v>110</v>
      </c>
      <c r="B14">
        <v>20.71</v>
      </c>
      <c r="C14">
        <v>5.75</v>
      </c>
      <c r="D14">
        <v>3</v>
      </c>
      <c r="E14">
        <v>12.55</v>
      </c>
      <c r="F14">
        <v>2.25</v>
      </c>
      <c r="G14">
        <v>14.425000000000001</v>
      </c>
      <c r="H14">
        <v>24.99</v>
      </c>
      <c r="I14">
        <v>11.953571428571431</v>
      </c>
    </row>
    <row r="15" spans="1:9" x14ac:dyDescent="0.2">
      <c r="A15" s="2" t="s">
        <v>111</v>
      </c>
      <c r="B15">
        <v>0</v>
      </c>
      <c r="C15">
        <v>13.175000000000001</v>
      </c>
      <c r="D15">
        <v>0</v>
      </c>
      <c r="E15">
        <v>8.7249999999999996</v>
      </c>
      <c r="F15">
        <v>0</v>
      </c>
      <c r="G15">
        <v>11.475</v>
      </c>
      <c r="H15">
        <v>4.125</v>
      </c>
      <c r="I15">
        <v>5.3571428571428568</v>
      </c>
    </row>
    <row r="16" spans="1:9" x14ac:dyDescent="0.2">
      <c r="A16" s="2" t="s">
        <v>112</v>
      </c>
      <c r="B16">
        <v>0</v>
      </c>
      <c r="C16">
        <v>18.22</v>
      </c>
      <c r="D16">
        <v>0</v>
      </c>
      <c r="E16">
        <v>26.175000000000001</v>
      </c>
      <c r="F16">
        <v>0</v>
      </c>
      <c r="G16">
        <v>2.75</v>
      </c>
      <c r="H16">
        <v>10.475000000000001</v>
      </c>
      <c r="I16">
        <v>8.2314285714285695</v>
      </c>
    </row>
    <row r="17" spans="1:9" x14ac:dyDescent="0.2">
      <c r="A17" s="2" t="s">
        <v>113</v>
      </c>
      <c r="B17">
        <v>0</v>
      </c>
      <c r="C17">
        <v>29.6</v>
      </c>
      <c r="D17">
        <v>0</v>
      </c>
      <c r="E17">
        <v>20.045000000000002</v>
      </c>
      <c r="F17">
        <v>0</v>
      </c>
      <c r="G17">
        <v>30.375</v>
      </c>
      <c r="H17">
        <v>31.984999999999999</v>
      </c>
      <c r="I17">
        <v>16.000714285714285</v>
      </c>
    </row>
    <row r="18" spans="1:9" x14ac:dyDescent="0.2">
      <c r="A18" s="2" t="s">
        <v>114</v>
      </c>
      <c r="B18">
        <v>0</v>
      </c>
      <c r="C18">
        <v>17.425000000000001</v>
      </c>
      <c r="D18">
        <v>6.625</v>
      </c>
      <c r="E18">
        <v>22.824999999999999</v>
      </c>
      <c r="F18">
        <v>0</v>
      </c>
      <c r="G18">
        <v>9.1750000000000007</v>
      </c>
      <c r="H18">
        <v>3</v>
      </c>
      <c r="I18">
        <v>8.4357142857142851</v>
      </c>
    </row>
    <row r="19" spans="1:9" x14ac:dyDescent="0.2">
      <c r="A19" s="2" t="s">
        <v>115</v>
      </c>
      <c r="B19">
        <v>1.25</v>
      </c>
      <c r="C19">
        <v>11.05</v>
      </c>
      <c r="D19">
        <v>3.6</v>
      </c>
      <c r="E19">
        <v>12.375</v>
      </c>
      <c r="F19">
        <v>0</v>
      </c>
      <c r="G19">
        <v>0</v>
      </c>
      <c r="H19">
        <v>18.454999999999998</v>
      </c>
      <c r="I19">
        <v>6.6757142857142853</v>
      </c>
    </row>
    <row r="20" spans="1:9" x14ac:dyDescent="0.2">
      <c r="A20" s="2" t="s">
        <v>116</v>
      </c>
      <c r="B20">
        <v>0</v>
      </c>
      <c r="C20">
        <v>0</v>
      </c>
      <c r="D20">
        <v>0</v>
      </c>
      <c r="E20">
        <v>1.125</v>
      </c>
      <c r="F20">
        <v>0</v>
      </c>
      <c r="G20">
        <v>3</v>
      </c>
      <c r="H20">
        <v>2.375</v>
      </c>
      <c r="I20">
        <v>0.9285714285714286</v>
      </c>
    </row>
    <row r="21" spans="1:9" x14ac:dyDescent="0.2">
      <c r="A21" s="2" t="s">
        <v>117</v>
      </c>
      <c r="B21">
        <v>0</v>
      </c>
      <c r="C21">
        <v>1.25</v>
      </c>
      <c r="D21">
        <v>0</v>
      </c>
      <c r="E21">
        <v>0</v>
      </c>
      <c r="F21">
        <v>0</v>
      </c>
      <c r="G21">
        <v>0</v>
      </c>
      <c r="H21">
        <v>0</v>
      </c>
      <c r="I21">
        <v>0.17857142857142858</v>
      </c>
    </row>
    <row r="22" spans="1:9" x14ac:dyDescent="0.2">
      <c r="A22" s="2" t="s">
        <v>90</v>
      </c>
      <c r="B22">
        <v>6.8273529411764704</v>
      </c>
      <c r="C22">
        <v>12.148235294117647</v>
      </c>
      <c r="D22">
        <v>4.8773529411764702</v>
      </c>
      <c r="E22">
        <v>10.458529411764703</v>
      </c>
      <c r="F22">
        <v>5.2044117647058821</v>
      </c>
      <c r="G22">
        <v>13.795</v>
      </c>
      <c r="H22">
        <v>16.391176470588238</v>
      </c>
      <c r="I22">
        <v>9.9574369747899159</v>
      </c>
    </row>
    <row r="41" spans="1:4" x14ac:dyDescent="0.2">
      <c r="A41" s="7" t="s">
        <v>88</v>
      </c>
      <c r="B41" s="8">
        <v>3</v>
      </c>
    </row>
    <row r="43" spans="1:4" x14ac:dyDescent="0.2">
      <c r="A43" s="7" t="s">
        <v>99</v>
      </c>
      <c r="B43" s="7" t="s">
        <v>0</v>
      </c>
    </row>
    <row r="44" spans="1:4" x14ac:dyDescent="0.2">
      <c r="A44" s="7" t="s">
        <v>1</v>
      </c>
      <c r="B44" s="1">
        <v>45034</v>
      </c>
      <c r="C44" s="1">
        <v>45041</v>
      </c>
      <c r="D44" s="1" t="s">
        <v>90</v>
      </c>
    </row>
    <row r="45" spans="1:4" x14ac:dyDescent="0.2">
      <c r="A45" s="2" t="s">
        <v>101</v>
      </c>
      <c r="B45">
        <v>11.6</v>
      </c>
      <c r="C45">
        <v>11.35</v>
      </c>
      <c r="D45">
        <v>11.475</v>
      </c>
    </row>
    <row r="46" spans="1:4" x14ac:dyDescent="0.2">
      <c r="A46" s="2" t="s">
        <v>102</v>
      </c>
      <c r="B46">
        <v>15.25</v>
      </c>
      <c r="C46">
        <v>12.85</v>
      </c>
      <c r="D46">
        <v>14.05</v>
      </c>
    </row>
    <row r="47" spans="1:4" x14ac:dyDescent="0.2">
      <c r="A47" s="2" t="s">
        <v>103</v>
      </c>
      <c r="B47">
        <v>4.5</v>
      </c>
      <c r="C47">
        <v>7.7</v>
      </c>
      <c r="D47">
        <v>6.1</v>
      </c>
    </row>
    <row r="48" spans="1:4" x14ac:dyDescent="0.2">
      <c r="A48" s="2" t="s">
        <v>104</v>
      </c>
      <c r="B48">
        <v>0</v>
      </c>
      <c r="C48">
        <v>20.45</v>
      </c>
      <c r="D48">
        <v>10.225</v>
      </c>
    </row>
    <row r="49" spans="1:4" x14ac:dyDescent="0.2">
      <c r="A49" s="2" t="s">
        <v>105</v>
      </c>
      <c r="B49">
        <v>6.1</v>
      </c>
      <c r="C49">
        <v>36.25</v>
      </c>
      <c r="D49">
        <v>21.175000000000001</v>
      </c>
    </row>
    <row r="50" spans="1:4" x14ac:dyDescent="0.2">
      <c r="A50" s="2" t="s">
        <v>106</v>
      </c>
      <c r="B50">
        <v>2.75</v>
      </c>
      <c r="C50">
        <v>10.6</v>
      </c>
      <c r="D50">
        <v>6.6749999999999998</v>
      </c>
    </row>
    <row r="51" spans="1:4" x14ac:dyDescent="0.2">
      <c r="A51" s="2" t="s">
        <v>107</v>
      </c>
      <c r="B51">
        <v>8.4499999999999993</v>
      </c>
      <c r="C51">
        <v>2.5</v>
      </c>
      <c r="D51">
        <v>5.4749999999999996</v>
      </c>
    </row>
    <row r="52" spans="1:4" x14ac:dyDescent="0.2">
      <c r="A52" s="2" t="s">
        <v>108</v>
      </c>
      <c r="B52">
        <v>17.25</v>
      </c>
      <c r="C52">
        <v>24.25</v>
      </c>
      <c r="D52">
        <v>20.75</v>
      </c>
    </row>
    <row r="53" spans="1:4" x14ac:dyDescent="0.2">
      <c r="A53" s="2" t="s">
        <v>109</v>
      </c>
      <c r="B53">
        <v>6.75</v>
      </c>
      <c r="C53">
        <v>21.5</v>
      </c>
      <c r="D53">
        <v>14.125</v>
      </c>
    </row>
    <row r="54" spans="1:4" x14ac:dyDescent="0.2">
      <c r="A54" s="2" t="s">
        <v>110</v>
      </c>
      <c r="B54">
        <v>9.25</v>
      </c>
      <c r="C54">
        <v>2.25</v>
      </c>
      <c r="D54">
        <v>5.75</v>
      </c>
    </row>
    <row r="55" spans="1:4" x14ac:dyDescent="0.2">
      <c r="A55" s="2" t="s">
        <v>111</v>
      </c>
      <c r="B55">
        <v>18.600000000000001</v>
      </c>
      <c r="C55">
        <v>7.75</v>
      </c>
      <c r="D55">
        <v>13.175000000000001</v>
      </c>
    </row>
    <row r="56" spans="1:4" x14ac:dyDescent="0.2">
      <c r="A56" s="2" t="s">
        <v>112</v>
      </c>
      <c r="B56">
        <v>18.09</v>
      </c>
      <c r="C56">
        <v>18.350000000000001</v>
      </c>
      <c r="D56">
        <v>18.22</v>
      </c>
    </row>
    <row r="57" spans="1:4" x14ac:dyDescent="0.2">
      <c r="A57" s="2" t="s">
        <v>113</v>
      </c>
      <c r="B57">
        <v>15.2</v>
      </c>
      <c r="C57">
        <v>44</v>
      </c>
      <c r="D57">
        <v>29.6</v>
      </c>
    </row>
    <row r="58" spans="1:4" x14ac:dyDescent="0.2">
      <c r="A58" s="2" t="s">
        <v>114</v>
      </c>
      <c r="B58">
        <v>31</v>
      </c>
      <c r="C58">
        <v>3.85</v>
      </c>
      <c r="D58">
        <v>17.425000000000001</v>
      </c>
    </row>
    <row r="59" spans="1:4" x14ac:dyDescent="0.2">
      <c r="A59" s="2" t="s">
        <v>115</v>
      </c>
      <c r="B59">
        <v>8.25</v>
      </c>
      <c r="C59">
        <v>13.85</v>
      </c>
      <c r="D59">
        <v>11.05</v>
      </c>
    </row>
    <row r="60" spans="1:4" x14ac:dyDescent="0.2">
      <c r="A60" s="2" t="s">
        <v>116</v>
      </c>
      <c r="B60">
        <v>0</v>
      </c>
      <c r="C60">
        <v>0</v>
      </c>
      <c r="D60">
        <v>0</v>
      </c>
    </row>
    <row r="61" spans="1:4" x14ac:dyDescent="0.2">
      <c r="A61" s="2" t="s">
        <v>117</v>
      </c>
      <c r="B61">
        <v>2.5</v>
      </c>
      <c r="C61">
        <v>0</v>
      </c>
      <c r="D61">
        <v>1.25</v>
      </c>
    </row>
    <row r="62" spans="1:4" x14ac:dyDescent="0.2">
      <c r="A62" s="2" t="s">
        <v>90</v>
      </c>
      <c r="B62">
        <v>10.325882352941177</v>
      </c>
      <c r="C62">
        <v>13.970588235294116</v>
      </c>
      <c r="D62">
        <v>12.148235294117647</v>
      </c>
    </row>
  </sheetData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2357-0F25-4D45-ADFD-7F23537670F0}">
  <dimension ref="A3:I22"/>
  <sheetViews>
    <sheetView workbookViewId="0">
      <selection activeCell="V35" sqref="V35"/>
    </sheetView>
  </sheetViews>
  <sheetFormatPr baseColWidth="10" defaultRowHeight="16" x14ac:dyDescent="0.2"/>
  <cols>
    <col min="1" max="1" width="30" bestFit="1" customWidth="1"/>
    <col min="2" max="2" width="15.5" bestFit="1" customWidth="1"/>
    <col min="3" max="3" width="7.83203125" bestFit="1" customWidth="1"/>
    <col min="4" max="4" width="8" bestFit="1" customWidth="1"/>
    <col min="5" max="5" width="10.83203125" bestFit="1" customWidth="1"/>
    <col min="6" max="6" width="8.6640625" bestFit="1" customWidth="1"/>
    <col min="7" max="7" width="6.33203125" bestFit="1" customWidth="1"/>
    <col min="8" max="8" width="8.5" bestFit="1" customWidth="1"/>
    <col min="9" max="9" width="10.83203125" bestFit="1" customWidth="1"/>
    <col min="10" max="18" width="5.6640625" bestFit="1" customWidth="1"/>
    <col min="19" max="19" width="10.83203125" bestFit="1" customWidth="1"/>
    <col min="20" max="20" width="10.33203125" bestFit="1" customWidth="1"/>
    <col min="21" max="21" width="10.83203125" bestFit="1" customWidth="1"/>
    <col min="22" max="22" width="10.33203125" bestFit="1" customWidth="1"/>
    <col min="23" max="23" width="8" bestFit="1" customWidth="1"/>
    <col min="24" max="24" width="10.33203125" bestFit="1" customWidth="1"/>
    <col min="25" max="25" width="7.83203125" bestFit="1" customWidth="1"/>
    <col min="26" max="26" width="10.33203125" bestFit="1" customWidth="1"/>
    <col min="27" max="27" width="7.83203125" bestFit="1" customWidth="1"/>
    <col min="28" max="28" width="10.33203125" bestFit="1" customWidth="1"/>
    <col min="29" max="29" width="8" bestFit="1" customWidth="1"/>
    <col min="30" max="30" width="10.33203125" bestFit="1" customWidth="1"/>
    <col min="31" max="31" width="8.5" bestFit="1" customWidth="1"/>
    <col min="32" max="32" width="10.33203125" bestFit="1" customWidth="1"/>
    <col min="33" max="33" width="8.5" bestFit="1" customWidth="1"/>
    <col min="34" max="34" width="10.33203125" bestFit="1" customWidth="1"/>
    <col min="35" max="35" width="7.83203125" bestFit="1" customWidth="1"/>
    <col min="36" max="36" width="10.33203125" bestFit="1" customWidth="1"/>
    <col min="37" max="37" width="8.83203125" bestFit="1" customWidth="1"/>
    <col min="38" max="38" width="11.33203125" bestFit="1" customWidth="1"/>
    <col min="39" max="39" width="8.83203125" bestFit="1" customWidth="1"/>
    <col min="40" max="40" width="11.33203125" bestFit="1" customWidth="1"/>
    <col min="41" max="41" width="8.83203125" bestFit="1" customWidth="1"/>
    <col min="42" max="42" width="11.33203125" bestFit="1" customWidth="1"/>
    <col min="43" max="43" width="8.83203125" bestFit="1" customWidth="1"/>
    <col min="44" max="44" width="11.33203125" bestFit="1" customWidth="1"/>
  </cols>
  <sheetData>
    <row r="3" spans="1:9" x14ac:dyDescent="0.2">
      <c r="A3" s="7" t="s">
        <v>99</v>
      </c>
      <c r="B3" s="7" t="s">
        <v>100</v>
      </c>
    </row>
    <row r="4" spans="1:9" x14ac:dyDescent="0.2">
      <c r="A4" s="7" t="s">
        <v>89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90</v>
      </c>
    </row>
    <row r="5" spans="1:9" x14ac:dyDescent="0.2">
      <c r="A5" s="10">
        <v>0.25</v>
      </c>
      <c r="B5" s="12">
        <v>15.363333333333335</v>
      </c>
      <c r="C5" s="12">
        <v>9.18</v>
      </c>
      <c r="D5" s="12">
        <v>8.5666666666666664</v>
      </c>
      <c r="E5" s="12">
        <v>2.7833333333333332</v>
      </c>
      <c r="F5" s="12">
        <v>3.8333333333333335</v>
      </c>
      <c r="G5" s="12">
        <v>8.1666666666666661</v>
      </c>
      <c r="H5" s="12">
        <v>17.416666666666668</v>
      </c>
      <c r="I5" s="12">
        <v>9.33</v>
      </c>
    </row>
    <row r="6" spans="1:9" x14ac:dyDescent="0.2">
      <c r="A6" s="10">
        <v>0.29166666666666669</v>
      </c>
      <c r="B6" s="12">
        <v>15.25</v>
      </c>
      <c r="C6" s="12">
        <v>4.75</v>
      </c>
      <c r="D6" s="12">
        <v>11.4</v>
      </c>
      <c r="E6" s="12">
        <v>12.026666666666666</v>
      </c>
      <c r="F6" s="12">
        <v>3.6666666666666665</v>
      </c>
      <c r="G6" s="12">
        <v>4.2833333333333332</v>
      </c>
      <c r="H6" s="12">
        <v>16.583333333333332</v>
      </c>
      <c r="I6" s="12">
        <v>9.7085714285714264</v>
      </c>
    </row>
    <row r="7" spans="1:9" x14ac:dyDescent="0.2">
      <c r="A7" s="10">
        <v>0.33333333333333331</v>
      </c>
      <c r="B7" s="12">
        <v>31.916666666666668</v>
      </c>
      <c r="C7" s="12">
        <v>2.5</v>
      </c>
      <c r="D7" s="12">
        <v>6.9833333333333334</v>
      </c>
      <c r="E7" s="12">
        <v>17.13</v>
      </c>
      <c r="F7" s="12">
        <v>15.833333333333334</v>
      </c>
      <c r="G7" s="12">
        <v>2.1999999999999997</v>
      </c>
      <c r="H7" s="12">
        <v>29.446666666666669</v>
      </c>
      <c r="I7" s="12">
        <v>15.144285714285719</v>
      </c>
    </row>
    <row r="8" spans="1:9" x14ac:dyDescent="0.2">
      <c r="A8" s="10">
        <v>0.375</v>
      </c>
      <c r="B8" s="12">
        <v>15.316666666666668</v>
      </c>
      <c r="C8" s="12">
        <v>12.56</v>
      </c>
      <c r="D8" s="12">
        <v>9.0666666666666664</v>
      </c>
      <c r="E8" s="12">
        <v>3.5</v>
      </c>
      <c r="F8" s="12">
        <v>14.733333333333334</v>
      </c>
      <c r="G8" s="12">
        <v>6.2333333333333334</v>
      </c>
      <c r="H8" s="12">
        <v>15.283333333333333</v>
      </c>
      <c r="I8" s="12">
        <v>10.956190476190475</v>
      </c>
    </row>
    <row r="9" spans="1:9" x14ac:dyDescent="0.2">
      <c r="A9" s="10">
        <v>0.41666666666666669</v>
      </c>
      <c r="B9" s="12">
        <v>30.196666666666669</v>
      </c>
      <c r="C9" s="12">
        <v>29.173333333333332</v>
      </c>
      <c r="D9" s="12">
        <v>14.116666666666667</v>
      </c>
      <c r="E9" s="12">
        <v>2.7833333333333332</v>
      </c>
      <c r="F9" s="12">
        <v>11.266666666666666</v>
      </c>
      <c r="G9" s="12">
        <v>18.599999999999998</v>
      </c>
      <c r="H9" s="12">
        <v>28.413333333333338</v>
      </c>
      <c r="I9" s="12">
        <v>19.221428571428572</v>
      </c>
    </row>
    <row r="10" spans="1:9" x14ac:dyDescent="0.2">
      <c r="A10" s="10">
        <v>0.45833333333333331</v>
      </c>
      <c r="B10" s="12">
        <v>21.666666666666668</v>
      </c>
      <c r="C10" s="12">
        <v>16.446666666666669</v>
      </c>
      <c r="D10" s="12">
        <v>10.283333333333333</v>
      </c>
      <c r="E10" s="12">
        <v>7.583333333333333</v>
      </c>
      <c r="F10" s="12">
        <v>9.8333333333333339</v>
      </c>
      <c r="G10" s="12">
        <v>35.166666666666664</v>
      </c>
      <c r="H10" s="12">
        <v>25.896666666666665</v>
      </c>
      <c r="I10" s="12">
        <v>18.125238095238096</v>
      </c>
    </row>
    <row r="11" spans="1:9" x14ac:dyDescent="0.2">
      <c r="A11" s="10">
        <v>0.5</v>
      </c>
      <c r="B11" s="12">
        <v>25.666666666666668</v>
      </c>
      <c r="C11" s="12">
        <v>7.6166666666666671</v>
      </c>
      <c r="D11" s="12">
        <v>6.3499999999999988</v>
      </c>
      <c r="E11" s="12">
        <v>4.916666666666667</v>
      </c>
      <c r="F11" s="12">
        <v>0</v>
      </c>
      <c r="G11" s="12">
        <v>2.9499999999999997</v>
      </c>
      <c r="H11" s="12">
        <v>17.433333333333334</v>
      </c>
      <c r="I11" s="12">
        <v>9.2761904761904734</v>
      </c>
    </row>
    <row r="12" spans="1:9" x14ac:dyDescent="0.2">
      <c r="A12" s="10">
        <v>0.54166666666666663</v>
      </c>
      <c r="B12" s="12">
        <v>19.433333333333334</v>
      </c>
      <c r="C12" s="12">
        <v>8.9833333333333325</v>
      </c>
      <c r="D12" s="12">
        <v>19</v>
      </c>
      <c r="E12" s="12">
        <v>17.533333333333335</v>
      </c>
      <c r="F12" s="12">
        <v>10.816666666666668</v>
      </c>
      <c r="G12" s="12">
        <v>9.9166666666666661</v>
      </c>
      <c r="H12" s="12">
        <v>16.146666666666665</v>
      </c>
      <c r="I12" s="12">
        <v>14.547142857142855</v>
      </c>
    </row>
    <row r="13" spans="1:9" x14ac:dyDescent="0.2">
      <c r="A13" s="10">
        <v>0.58333333333333337</v>
      </c>
      <c r="B13" s="12">
        <v>16.216666666666669</v>
      </c>
      <c r="C13" s="12">
        <v>1.0833333333333333</v>
      </c>
      <c r="D13" s="12">
        <v>10.916666666666666</v>
      </c>
      <c r="E13" s="12">
        <v>11.233333333333334</v>
      </c>
      <c r="F13" s="12">
        <v>8.5833333333333339</v>
      </c>
      <c r="G13" s="12">
        <v>8.0666666666666664</v>
      </c>
      <c r="H13" s="12">
        <v>10.973333333333334</v>
      </c>
      <c r="I13" s="12">
        <v>9.581904761904763</v>
      </c>
    </row>
    <row r="14" spans="1:9" x14ac:dyDescent="0.2">
      <c r="A14" s="10">
        <v>0.625</v>
      </c>
      <c r="B14" s="12">
        <v>28.243333333333329</v>
      </c>
      <c r="C14" s="12">
        <v>21.573333333333334</v>
      </c>
      <c r="D14" s="12">
        <v>5.666666666666667</v>
      </c>
      <c r="E14" s="12">
        <v>2</v>
      </c>
      <c r="F14" s="12">
        <v>13.950000000000001</v>
      </c>
      <c r="G14" s="12">
        <v>1.5</v>
      </c>
      <c r="H14" s="12">
        <v>14.866666666666667</v>
      </c>
      <c r="I14" s="12">
        <v>12.542857142857141</v>
      </c>
    </row>
    <row r="15" spans="1:9" x14ac:dyDescent="0.2">
      <c r="A15" s="10">
        <v>0.66666666666666663</v>
      </c>
      <c r="B15" s="12">
        <v>8.4166666666666661</v>
      </c>
      <c r="C15" s="12">
        <v>0</v>
      </c>
      <c r="D15" s="12">
        <v>13.766666666666666</v>
      </c>
      <c r="E15" s="12">
        <v>0</v>
      </c>
      <c r="F15" s="12">
        <v>8.6</v>
      </c>
      <c r="G15" s="12">
        <v>0</v>
      </c>
      <c r="H15" s="12">
        <v>16.066666666666666</v>
      </c>
      <c r="I15" s="12">
        <v>6.6928571428571422</v>
      </c>
    </row>
    <row r="16" spans="1:9" x14ac:dyDescent="0.2">
      <c r="A16" s="10">
        <v>0.70833333333333337</v>
      </c>
      <c r="B16" s="12">
        <v>11.483333333333334</v>
      </c>
      <c r="C16" s="12">
        <v>0</v>
      </c>
      <c r="D16" s="12">
        <v>25.429999999999996</v>
      </c>
      <c r="E16" s="12">
        <v>0</v>
      </c>
      <c r="F16" s="12">
        <v>20.183333333333334</v>
      </c>
      <c r="G16" s="12">
        <v>0</v>
      </c>
      <c r="H16" s="12">
        <v>1.8333333333333333</v>
      </c>
      <c r="I16" s="12">
        <v>8.418571428571429</v>
      </c>
    </row>
    <row r="17" spans="1:9" x14ac:dyDescent="0.2">
      <c r="A17" s="10">
        <v>0.75</v>
      </c>
      <c r="B17" s="12">
        <v>29.206666666666667</v>
      </c>
      <c r="C17" s="12">
        <v>0</v>
      </c>
      <c r="D17" s="12">
        <v>23.233333333333334</v>
      </c>
      <c r="E17" s="12">
        <v>0</v>
      </c>
      <c r="F17" s="12">
        <v>19.813333333333336</v>
      </c>
      <c r="G17" s="12">
        <v>0</v>
      </c>
      <c r="H17" s="12">
        <v>27.666666666666668</v>
      </c>
      <c r="I17" s="12">
        <v>14.274285714285714</v>
      </c>
    </row>
    <row r="18" spans="1:9" x14ac:dyDescent="0.2">
      <c r="A18" s="10">
        <v>0.79166666666666663</v>
      </c>
      <c r="B18" s="12">
        <v>2</v>
      </c>
      <c r="C18" s="12">
        <v>0</v>
      </c>
      <c r="D18" s="12">
        <v>16.2</v>
      </c>
      <c r="E18" s="12">
        <v>4.416666666666667</v>
      </c>
      <c r="F18" s="12">
        <v>22.25</v>
      </c>
      <c r="G18" s="12">
        <v>0</v>
      </c>
      <c r="H18" s="12">
        <v>6.1166666666666671</v>
      </c>
      <c r="I18" s="12">
        <v>7.2833333333333332</v>
      </c>
    </row>
    <row r="19" spans="1:9" x14ac:dyDescent="0.2">
      <c r="A19" s="10">
        <v>0.83333333333333337</v>
      </c>
      <c r="B19" s="12">
        <v>12.303333333333333</v>
      </c>
      <c r="C19" s="12">
        <v>0.83333333333333337</v>
      </c>
      <c r="D19" s="12">
        <v>8.1166666666666671</v>
      </c>
      <c r="E19" s="12">
        <v>2.4</v>
      </c>
      <c r="F19" s="12">
        <v>11</v>
      </c>
      <c r="G19" s="12">
        <v>0</v>
      </c>
      <c r="H19" s="12">
        <v>11.1</v>
      </c>
      <c r="I19" s="12">
        <v>6.5361904761904759</v>
      </c>
    </row>
    <row r="20" spans="1:9" x14ac:dyDescent="0.2">
      <c r="A20" s="10">
        <v>0.875</v>
      </c>
      <c r="B20" s="12">
        <v>3.5333333333333332</v>
      </c>
      <c r="C20" s="12">
        <v>0</v>
      </c>
      <c r="D20" s="12">
        <v>0</v>
      </c>
      <c r="E20" s="12">
        <v>0</v>
      </c>
      <c r="F20" s="12">
        <v>0.75</v>
      </c>
      <c r="G20" s="12">
        <v>0</v>
      </c>
      <c r="H20" s="12">
        <v>12.323333333333332</v>
      </c>
      <c r="I20" s="12">
        <v>2.3723809523809525</v>
      </c>
    </row>
    <row r="21" spans="1:9" x14ac:dyDescent="0.2">
      <c r="A21" s="10">
        <v>0.91666666666666663</v>
      </c>
      <c r="B21" s="12">
        <v>0</v>
      </c>
      <c r="C21" s="12">
        <v>0</v>
      </c>
      <c r="D21" s="12">
        <v>0.83333333333333337</v>
      </c>
      <c r="E21" s="12">
        <v>0</v>
      </c>
      <c r="F21" s="12">
        <v>0</v>
      </c>
      <c r="G21" s="12">
        <v>0</v>
      </c>
      <c r="H21" s="12">
        <v>0</v>
      </c>
      <c r="I21" s="12">
        <v>0.11904761904761904</v>
      </c>
    </row>
    <row r="22" spans="1:9" x14ac:dyDescent="0.2">
      <c r="A22" s="10" t="s">
        <v>90</v>
      </c>
      <c r="B22" s="12">
        <v>16.836078431372549</v>
      </c>
      <c r="C22" s="12">
        <v>6.7470588235294118</v>
      </c>
      <c r="D22" s="12">
        <v>11.17235294117647</v>
      </c>
      <c r="E22" s="12">
        <v>5.1945098039215694</v>
      </c>
      <c r="F22" s="12">
        <v>10.30078431372549</v>
      </c>
      <c r="G22" s="12">
        <v>5.7107843137254894</v>
      </c>
      <c r="H22" s="12">
        <v>15.739215686274511</v>
      </c>
      <c r="I22" s="12">
        <v>10.242969187675071</v>
      </c>
    </row>
  </sheetData>
  <conditionalFormatting pivot="1" sqref="B5:H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A752-5B0C-B246-AFFE-C507DF3CEBF8}">
  <dimension ref="A1:C13"/>
  <sheetViews>
    <sheetView workbookViewId="0">
      <selection activeCell="D16" sqref="D16"/>
    </sheetView>
  </sheetViews>
  <sheetFormatPr baseColWidth="10" defaultRowHeight="16" x14ac:dyDescent="0.2"/>
  <cols>
    <col min="1" max="1" width="42.6640625" bestFit="1" customWidth="1"/>
    <col min="2" max="2" width="12.1640625" bestFit="1" customWidth="1"/>
    <col min="3" max="3" width="15.1640625" bestFit="1" customWidth="1"/>
  </cols>
  <sheetData>
    <row r="1" spans="1:3" x14ac:dyDescent="0.2">
      <c r="A1" t="s">
        <v>312</v>
      </c>
    </row>
    <row r="2" spans="1:3" ht="17" thickBot="1" x14ac:dyDescent="0.25"/>
    <row r="3" spans="1:3" x14ac:dyDescent="0.2">
      <c r="A3" s="31"/>
      <c r="B3" s="31" t="s">
        <v>131</v>
      </c>
      <c r="C3" s="31" t="s">
        <v>313</v>
      </c>
    </row>
    <row r="4" spans="1:3" x14ac:dyDescent="0.2">
      <c r="A4" s="29" t="s">
        <v>254</v>
      </c>
      <c r="B4" s="29">
        <v>814.05965686274419</v>
      </c>
      <c r="C4" s="29">
        <v>795.59507009345884</v>
      </c>
    </row>
    <row r="5" spans="1:3" x14ac:dyDescent="0.2">
      <c r="A5" s="29" t="s">
        <v>306</v>
      </c>
      <c r="B5" s="29">
        <v>323379.84553111473</v>
      </c>
      <c r="C5" s="29">
        <v>353830.26087923144</v>
      </c>
    </row>
    <row r="6" spans="1:3" x14ac:dyDescent="0.2">
      <c r="A6" s="29" t="s">
        <v>160</v>
      </c>
      <c r="B6" s="29">
        <v>357</v>
      </c>
      <c r="C6" s="29">
        <v>321</v>
      </c>
    </row>
    <row r="7" spans="1:3" x14ac:dyDescent="0.2">
      <c r="A7" s="29" t="s">
        <v>307</v>
      </c>
      <c r="B7" s="29">
        <v>0</v>
      </c>
      <c r="C7" s="29"/>
    </row>
    <row r="8" spans="1:3" x14ac:dyDescent="0.2">
      <c r="A8" s="29" t="s">
        <v>166</v>
      </c>
      <c r="B8" s="29">
        <v>661</v>
      </c>
      <c r="C8" s="29"/>
    </row>
    <row r="9" spans="1:3" x14ac:dyDescent="0.2">
      <c r="A9" s="29" t="s">
        <v>172</v>
      </c>
      <c r="B9" s="29">
        <v>0.41204707194410872</v>
      </c>
      <c r="C9" s="29"/>
    </row>
    <row r="10" spans="1:3" x14ac:dyDescent="0.2">
      <c r="A10" s="29" t="s">
        <v>308</v>
      </c>
      <c r="B10" s="29">
        <v>0.34021925495918315</v>
      </c>
      <c r="C10" s="29"/>
    </row>
    <row r="11" spans="1:3" x14ac:dyDescent="0.2">
      <c r="A11" s="29" t="s">
        <v>309</v>
      </c>
      <c r="B11" s="29">
        <v>1.6471621291696565</v>
      </c>
      <c r="C11" s="29"/>
    </row>
    <row r="12" spans="1:3" x14ac:dyDescent="0.2">
      <c r="A12" s="29" t="s">
        <v>310</v>
      </c>
      <c r="B12" s="29">
        <v>0.6804385099183663</v>
      </c>
      <c r="C12" s="29"/>
    </row>
    <row r="13" spans="1:3" ht="17" thickBot="1" x14ac:dyDescent="0.25">
      <c r="A13" s="30" t="s">
        <v>311</v>
      </c>
      <c r="B13" s="30">
        <v>1.963559365975414</v>
      </c>
      <c r="C13" s="3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7336-5A60-AE48-AAA9-C9E0AF4E27B1}">
  <dimension ref="A1:AL352"/>
  <sheetViews>
    <sheetView zoomScale="75" zoomScaleNormal="111" workbookViewId="0">
      <selection activeCell="N325" sqref="N325"/>
    </sheetView>
  </sheetViews>
  <sheetFormatPr baseColWidth="10" defaultRowHeight="16" x14ac:dyDescent="0.2"/>
  <cols>
    <col min="2" max="3" width="13.1640625" customWidth="1"/>
    <col min="5" max="5" width="20" bestFit="1" customWidth="1"/>
    <col min="6" max="6" width="16.6640625" bestFit="1" customWidth="1"/>
    <col min="8" max="8" width="11.33203125" bestFit="1" customWidth="1"/>
    <col min="11" max="11" width="27.83203125" bestFit="1" customWidth="1"/>
    <col min="12" max="12" width="21.83203125" bestFit="1" customWidth="1"/>
    <col min="13" max="13" width="21.83203125" customWidth="1"/>
    <col min="14" max="14" width="13.1640625" customWidth="1"/>
    <col min="15" max="15" width="13.1640625" bestFit="1" customWidth="1"/>
    <col min="18" max="18" width="16.1640625" bestFit="1" customWidth="1"/>
    <col min="19" max="19" width="17.33203125" bestFit="1" customWidth="1"/>
    <col min="20" max="20" width="19.1640625" bestFit="1" customWidth="1"/>
    <col min="21" max="21" width="16" bestFit="1" customWidth="1"/>
    <col min="22" max="26" width="16.5" bestFit="1" customWidth="1"/>
    <col min="27" max="27" width="17.83203125" bestFit="1" customWidth="1"/>
    <col min="28" max="32" width="16.5" bestFit="1" customWidth="1"/>
    <col min="35" max="35" width="11.6640625" bestFit="1" customWidth="1"/>
    <col min="37" max="37" width="18.6640625" bestFit="1" customWidth="1"/>
  </cols>
  <sheetData>
    <row r="1" spans="1:38" x14ac:dyDescent="0.2">
      <c r="A1" t="s">
        <v>0</v>
      </c>
      <c r="B1" t="s">
        <v>88</v>
      </c>
      <c r="C1" t="s">
        <v>88</v>
      </c>
      <c r="D1" t="s">
        <v>1</v>
      </c>
      <c r="E1" t="s">
        <v>87</v>
      </c>
      <c r="F1" t="s">
        <v>2</v>
      </c>
      <c r="G1" t="s">
        <v>3</v>
      </c>
      <c r="H1" t="s">
        <v>129</v>
      </c>
      <c r="I1" t="s">
        <v>128</v>
      </c>
      <c r="J1" t="s">
        <v>127</v>
      </c>
      <c r="K1" t="s">
        <v>132</v>
      </c>
      <c r="L1" t="s">
        <v>119</v>
      </c>
      <c r="M1" t="s">
        <v>130</v>
      </c>
      <c r="N1" t="s">
        <v>131</v>
      </c>
      <c r="O1" t="s">
        <v>118</v>
      </c>
      <c r="R1" t="s">
        <v>4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AH1" t="s">
        <v>91</v>
      </c>
      <c r="AI1" t="s">
        <v>88</v>
      </c>
      <c r="AK1" t="s">
        <v>31</v>
      </c>
      <c r="AL1">
        <f>SUM(E2,E109,E216)</f>
        <v>27.54</v>
      </c>
    </row>
    <row r="2" spans="1:38" x14ac:dyDescent="0.2">
      <c r="A2" s="1">
        <v>45033</v>
      </c>
      <c r="B2" s="9">
        <f>WEEKDAY(A2,1)</f>
        <v>2</v>
      </c>
      <c r="C2" s="9" t="str">
        <f t="shared" ref="C2:C16" si="0">_xlfn.XLOOKUP(B2,$AH$2:$AH$8,$AI$2:$AI$8)</f>
        <v>Monday</v>
      </c>
      <c r="D2" s="2">
        <v>0.25</v>
      </c>
      <c r="E2">
        <v>17.59</v>
      </c>
      <c r="F2">
        <v>15</v>
      </c>
      <c r="G2">
        <v>20</v>
      </c>
      <c r="H2">
        <v>5.21</v>
      </c>
      <c r="I2">
        <v>9.3800000000000008</v>
      </c>
      <c r="J2">
        <v>10.42</v>
      </c>
      <c r="K2" s="12">
        <f>L2/16</f>
        <v>56.0625</v>
      </c>
      <c r="L2">
        <v>897</v>
      </c>
      <c r="M2" s="12">
        <f>N2/16</f>
        <v>18.038593750000011</v>
      </c>
      <c r="N2" s="12" cm="1">
        <f t="array" ref="N2">SUM($E$2:$E$16+$K$2:$K$16)-SUM($G$2:$J$16)</f>
        <v>288.61750000000018</v>
      </c>
      <c r="O2">
        <v>0</v>
      </c>
      <c r="R2">
        <f>N2</f>
        <v>288.61750000000018</v>
      </c>
      <c r="S2">
        <f>N17</f>
        <v>392.26500000000033</v>
      </c>
      <c r="T2">
        <f>N32</f>
        <v>345.87500000000023</v>
      </c>
      <c r="U2">
        <f>N47</f>
        <v>345.87500000000023</v>
      </c>
      <c r="V2">
        <f>N62</f>
        <v>348.38750000000016</v>
      </c>
      <c r="W2">
        <f>N77</f>
        <v>1438.38</v>
      </c>
      <c r="X2">
        <f>N93</f>
        <v>1756.3025000000002</v>
      </c>
      <c r="AH2">
        <v>1</v>
      </c>
      <c r="AI2" t="s">
        <v>92</v>
      </c>
      <c r="AK2" t="s">
        <v>32</v>
      </c>
      <c r="AL2">
        <f>SUM(E3,E110,E217)</f>
        <v>14.25</v>
      </c>
    </row>
    <row r="3" spans="1:38" x14ac:dyDescent="0.2">
      <c r="A3" s="4">
        <v>45033</v>
      </c>
      <c r="B3" s="9">
        <f t="shared" ref="B3:B16" si="1">WEEKDAY(A3,1)</f>
        <v>2</v>
      </c>
      <c r="C3" s="9" t="str">
        <f t="shared" si="0"/>
        <v>Monday</v>
      </c>
      <c r="D3" s="2">
        <v>0.29166666666666702</v>
      </c>
      <c r="E3">
        <v>0</v>
      </c>
      <c r="F3">
        <v>0</v>
      </c>
      <c r="G3">
        <v>20</v>
      </c>
      <c r="H3">
        <v>5.21</v>
      </c>
      <c r="I3">
        <v>9.3800000000000008</v>
      </c>
      <c r="J3">
        <v>10.42</v>
      </c>
      <c r="K3" s="12">
        <f t="shared" ref="K3:K16" si="2">L3/16</f>
        <v>56.0625</v>
      </c>
      <c r="L3">
        <v>897</v>
      </c>
      <c r="M3" s="12">
        <f t="shared" ref="M3:M16" si="3">N3/16</f>
        <v>18.038593750000011</v>
      </c>
      <c r="N3" s="12" cm="1">
        <f t="array" ref="N3">SUM($E$2:$E$16+$K$2:$K$16)-SUM($G$2:$J$16)</f>
        <v>288.61750000000018</v>
      </c>
      <c r="O3">
        <v>0</v>
      </c>
      <c r="AH3">
        <v>2</v>
      </c>
      <c r="AI3" t="s">
        <v>93</v>
      </c>
      <c r="AK3" t="s">
        <v>33</v>
      </c>
      <c r="AL3">
        <f>SUM(E4,E111,E218)</f>
        <v>7.5</v>
      </c>
    </row>
    <row r="4" spans="1:38" x14ac:dyDescent="0.2">
      <c r="A4" s="4">
        <v>45033</v>
      </c>
      <c r="B4" s="9">
        <f t="shared" si="1"/>
        <v>2</v>
      </c>
      <c r="C4" s="9" t="str">
        <f t="shared" si="0"/>
        <v>Monday</v>
      </c>
      <c r="D4" s="2">
        <v>0.33333333333333298</v>
      </c>
      <c r="E4">
        <v>0</v>
      </c>
      <c r="F4">
        <v>0</v>
      </c>
      <c r="G4">
        <v>20</v>
      </c>
      <c r="H4">
        <v>5.21</v>
      </c>
      <c r="I4">
        <v>9.3800000000000008</v>
      </c>
      <c r="J4">
        <v>10.42</v>
      </c>
      <c r="K4" s="12">
        <f t="shared" si="2"/>
        <v>56.0625</v>
      </c>
      <c r="L4">
        <v>897</v>
      </c>
      <c r="M4" s="12">
        <f t="shared" si="3"/>
        <v>18.038593750000011</v>
      </c>
      <c r="N4" s="12" cm="1">
        <f t="array" ref="N4">SUM($E$2:$E$16+$K$2:$K$16)-SUM($G$2:$J$16)</f>
        <v>288.61750000000018</v>
      </c>
      <c r="O4">
        <v>0</v>
      </c>
      <c r="R4" s="3" t="s">
        <v>12</v>
      </c>
      <c r="S4" s="3" t="s">
        <v>5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AH4">
        <v>3</v>
      </c>
      <c r="AI4" t="s">
        <v>94</v>
      </c>
      <c r="AK4" t="s">
        <v>34</v>
      </c>
      <c r="AL4">
        <f>SUM(E5,E112,E219)</f>
        <v>37.68</v>
      </c>
    </row>
    <row r="5" spans="1:38" x14ac:dyDescent="0.2">
      <c r="A5" s="4">
        <v>45033</v>
      </c>
      <c r="B5" s="9">
        <f t="shared" si="1"/>
        <v>2</v>
      </c>
      <c r="C5" s="9" t="str">
        <f t="shared" si="0"/>
        <v>Monday</v>
      </c>
      <c r="D5" s="2">
        <v>0.375</v>
      </c>
      <c r="E5">
        <v>14.09</v>
      </c>
      <c r="F5">
        <v>10.99</v>
      </c>
      <c r="G5">
        <v>20</v>
      </c>
      <c r="H5">
        <v>5.21</v>
      </c>
      <c r="I5">
        <v>9.3800000000000008</v>
      </c>
      <c r="J5">
        <v>10.42</v>
      </c>
      <c r="K5" s="12">
        <f t="shared" si="2"/>
        <v>56.0625</v>
      </c>
      <c r="L5">
        <v>897</v>
      </c>
      <c r="M5" s="12">
        <f t="shared" si="3"/>
        <v>18.038593750000011</v>
      </c>
      <c r="N5" s="12" cm="1">
        <f t="array" ref="N5">SUM($E$2:$E$16+$K$2:$K$16)-SUM($G$2:$J$16)</f>
        <v>288.61750000000018</v>
      </c>
      <c r="O5">
        <v>0</v>
      </c>
      <c r="R5">
        <f>N109</f>
        <v>354.77500000000009</v>
      </c>
      <c r="S5">
        <f>N124</f>
        <v>949.84999999999968</v>
      </c>
      <c r="T5">
        <f>N139</f>
        <v>214.3425000000002</v>
      </c>
      <c r="U5">
        <f>N154</f>
        <v>245.22500000000025</v>
      </c>
      <c r="V5">
        <f>N169</f>
        <v>394.51250000000005</v>
      </c>
      <c r="W5">
        <f>N184</f>
        <v>1117.3300000000002</v>
      </c>
      <c r="X5">
        <f>N200</f>
        <v>1507.6799999999998</v>
      </c>
      <c r="Z5" t="s">
        <v>25</v>
      </c>
      <c r="AH5">
        <v>4</v>
      </c>
      <c r="AI5" t="s">
        <v>95</v>
      </c>
      <c r="AK5" t="s">
        <v>35</v>
      </c>
      <c r="AL5">
        <f>SUM(E6,E113,E220)</f>
        <v>87.52</v>
      </c>
    </row>
    <row r="6" spans="1:38" x14ac:dyDescent="0.2">
      <c r="A6" s="4">
        <v>45033</v>
      </c>
      <c r="B6" s="9">
        <f t="shared" si="1"/>
        <v>2</v>
      </c>
      <c r="C6" s="9" t="str">
        <f t="shared" si="0"/>
        <v>Monday</v>
      </c>
      <c r="D6" s="2">
        <v>0.41666666666666702</v>
      </c>
      <c r="E6">
        <v>35.1</v>
      </c>
      <c r="F6">
        <v>23.49</v>
      </c>
      <c r="G6">
        <v>20</v>
      </c>
      <c r="H6">
        <v>5.21</v>
      </c>
      <c r="I6">
        <v>9.3800000000000008</v>
      </c>
      <c r="J6">
        <v>10.42</v>
      </c>
      <c r="K6" s="12">
        <f t="shared" si="2"/>
        <v>56.0625</v>
      </c>
      <c r="L6">
        <v>897</v>
      </c>
      <c r="M6" s="12">
        <f t="shared" si="3"/>
        <v>18.038593750000011</v>
      </c>
      <c r="N6" s="12" cm="1">
        <f t="array" ref="N6">SUM($E$2:$E$16+$K$2:$K$16)-SUM($G$2:$J$16)</f>
        <v>288.61750000000018</v>
      </c>
      <c r="O6">
        <v>0</v>
      </c>
      <c r="Z6" t="s">
        <v>26</v>
      </c>
      <c r="AH6">
        <v>5</v>
      </c>
      <c r="AI6" t="s">
        <v>96</v>
      </c>
      <c r="AK6" t="s">
        <v>36</v>
      </c>
      <c r="AL6">
        <f>SUM(E7,E114,E221)</f>
        <v>49.34</v>
      </c>
    </row>
    <row r="7" spans="1:38" x14ac:dyDescent="0.2">
      <c r="A7" s="4">
        <v>45033</v>
      </c>
      <c r="B7" s="9">
        <f t="shared" si="1"/>
        <v>2</v>
      </c>
      <c r="C7" s="9" t="str">
        <f t="shared" si="0"/>
        <v>Monday</v>
      </c>
      <c r="D7" s="2">
        <v>0.45833333333333298</v>
      </c>
      <c r="E7">
        <v>27.25</v>
      </c>
      <c r="F7">
        <v>21.99</v>
      </c>
      <c r="G7">
        <v>20</v>
      </c>
      <c r="H7">
        <v>5.21</v>
      </c>
      <c r="I7">
        <v>9.3800000000000008</v>
      </c>
      <c r="J7">
        <v>10.42</v>
      </c>
      <c r="K7" s="12">
        <f t="shared" si="2"/>
        <v>56.0625</v>
      </c>
      <c r="L7">
        <v>897</v>
      </c>
      <c r="M7" s="12">
        <f t="shared" si="3"/>
        <v>18.038593750000011</v>
      </c>
      <c r="N7" s="12" cm="1">
        <f t="array" ref="N7">SUM($E$2:$E$16+$K$2:$K$16)-SUM($G$2:$J$16)</f>
        <v>288.61750000000018</v>
      </c>
      <c r="O7">
        <v>0</v>
      </c>
      <c r="R7" s="3" t="s">
        <v>120</v>
      </c>
      <c r="S7" s="3" t="s">
        <v>121</v>
      </c>
      <c r="T7" s="3" t="s">
        <v>122</v>
      </c>
      <c r="U7" s="3" t="s">
        <v>123</v>
      </c>
      <c r="V7" s="3" t="s">
        <v>124</v>
      </c>
      <c r="W7" s="3" t="s">
        <v>16</v>
      </c>
      <c r="X7" s="3" t="s">
        <v>17</v>
      </c>
      <c r="Z7" t="s">
        <v>27</v>
      </c>
      <c r="AH7">
        <v>6</v>
      </c>
      <c r="AI7" t="s">
        <v>97</v>
      </c>
      <c r="AK7" t="s">
        <v>192</v>
      </c>
      <c r="AL7">
        <f>SUM(E8,E115,E222)</f>
        <v>22.85</v>
      </c>
    </row>
    <row r="8" spans="1:38" x14ac:dyDescent="0.2">
      <c r="A8" s="4">
        <v>45033</v>
      </c>
      <c r="B8" s="9">
        <f t="shared" si="1"/>
        <v>2</v>
      </c>
      <c r="C8" s="9" t="str">
        <f t="shared" si="0"/>
        <v>Monday</v>
      </c>
      <c r="D8" s="2">
        <v>0.5</v>
      </c>
      <c r="E8">
        <v>8.85</v>
      </c>
      <c r="F8">
        <v>6.99</v>
      </c>
      <c r="G8">
        <v>20</v>
      </c>
      <c r="H8">
        <v>5.21</v>
      </c>
      <c r="I8">
        <v>9.3800000000000008</v>
      </c>
      <c r="J8">
        <v>10.42</v>
      </c>
      <c r="K8" s="12">
        <f t="shared" si="2"/>
        <v>56.0625</v>
      </c>
      <c r="L8">
        <v>897</v>
      </c>
      <c r="M8" s="12">
        <f t="shared" si="3"/>
        <v>18.038593750000011</v>
      </c>
      <c r="N8" s="12" cm="1">
        <f t="array" ref="N8">SUM($E$2:$E$16+$K$2:$K$16)-SUM($G$2:$J$16)</f>
        <v>288.61750000000018</v>
      </c>
      <c r="O8">
        <v>0</v>
      </c>
      <c r="R8" s="3">
        <f>N216</f>
        <v>677.13249999999994</v>
      </c>
      <c r="S8" s="3">
        <f>N231</f>
        <v>627.22500000000014</v>
      </c>
      <c r="T8" s="3">
        <f>N246</f>
        <v>459.87750000000028</v>
      </c>
      <c r="U8" s="3">
        <f>N261</f>
        <v>236.16250000000025</v>
      </c>
      <c r="V8" s="3">
        <f>N276</f>
        <v>822.90000000000032</v>
      </c>
      <c r="W8" s="3">
        <f>N291</f>
        <v>1608.5099999999998</v>
      </c>
      <c r="X8" s="3">
        <f>N307</f>
        <v>2249.34</v>
      </c>
      <c r="Z8" t="s">
        <v>28</v>
      </c>
      <c r="AH8">
        <v>7</v>
      </c>
      <c r="AI8" t="s">
        <v>98</v>
      </c>
      <c r="AK8" t="s">
        <v>37</v>
      </c>
      <c r="AL8">
        <f>SUM(E9,E116,E223)</f>
        <v>26.95</v>
      </c>
    </row>
    <row r="9" spans="1:38" x14ac:dyDescent="0.2">
      <c r="A9" s="4">
        <v>45033</v>
      </c>
      <c r="B9" s="9">
        <f t="shared" si="1"/>
        <v>2</v>
      </c>
      <c r="C9" s="9" t="str">
        <f t="shared" si="0"/>
        <v>Monday</v>
      </c>
      <c r="D9" s="2">
        <v>0.54166666666666696</v>
      </c>
      <c r="E9">
        <v>17.45</v>
      </c>
      <c r="F9">
        <v>13.24</v>
      </c>
      <c r="G9">
        <v>20</v>
      </c>
      <c r="H9">
        <v>5.21</v>
      </c>
      <c r="I9">
        <v>9.3800000000000008</v>
      </c>
      <c r="J9">
        <v>10.42</v>
      </c>
      <c r="K9" s="12">
        <f t="shared" si="2"/>
        <v>56.0625</v>
      </c>
      <c r="L9">
        <v>897</v>
      </c>
      <c r="M9" s="12">
        <f t="shared" si="3"/>
        <v>18.038593750000011</v>
      </c>
      <c r="N9" s="12" cm="1">
        <f t="array" ref="N9">SUM($E$2:$E$16+$K$2:$K$16)-SUM($G$2:$J$16)</f>
        <v>288.61750000000018</v>
      </c>
      <c r="O9">
        <v>0</v>
      </c>
      <c r="Z9" t="s">
        <v>126</v>
      </c>
      <c r="AK9" t="s">
        <v>38</v>
      </c>
      <c r="AL9">
        <f>SUM(E10,E117,E224)</f>
        <v>3.25</v>
      </c>
    </row>
    <row r="10" spans="1:38" x14ac:dyDescent="0.2">
      <c r="A10" s="4">
        <v>45033</v>
      </c>
      <c r="B10" s="9">
        <f t="shared" si="1"/>
        <v>2</v>
      </c>
      <c r="C10" s="9" t="str">
        <f t="shared" si="0"/>
        <v>Monday</v>
      </c>
      <c r="D10" s="2">
        <v>0.58333333333333304</v>
      </c>
      <c r="E10">
        <v>0</v>
      </c>
      <c r="F10">
        <v>0</v>
      </c>
      <c r="G10">
        <v>20</v>
      </c>
      <c r="H10">
        <v>5.21</v>
      </c>
      <c r="I10">
        <v>9.3800000000000008</v>
      </c>
      <c r="J10">
        <v>10.42</v>
      </c>
      <c r="K10" s="12">
        <f t="shared" si="2"/>
        <v>56.0625</v>
      </c>
      <c r="L10">
        <v>897</v>
      </c>
      <c r="M10" s="12">
        <f t="shared" si="3"/>
        <v>18.038593750000011</v>
      </c>
      <c r="N10" s="12" cm="1">
        <f t="array" ref="N10">SUM($E$2:$E$16+$K$2:$K$16)-SUM($G$2:$J$16)</f>
        <v>288.61750000000018</v>
      </c>
      <c r="O10">
        <v>0</v>
      </c>
      <c r="Z10" t="s">
        <v>29</v>
      </c>
      <c r="AK10" t="s">
        <v>39</v>
      </c>
      <c r="AL10">
        <f>SUM(E11,E118,E225)</f>
        <v>64.72</v>
      </c>
    </row>
    <row r="11" spans="1:38" x14ac:dyDescent="0.2">
      <c r="A11" s="4">
        <v>45033</v>
      </c>
      <c r="B11" s="9">
        <f t="shared" si="1"/>
        <v>2</v>
      </c>
      <c r="C11" s="9" t="str">
        <f t="shared" si="0"/>
        <v>Monday</v>
      </c>
      <c r="D11" s="2">
        <v>0.625</v>
      </c>
      <c r="E11">
        <v>0</v>
      </c>
      <c r="F11">
        <v>0</v>
      </c>
      <c r="G11">
        <v>20</v>
      </c>
      <c r="H11">
        <v>5.21</v>
      </c>
      <c r="I11">
        <v>9.3800000000000008</v>
      </c>
      <c r="J11">
        <v>10.42</v>
      </c>
      <c r="K11" s="12">
        <f t="shared" si="2"/>
        <v>56.0625</v>
      </c>
      <c r="L11">
        <v>897</v>
      </c>
      <c r="M11" s="12">
        <f t="shared" si="3"/>
        <v>18.038593750000011</v>
      </c>
      <c r="N11" s="12" cm="1">
        <f t="array" ref="N11">SUM($E$2:$E$16+$K$2:$K$16)-SUM($G$2:$J$16)</f>
        <v>288.61750000000018</v>
      </c>
      <c r="O11">
        <v>0</v>
      </c>
      <c r="R11" t="s">
        <v>18</v>
      </c>
      <c r="S11" t="s">
        <v>19</v>
      </c>
      <c r="T11" t="s">
        <v>20</v>
      </c>
      <c r="U11" t="s">
        <v>21</v>
      </c>
      <c r="V11" t="s">
        <v>22</v>
      </c>
      <c r="W11" t="s">
        <v>23</v>
      </c>
      <c r="X11" t="s">
        <v>24</v>
      </c>
      <c r="Z11" t="s">
        <v>125</v>
      </c>
      <c r="AK11" t="s">
        <v>40</v>
      </c>
      <c r="AL11">
        <f>SUM(E12,E119,E226)</f>
        <v>0</v>
      </c>
    </row>
    <row r="12" spans="1:38" x14ac:dyDescent="0.2">
      <c r="A12" s="4">
        <v>45033</v>
      </c>
      <c r="B12" s="9">
        <f t="shared" si="1"/>
        <v>2</v>
      </c>
      <c r="C12" s="9" t="str">
        <f t="shared" si="0"/>
        <v>Monday</v>
      </c>
      <c r="D12" s="2">
        <v>0.66666666666666696</v>
      </c>
      <c r="E12">
        <v>0</v>
      </c>
      <c r="F12">
        <v>0</v>
      </c>
      <c r="G12">
        <v>20</v>
      </c>
      <c r="H12">
        <v>5.21</v>
      </c>
      <c r="I12">
        <v>9.3800000000000008</v>
      </c>
      <c r="J12">
        <v>10.42</v>
      </c>
      <c r="K12" s="12">
        <f t="shared" si="2"/>
        <v>56.0625</v>
      </c>
      <c r="L12">
        <v>897</v>
      </c>
      <c r="M12" s="12">
        <f t="shared" si="3"/>
        <v>18.038593750000011</v>
      </c>
      <c r="N12" s="12" cm="1">
        <f t="array" ref="N12">SUM($E$2:$E$16+$K$2:$K$16)-SUM($G$2:$J$16)</f>
        <v>288.61750000000018</v>
      </c>
      <c r="O12">
        <v>0</v>
      </c>
      <c r="R12">
        <f t="shared" ref="R12:X12" si="4">AVERAGE(R2,R5)</f>
        <v>321.69625000000013</v>
      </c>
      <c r="S12">
        <f t="shared" si="4"/>
        <v>671.0575</v>
      </c>
      <c r="T12">
        <f t="shared" si="4"/>
        <v>280.10875000000021</v>
      </c>
      <c r="U12">
        <f t="shared" si="4"/>
        <v>295.55000000000024</v>
      </c>
      <c r="V12">
        <f t="shared" si="4"/>
        <v>371.4500000000001</v>
      </c>
      <c r="W12">
        <f t="shared" si="4"/>
        <v>1277.855</v>
      </c>
      <c r="X12">
        <f t="shared" si="4"/>
        <v>1631.99125</v>
      </c>
      <c r="Z12" t="s">
        <v>30</v>
      </c>
      <c r="AK12" t="s">
        <v>41</v>
      </c>
      <c r="AL12">
        <f>SUM(E13,E120,E227)</f>
        <v>0</v>
      </c>
    </row>
    <row r="13" spans="1:38" x14ac:dyDescent="0.2">
      <c r="A13" s="4">
        <v>45033</v>
      </c>
      <c r="B13" s="9">
        <f t="shared" si="1"/>
        <v>2</v>
      </c>
      <c r="C13" s="9" t="str">
        <f t="shared" si="0"/>
        <v>Monday</v>
      </c>
      <c r="D13" s="2">
        <v>0.70833333333333304</v>
      </c>
      <c r="E13">
        <v>0</v>
      </c>
      <c r="F13">
        <v>0</v>
      </c>
      <c r="G13">
        <v>20</v>
      </c>
      <c r="H13">
        <v>5.21</v>
      </c>
      <c r="I13">
        <v>9.3800000000000008</v>
      </c>
      <c r="J13">
        <v>10.42</v>
      </c>
      <c r="K13" s="12">
        <f t="shared" si="2"/>
        <v>56.0625</v>
      </c>
      <c r="L13">
        <v>897</v>
      </c>
      <c r="M13" s="12">
        <f t="shared" si="3"/>
        <v>18.038593750000011</v>
      </c>
      <c r="N13" s="12" cm="1">
        <f t="array" ref="N13">SUM($E$2:$E$16+$K$2:$K$16)-SUM($G$2:$J$16)</f>
        <v>288.61750000000018</v>
      </c>
      <c r="O13">
        <v>0</v>
      </c>
      <c r="AK13" t="s">
        <v>42</v>
      </c>
      <c r="AL13">
        <f>SUM(E14,E121,E228)</f>
        <v>0</v>
      </c>
    </row>
    <row r="14" spans="1:38" x14ac:dyDescent="0.2">
      <c r="A14" s="4">
        <v>45033</v>
      </c>
      <c r="B14" s="9">
        <f t="shared" si="1"/>
        <v>2</v>
      </c>
      <c r="C14" s="9" t="str">
        <f t="shared" si="0"/>
        <v>Monday</v>
      </c>
      <c r="D14" s="2">
        <v>0.75</v>
      </c>
      <c r="E14">
        <v>0</v>
      </c>
      <c r="F14">
        <v>0</v>
      </c>
      <c r="G14">
        <v>20</v>
      </c>
      <c r="H14">
        <v>5.21</v>
      </c>
      <c r="I14">
        <v>9.3800000000000008</v>
      </c>
      <c r="J14">
        <v>10.42</v>
      </c>
      <c r="K14" s="12">
        <f t="shared" si="2"/>
        <v>56.0625</v>
      </c>
      <c r="L14">
        <v>897</v>
      </c>
      <c r="M14" s="12">
        <f t="shared" si="3"/>
        <v>18.038593750000011</v>
      </c>
      <c r="N14" s="12" cm="1">
        <f t="array" ref="N14">SUM($E$2:$E$16+$K$2:$K$16)-SUM($G$2:$J$16)</f>
        <v>288.61750000000018</v>
      </c>
      <c r="O14">
        <v>0</v>
      </c>
      <c r="AK14" t="s">
        <v>43</v>
      </c>
      <c r="AL14">
        <f>SUM(E15,E122,E229)</f>
        <v>0</v>
      </c>
    </row>
    <row r="15" spans="1:38" x14ac:dyDescent="0.2">
      <c r="A15" s="4">
        <v>45033</v>
      </c>
      <c r="B15" s="9">
        <f t="shared" si="1"/>
        <v>2</v>
      </c>
      <c r="C15" s="9" t="str">
        <f t="shared" si="0"/>
        <v>Monday</v>
      </c>
      <c r="D15" s="2">
        <v>0.79166666666666696</v>
      </c>
      <c r="E15">
        <v>0</v>
      </c>
      <c r="F15">
        <v>0</v>
      </c>
      <c r="G15">
        <v>20</v>
      </c>
      <c r="H15">
        <v>5.21</v>
      </c>
      <c r="I15">
        <v>9.3800000000000008</v>
      </c>
      <c r="J15">
        <v>10.42</v>
      </c>
      <c r="K15" s="12">
        <f t="shared" si="2"/>
        <v>56.0625</v>
      </c>
      <c r="L15">
        <v>897</v>
      </c>
      <c r="M15" s="12">
        <f t="shared" si="3"/>
        <v>18.038593750000011</v>
      </c>
      <c r="N15" s="12" cm="1">
        <f t="array" ref="N15">SUM($E$2:$E$16+$K$2:$K$16)-SUM($G$2:$J$16)</f>
        <v>288.61750000000018</v>
      </c>
      <c r="O15">
        <v>0</v>
      </c>
      <c r="AK15" t="s">
        <v>44</v>
      </c>
      <c r="AL15">
        <f>SUM(E16,E123,E230)</f>
        <v>2.5</v>
      </c>
    </row>
    <row r="16" spans="1:38" x14ac:dyDescent="0.2">
      <c r="A16" s="4">
        <v>45033</v>
      </c>
      <c r="B16" s="9">
        <f t="shared" si="1"/>
        <v>2</v>
      </c>
      <c r="C16" s="9" t="str">
        <f t="shared" si="0"/>
        <v>Monday</v>
      </c>
      <c r="D16" s="2">
        <v>0.83333333333333304</v>
      </c>
      <c r="E16">
        <v>2.5</v>
      </c>
      <c r="F16">
        <v>2</v>
      </c>
      <c r="G16">
        <v>20</v>
      </c>
      <c r="H16">
        <v>5.21</v>
      </c>
      <c r="I16">
        <v>9.3800000000000008</v>
      </c>
      <c r="J16">
        <v>10.42</v>
      </c>
      <c r="K16" s="12">
        <f t="shared" si="2"/>
        <v>56.0625</v>
      </c>
      <c r="L16">
        <v>897</v>
      </c>
      <c r="M16" s="12">
        <f t="shared" si="3"/>
        <v>18.038593750000011</v>
      </c>
      <c r="N16" s="12" cm="1">
        <f t="array" ref="N16">SUM($E$2:$E$16+$K$2:$K$16)-SUM($G$2:$J$16)</f>
        <v>288.61750000000018</v>
      </c>
      <c r="O16">
        <v>0</v>
      </c>
      <c r="AK16" t="s">
        <v>45</v>
      </c>
      <c r="AL16" t="e">
        <f>SUM(#REF!,#REF!,#REF!)</f>
        <v>#REF!</v>
      </c>
    </row>
    <row r="17" spans="1:38" x14ac:dyDescent="0.2">
      <c r="A17" s="1">
        <v>45034</v>
      </c>
      <c r="B17" s="9">
        <f>WEEKDAY(A17,1)</f>
        <v>3</v>
      </c>
      <c r="C17" s="9" t="str">
        <f>_xlfn.XLOOKUP(B17,$AH$2:$AH$8,$AI$2:$AI$8)</f>
        <v>Tuesday</v>
      </c>
      <c r="D17" s="2">
        <v>0.25</v>
      </c>
      <c r="E17">
        <v>11.6</v>
      </c>
      <c r="F17">
        <v>10.5</v>
      </c>
      <c r="G17">
        <v>20</v>
      </c>
      <c r="H17">
        <v>5.21</v>
      </c>
      <c r="I17">
        <v>9.3800000000000008</v>
      </c>
      <c r="J17">
        <v>10.42</v>
      </c>
      <c r="K17" s="12">
        <f>L17/16</f>
        <v>59.625</v>
      </c>
      <c r="L17">
        <v>954</v>
      </c>
      <c r="M17" s="12">
        <f>N17/16</f>
        <v>24.51656250000002</v>
      </c>
      <c r="N17" s="12" cm="1">
        <f t="array" ref="N17">SUM($E$17:$E$31+$K$17:$K$31)-SUM($G$17:$J$31)</f>
        <v>392.26500000000033</v>
      </c>
      <c r="O17">
        <v>1</v>
      </c>
      <c r="AK17" t="s">
        <v>178</v>
      </c>
      <c r="AL17">
        <f>SUM(E17,E124,E231)</f>
        <v>25.7</v>
      </c>
    </row>
    <row r="18" spans="1:38" x14ac:dyDescent="0.2">
      <c r="A18" s="1">
        <v>45034</v>
      </c>
      <c r="B18" s="9">
        <f>WEEKDAY(A18,1)</f>
        <v>3</v>
      </c>
      <c r="C18" s="9" t="str">
        <f>_xlfn.XLOOKUP(B18,$AH$2:$AH$8,$AI$2:$AI$8)</f>
        <v>Tuesday</v>
      </c>
      <c r="D18" s="2">
        <v>0.29166666666666702</v>
      </c>
      <c r="E18">
        <v>15.25</v>
      </c>
      <c r="F18">
        <v>11.69</v>
      </c>
      <c r="G18">
        <v>20</v>
      </c>
      <c r="H18">
        <v>5.21</v>
      </c>
      <c r="I18">
        <v>9.3800000000000008</v>
      </c>
      <c r="J18">
        <v>10.42</v>
      </c>
      <c r="K18" s="12">
        <f>L18/16</f>
        <v>59.625</v>
      </c>
      <c r="L18">
        <v>954</v>
      </c>
      <c r="M18" s="12">
        <f>N18/16</f>
        <v>24.51656250000002</v>
      </c>
      <c r="N18" s="12" cm="1">
        <f t="array" ref="N18">SUM($E$17:$E$31+$K$17:$K$31)-SUM($G$17:$J$31)</f>
        <v>392.26500000000033</v>
      </c>
      <c r="O18">
        <v>1</v>
      </c>
      <c r="AK18" t="s">
        <v>179</v>
      </c>
      <c r="AL18">
        <f>SUM(E18,E125,E232)</f>
        <v>34.200000000000003</v>
      </c>
    </row>
    <row r="19" spans="1:38" x14ac:dyDescent="0.2">
      <c r="A19" s="1">
        <v>45034</v>
      </c>
      <c r="B19" s="9">
        <f>WEEKDAY(A19,1)</f>
        <v>3</v>
      </c>
      <c r="C19" s="9" t="str">
        <f>_xlfn.XLOOKUP(B19,$AH$2:$AH$8,$AI$2:$AI$8)</f>
        <v>Tuesday</v>
      </c>
      <c r="D19" s="2">
        <v>0.33333333333333298</v>
      </c>
      <c r="E19">
        <v>4.5</v>
      </c>
      <c r="F19">
        <v>4</v>
      </c>
      <c r="G19">
        <v>20</v>
      </c>
      <c r="H19">
        <v>5.21</v>
      </c>
      <c r="I19">
        <v>9.3800000000000008</v>
      </c>
      <c r="J19">
        <v>10.42</v>
      </c>
      <c r="K19" s="12">
        <f>L19/16</f>
        <v>59.625</v>
      </c>
      <c r="L19">
        <v>954</v>
      </c>
      <c r="M19" s="12">
        <f>N19/16</f>
        <v>24.51656250000002</v>
      </c>
      <c r="N19" s="12" cm="1">
        <f t="array" ref="N19">SUM($E$17:$E$31+$K$17:$K$31)-SUM($G$17:$J$31)</f>
        <v>392.26500000000033</v>
      </c>
      <c r="O19">
        <v>1</v>
      </c>
      <c r="AK19" t="s">
        <v>180</v>
      </c>
      <c r="AL19">
        <f>SUM(E19,E126,E233)</f>
        <v>20.95</v>
      </c>
    </row>
    <row r="20" spans="1:38" x14ac:dyDescent="0.2">
      <c r="A20" s="1">
        <v>45034</v>
      </c>
      <c r="B20" s="9">
        <f>WEEKDAY(A20,1)</f>
        <v>3</v>
      </c>
      <c r="C20" s="9" t="str">
        <f>_xlfn.XLOOKUP(B20,$AH$2:$AH$8,$AI$2:$AI$8)</f>
        <v>Tuesday</v>
      </c>
      <c r="D20" s="2">
        <v>0.375</v>
      </c>
      <c r="E20">
        <v>0</v>
      </c>
      <c r="F20">
        <v>0</v>
      </c>
      <c r="G20">
        <v>20</v>
      </c>
      <c r="H20">
        <v>5.21</v>
      </c>
      <c r="I20">
        <v>9.3800000000000008</v>
      </c>
      <c r="J20">
        <v>10.42</v>
      </c>
      <c r="K20" s="12">
        <f>L20/16</f>
        <v>59.625</v>
      </c>
      <c r="L20">
        <v>954</v>
      </c>
      <c r="M20" s="12">
        <f>N20/16</f>
        <v>24.51656250000002</v>
      </c>
      <c r="N20" s="12" cm="1">
        <f t="array" ref="N20">SUM($E$17:$E$31+$K$17:$K$31)-SUM($G$17:$J$31)</f>
        <v>392.26500000000033</v>
      </c>
      <c r="O20">
        <v>1</v>
      </c>
      <c r="AK20" t="s">
        <v>181</v>
      </c>
      <c r="AL20">
        <f>SUM(E20,E127,E234)</f>
        <v>27.2</v>
      </c>
    </row>
    <row r="21" spans="1:38" x14ac:dyDescent="0.2">
      <c r="A21" s="4">
        <v>45034</v>
      </c>
      <c r="B21" s="9">
        <f>WEEKDAY(A21,1)</f>
        <v>3</v>
      </c>
      <c r="C21" s="9" t="str">
        <f>_xlfn.XLOOKUP(B21,$AH$2:$AH$8,$AI$2:$AI$8)</f>
        <v>Tuesday</v>
      </c>
      <c r="D21" s="2">
        <v>0.41666666666666702</v>
      </c>
      <c r="E21">
        <v>6.1</v>
      </c>
      <c r="F21">
        <v>5.5</v>
      </c>
      <c r="G21">
        <v>20</v>
      </c>
      <c r="H21">
        <v>5.21</v>
      </c>
      <c r="I21">
        <v>9.3800000000000008</v>
      </c>
      <c r="J21">
        <v>10.42</v>
      </c>
      <c r="K21" s="12">
        <f>L21/16</f>
        <v>59.625</v>
      </c>
      <c r="L21">
        <v>954</v>
      </c>
      <c r="M21" s="12">
        <f>N21/16</f>
        <v>24.51656250000002</v>
      </c>
      <c r="N21" s="12" cm="1">
        <f t="array" ref="N21">SUM($E$17:$E$31+$K$17:$K$31)-SUM($G$17:$J$31)</f>
        <v>392.26500000000033</v>
      </c>
      <c r="O21">
        <v>1</v>
      </c>
      <c r="AK21" t="s">
        <v>182</v>
      </c>
      <c r="AL21">
        <f>SUM(E21,E128,E235)</f>
        <v>42.35</v>
      </c>
    </row>
    <row r="22" spans="1:38" x14ac:dyDescent="0.2">
      <c r="A22" s="4">
        <v>45034</v>
      </c>
      <c r="B22" s="9">
        <f>WEEKDAY(A22,1)</f>
        <v>3</v>
      </c>
      <c r="C22" s="9" t="str">
        <f>_xlfn.XLOOKUP(B22,$AH$2:$AH$8,$AI$2:$AI$8)</f>
        <v>Tuesday</v>
      </c>
      <c r="D22" s="2">
        <v>0.45833333333333298</v>
      </c>
      <c r="E22">
        <v>2.75</v>
      </c>
      <c r="F22">
        <v>2</v>
      </c>
      <c r="G22">
        <v>20</v>
      </c>
      <c r="H22">
        <v>5.21</v>
      </c>
      <c r="I22">
        <v>9.3800000000000008</v>
      </c>
      <c r="J22">
        <v>10.42</v>
      </c>
      <c r="K22" s="12">
        <f>L22/16</f>
        <v>59.625</v>
      </c>
      <c r="L22">
        <v>954</v>
      </c>
      <c r="M22" s="12">
        <f>N22/16</f>
        <v>24.51656250000002</v>
      </c>
      <c r="N22" s="12" cm="1">
        <f t="array" ref="N22">SUM($E$17:$E$31+$K$17:$K$31)-SUM($G$17:$J$31)</f>
        <v>392.26500000000033</v>
      </c>
      <c r="O22">
        <v>1</v>
      </c>
      <c r="AK22" t="s">
        <v>183</v>
      </c>
      <c r="AL22">
        <f>SUM(E22,E129,E236)</f>
        <v>30.85</v>
      </c>
    </row>
    <row r="23" spans="1:38" x14ac:dyDescent="0.2">
      <c r="A23" s="4">
        <v>45034</v>
      </c>
      <c r="B23" s="9">
        <f>WEEKDAY(A23,1)</f>
        <v>3</v>
      </c>
      <c r="C23" s="9" t="str">
        <f>_xlfn.XLOOKUP(B23,$AH$2:$AH$8,$AI$2:$AI$8)</f>
        <v>Tuesday</v>
      </c>
      <c r="D23" s="2">
        <v>0.5</v>
      </c>
      <c r="E23">
        <v>8.4499999999999993</v>
      </c>
      <c r="F23">
        <v>3.74</v>
      </c>
      <c r="G23">
        <v>20</v>
      </c>
      <c r="H23">
        <v>5.21</v>
      </c>
      <c r="I23">
        <v>9.3800000000000008</v>
      </c>
      <c r="J23">
        <v>10.42</v>
      </c>
      <c r="K23" s="12">
        <f>L23/16</f>
        <v>59.625</v>
      </c>
      <c r="L23">
        <v>954</v>
      </c>
      <c r="M23" s="12">
        <f>N23/16</f>
        <v>24.51656250000002</v>
      </c>
      <c r="N23" s="12" cm="1">
        <f t="array" ref="N23">SUM($E$17:$E$31+$K$17:$K$31)-SUM($G$17:$J$31)</f>
        <v>392.26500000000033</v>
      </c>
      <c r="O23">
        <v>1</v>
      </c>
      <c r="AK23" t="s">
        <v>193</v>
      </c>
      <c r="AL23">
        <f>SUM(E23,E130,E237)</f>
        <v>19.049999999999997</v>
      </c>
    </row>
    <row r="24" spans="1:38" x14ac:dyDescent="0.2">
      <c r="A24" s="4">
        <v>45034</v>
      </c>
      <c r="B24" s="9">
        <f>WEEKDAY(A24,1)</f>
        <v>3</v>
      </c>
      <c r="C24" s="9" t="str">
        <f>_xlfn.XLOOKUP(B24,$AH$2:$AH$8,$AI$2:$AI$8)</f>
        <v>Tuesday</v>
      </c>
      <c r="D24" s="2">
        <v>0.54166666666666696</v>
      </c>
      <c r="E24">
        <v>17.25</v>
      </c>
      <c r="F24">
        <v>14.49</v>
      </c>
      <c r="G24">
        <v>20</v>
      </c>
      <c r="H24">
        <v>5.21</v>
      </c>
      <c r="I24">
        <v>9.3800000000000008</v>
      </c>
      <c r="J24">
        <v>10.42</v>
      </c>
      <c r="K24" s="12">
        <f>L24/16</f>
        <v>59.625</v>
      </c>
      <c r="L24">
        <v>954</v>
      </c>
      <c r="M24" s="12">
        <f>N24/16</f>
        <v>24.51656250000002</v>
      </c>
      <c r="N24" s="12" cm="1">
        <f t="array" ref="N24">SUM($E$17:$E$31+$K$17:$K$31)-SUM($G$17:$J$31)</f>
        <v>392.26500000000033</v>
      </c>
      <c r="O24">
        <v>1</v>
      </c>
      <c r="AK24" t="s">
        <v>184</v>
      </c>
      <c r="AL24">
        <f>SUM(E24,E131,E238)</f>
        <v>57</v>
      </c>
    </row>
    <row r="25" spans="1:38" x14ac:dyDescent="0.2">
      <c r="A25" s="4">
        <v>45034</v>
      </c>
      <c r="B25" s="9">
        <f>WEEKDAY(A25,1)</f>
        <v>3</v>
      </c>
      <c r="C25" s="9" t="str">
        <f>_xlfn.XLOOKUP(B25,$AH$2:$AH$8,$AI$2:$AI$8)</f>
        <v>Tuesday</v>
      </c>
      <c r="D25" s="2">
        <v>0.58333333333333304</v>
      </c>
      <c r="E25">
        <v>6.75</v>
      </c>
      <c r="F25">
        <v>6</v>
      </c>
      <c r="G25">
        <v>20</v>
      </c>
      <c r="H25">
        <v>5.21</v>
      </c>
      <c r="I25">
        <v>9.3800000000000008</v>
      </c>
      <c r="J25">
        <v>10.42</v>
      </c>
      <c r="K25" s="12">
        <f>L25/16</f>
        <v>59.625</v>
      </c>
      <c r="L25">
        <v>954</v>
      </c>
      <c r="M25" s="12">
        <f>N25/16</f>
        <v>24.51656250000002</v>
      </c>
      <c r="N25" s="12" cm="1">
        <f t="array" ref="N25">SUM($E$17:$E$31+$K$17:$K$31)-SUM($G$17:$J$31)</f>
        <v>392.26500000000033</v>
      </c>
      <c r="O25">
        <v>1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K25" t="s">
        <v>185</v>
      </c>
      <c r="AL25">
        <f>SUM(E25,E132,E239)</f>
        <v>32.75</v>
      </c>
    </row>
    <row r="26" spans="1:38" x14ac:dyDescent="0.2">
      <c r="A26" s="4">
        <v>45034</v>
      </c>
      <c r="B26" s="9">
        <f>WEEKDAY(A26,1)</f>
        <v>3</v>
      </c>
      <c r="C26" s="9" t="str">
        <f>_xlfn.XLOOKUP(B26,$AH$2:$AH$8,$AI$2:$AI$8)</f>
        <v>Tuesday</v>
      </c>
      <c r="D26" s="2">
        <v>0.625</v>
      </c>
      <c r="E26">
        <v>9.25</v>
      </c>
      <c r="F26">
        <v>7</v>
      </c>
      <c r="G26">
        <v>20</v>
      </c>
      <c r="H26">
        <v>5.21</v>
      </c>
      <c r="I26">
        <v>9.3800000000000008</v>
      </c>
      <c r="J26">
        <v>10.42</v>
      </c>
      <c r="K26" s="12">
        <f>L26/16</f>
        <v>59.625</v>
      </c>
      <c r="L26">
        <v>954</v>
      </c>
      <c r="M26" s="12">
        <f>N26/16</f>
        <v>24.51656250000002</v>
      </c>
      <c r="N26" s="12" cm="1">
        <f t="array" ref="N26">SUM($E$17:$E$31+$K$17:$K$31)-SUM($G$17:$J$31)</f>
        <v>392.26500000000033</v>
      </c>
      <c r="O26">
        <v>1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K26" t="s">
        <v>186</v>
      </c>
      <c r="AL26">
        <f>SUM(E26,E133,E240)</f>
        <v>17</v>
      </c>
    </row>
    <row r="27" spans="1:38" x14ac:dyDescent="0.2">
      <c r="A27" s="4">
        <v>45034</v>
      </c>
      <c r="B27" s="9">
        <f>WEEKDAY(A27,1)</f>
        <v>3</v>
      </c>
      <c r="C27" s="9" t="str">
        <f>_xlfn.XLOOKUP(B27,$AH$2:$AH$8,$AI$2:$AI$8)</f>
        <v>Tuesday</v>
      </c>
      <c r="D27" s="2">
        <v>0.66666666666666696</v>
      </c>
      <c r="E27">
        <v>18.600000000000001</v>
      </c>
      <c r="F27">
        <v>14.74</v>
      </c>
      <c r="G27">
        <v>20</v>
      </c>
      <c r="H27">
        <v>5.21</v>
      </c>
      <c r="I27">
        <v>9.3800000000000008</v>
      </c>
      <c r="J27">
        <v>10.42</v>
      </c>
      <c r="K27" s="12">
        <f>L27/16</f>
        <v>59.625</v>
      </c>
      <c r="L27">
        <v>954</v>
      </c>
      <c r="M27" s="12">
        <f>N27/16</f>
        <v>24.51656250000002</v>
      </c>
      <c r="N27" s="12" cm="1">
        <f t="array" ref="N27">SUM($E$17:$E$31+$K$17:$K$31)-SUM($G$17:$J$31)</f>
        <v>392.26500000000033</v>
      </c>
      <c r="O27">
        <v>1</v>
      </c>
      <c r="AK27" t="s">
        <v>194</v>
      </c>
      <c r="AL27">
        <f>SUM(E27,E134,E241)</f>
        <v>41.3</v>
      </c>
    </row>
    <row r="28" spans="1:38" x14ac:dyDescent="0.2">
      <c r="A28" s="4">
        <v>45034</v>
      </c>
      <c r="B28" s="9">
        <f>WEEKDAY(A28,1)</f>
        <v>3</v>
      </c>
      <c r="C28" s="9" t="str">
        <f>_xlfn.XLOOKUP(B28,$AH$2:$AH$8,$AI$2:$AI$8)</f>
        <v>Tuesday</v>
      </c>
      <c r="D28" s="2">
        <v>0.70833333333333304</v>
      </c>
      <c r="E28">
        <v>18.09</v>
      </c>
      <c r="F28">
        <v>15.2</v>
      </c>
      <c r="G28">
        <v>20</v>
      </c>
      <c r="H28">
        <v>5.21</v>
      </c>
      <c r="I28">
        <v>9.3800000000000008</v>
      </c>
      <c r="J28">
        <v>10.42</v>
      </c>
      <c r="K28" s="12">
        <f>L28/16</f>
        <v>59.625</v>
      </c>
      <c r="L28">
        <v>954</v>
      </c>
      <c r="M28" s="12">
        <f>N28/16</f>
        <v>24.51656250000002</v>
      </c>
      <c r="N28" s="12" cm="1">
        <f t="array" ref="N28">SUM($E$17:$E$31+$K$17:$K$31)-SUM($G$17:$J$31)</f>
        <v>392.26500000000033</v>
      </c>
      <c r="O28">
        <v>1</v>
      </c>
      <c r="AK28" t="s">
        <v>187</v>
      </c>
      <c r="AL28">
        <f>SUM(E28,E135,E242)</f>
        <v>76.289999999999992</v>
      </c>
    </row>
    <row r="29" spans="1:38" x14ac:dyDescent="0.2">
      <c r="A29" s="4">
        <v>45034</v>
      </c>
      <c r="B29" s="9">
        <f>WEEKDAY(A29,1)</f>
        <v>3</v>
      </c>
      <c r="C29" s="9" t="str">
        <f>_xlfn.XLOOKUP(B29,$AH$2:$AH$8,$AI$2:$AI$8)</f>
        <v>Tuesday</v>
      </c>
      <c r="D29" s="2">
        <v>0.75</v>
      </c>
      <c r="E29">
        <v>15.2</v>
      </c>
      <c r="F29">
        <v>8.75</v>
      </c>
      <c r="G29">
        <v>20</v>
      </c>
      <c r="H29">
        <v>5.21</v>
      </c>
      <c r="I29">
        <v>9.3800000000000008</v>
      </c>
      <c r="J29">
        <v>10.42</v>
      </c>
      <c r="K29" s="12">
        <f>L29/16</f>
        <v>59.625</v>
      </c>
      <c r="L29">
        <v>954</v>
      </c>
      <c r="M29" s="12">
        <f>N29/16</f>
        <v>24.51656250000002</v>
      </c>
      <c r="N29" s="12" cm="1">
        <f t="array" ref="N29">SUM($E$17:$E$31+$K$17:$K$31)-SUM($G$17:$J$31)</f>
        <v>392.26500000000033</v>
      </c>
      <c r="O29">
        <v>1</v>
      </c>
      <c r="AK29" t="s">
        <v>188</v>
      </c>
      <c r="AL29">
        <f>SUM(E29,E136,E243)</f>
        <v>69.7</v>
      </c>
    </row>
    <row r="30" spans="1:38" x14ac:dyDescent="0.2">
      <c r="A30" s="4">
        <v>45034</v>
      </c>
      <c r="B30" s="9">
        <f>WEEKDAY(A30,1)</f>
        <v>3</v>
      </c>
      <c r="C30" s="9" t="str">
        <f>_xlfn.XLOOKUP(B30,$AH$2:$AH$8,$AI$2:$AI$8)</f>
        <v>Tuesday</v>
      </c>
      <c r="D30" s="2">
        <v>0.79166666666666696</v>
      </c>
      <c r="E30">
        <v>31</v>
      </c>
      <c r="F30">
        <v>19.75</v>
      </c>
      <c r="G30">
        <v>20</v>
      </c>
      <c r="H30">
        <v>5.21</v>
      </c>
      <c r="I30">
        <v>9.3800000000000008</v>
      </c>
      <c r="J30">
        <v>10.42</v>
      </c>
      <c r="K30" s="12">
        <f>L30/16</f>
        <v>59.625</v>
      </c>
      <c r="L30">
        <v>954</v>
      </c>
      <c r="M30" s="12">
        <f>N30/16</f>
        <v>24.51656250000002</v>
      </c>
      <c r="N30" s="12" cm="1">
        <f t="array" ref="N30">SUM($E$17:$E$31+$K$17:$K$31)-SUM($G$17:$J$31)</f>
        <v>392.26500000000033</v>
      </c>
      <c r="O30">
        <v>1</v>
      </c>
      <c r="AK30" t="s">
        <v>189</v>
      </c>
      <c r="AL30">
        <f>SUM(E30,E137,E244)</f>
        <v>48.6</v>
      </c>
    </row>
    <row r="31" spans="1:38" x14ac:dyDescent="0.2">
      <c r="A31" s="4">
        <v>45034</v>
      </c>
      <c r="B31" s="9">
        <f>WEEKDAY(A31,1)</f>
        <v>3</v>
      </c>
      <c r="C31" s="9" t="str">
        <f>_xlfn.XLOOKUP(B31,$AH$2:$AH$8,$AI$2:$AI$8)</f>
        <v>Tuesday</v>
      </c>
      <c r="D31" s="2">
        <v>0.83333333333333304</v>
      </c>
      <c r="E31">
        <v>8.25</v>
      </c>
      <c r="F31">
        <v>6.5</v>
      </c>
      <c r="G31">
        <v>20</v>
      </c>
      <c r="H31">
        <v>5.21</v>
      </c>
      <c r="I31">
        <v>9.3800000000000008</v>
      </c>
      <c r="J31">
        <v>10.42</v>
      </c>
      <c r="K31" s="12">
        <f>L31/16</f>
        <v>59.625</v>
      </c>
      <c r="L31">
        <v>954</v>
      </c>
      <c r="M31" s="12">
        <f>N31/16</f>
        <v>24.51656250000002</v>
      </c>
      <c r="N31" s="12" cm="1">
        <f t="array" ref="N31">SUM($E$17:$E$31+$K$17:$K$31)-SUM($G$17:$J$31)</f>
        <v>392.26500000000033</v>
      </c>
      <c r="O31">
        <v>1</v>
      </c>
      <c r="AK31" t="s">
        <v>190</v>
      </c>
      <c r="AL31">
        <f>SUM(E31,E138,E245)</f>
        <v>24.35</v>
      </c>
    </row>
    <row r="32" spans="1:38" x14ac:dyDescent="0.2">
      <c r="A32" s="1">
        <v>45035</v>
      </c>
      <c r="B32" s="9">
        <f>WEEKDAY(A32,1)</f>
        <v>4</v>
      </c>
      <c r="C32" s="9" t="str">
        <f>_xlfn.XLOOKUP(B32,$AH$2:$AH$8,$AI$2:$AI$8)</f>
        <v>Wednesday</v>
      </c>
      <c r="D32" s="2">
        <v>0.25</v>
      </c>
      <c r="E32">
        <v>1.6</v>
      </c>
      <c r="F32">
        <v>1.5</v>
      </c>
      <c r="G32">
        <v>20</v>
      </c>
      <c r="H32">
        <v>5.21</v>
      </c>
      <c r="I32">
        <v>9.3800000000000008</v>
      </c>
      <c r="J32">
        <v>10.42</v>
      </c>
      <c r="K32" s="12">
        <f>L32/16</f>
        <v>61.125</v>
      </c>
      <c r="L32">
        <v>978</v>
      </c>
      <c r="M32" s="12">
        <f>N32/16</f>
        <v>21.617187500000014</v>
      </c>
      <c r="N32" s="12" cm="1">
        <f t="array" ref="N32">SUM($E$32:$E$46+$K$32:$K$46)-SUM($G$32:$J$46)</f>
        <v>345.87500000000023</v>
      </c>
      <c r="O32">
        <v>1</v>
      </c>
      <c r="AK32" t="s">
        <v>191</v>
      </c>
      <c r="AL32" t="e">
        <f>SUM(#REF!,#REF!,#REF!)</f>
        <v>#REF!</v>
      </c>
    </row>
    <row r="33" spans="1:38" x14ac:dyDescent="0.2">
      <c r="A33" s="1">
        <v>45035</v>
      </c>
      <c r="B33" s="9">
        <f>WEEKDAY(A33,1)</f>
        <v>4</v>
      </c>
      <c r="C33" s="9" t="str">
        <f>_xlfn.XLOOKUP(B33,$AH$2:$AH$8,$AI$2:$AI$8)</f>
        <v>Wednesday</v>
      </c>
      <c r="D33" s="2">
        <v>0.29166666666666702</v>
      </c>
      <c r="E33">
        <v>16</v>
      </c>
      <c r="F33">
        <v>12.24</v>
      </c>
      <c r="G33">
        <v>20</v>
      </c>
      <c r="H33">
        <v>5.21</v>
      </c>
      <c r="I33">
        <v>9.3800000000000008</v>
      </c>
      <c r="J33">
        <v>10.42</v>
      </c>
      <c r="K33" s="12">
        <f>L33/16</f>
        <v>61.125</v>
      </c>
      <c r="L33">
        <v>978</v>
      </c>
      <c r="M33" s="12">
        <f>N33/16</f>
        <v>21.617187500000014</v>
      </c>
      <c r="N33" s="12" cm="1">
        <f t="array" ref="N33">SUM($E$32:$E$46+$K$32:$K$46)-SUM($G$32:$J$46)</f>
        <v>345.87500000000023</v>
      </c>
      <c r="O33">
        <v>1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K33" t="s">
        <v>60</v>
      </c>
      <c r="AL33">
        <f>SUM(E32,E139,E246)</f>
        <v>8.35</v>
      </c>
    </row>
    <row r="34" spans="1:38" x14ac:dyDescent="0.2">
      <c r="A34" s="1">
        <v>45035</v>
      </c>
      <c r="B34" s="9">
        <f>WEEKDAY(A34,1)</f>
        <v>4</v>
      </c>
      <c r="C34" s="9" t="str">
        <f>_xlfn.XLOOKUP(B34,$AH$2:$AH$8,$AI$2:$AI$8)</f>
        <v>Wednesday</v>
      </c>
      <c r="D34" s="2">
        <v>0.33333333333333298</v>
      </c>
      <c r="E34">
        <v>7.1</v>
      </c>
      <c r="F34">
        <v>6.5</v>
      </c>
      <c r="G34">
        <v>20</v>
      </c>
      <c r="H34">
        <v>5.21</v>
      </c>
      <c r="I34">
        <v>9.3800000000000008</v>
      </c>
      <c r="J34">
        <v>10.42</v>
      </c>
      <c r="K34" s="12">
        <f>L34/16</f>
        <v>61.125</v>
      </c>
      <c r="L34">
        <v>978</v>
      </c>
      <c r="M34" s="12">
        <f>N34/16</f>
        <v>21.617187500000014</v>
      </c>
      <c r="N34" s="12" cm="1">
        <f t="array" ref="N34">SUM($E$32:$E$46+$K$32:$K$46)-SUM($G$32:$J$46)</f>
        <v>345.87500000000023</v>
      </c>
      <c r="O34">
        <v>1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K34" t="s">
        <v>61</v>
      </c>
      <c r="AL34">
        <f>SUM(E33,E140,E247)</f>
        <v>36.08</v>
      </c>
    </row>
    <row r="35" spans="1:38" x14ac:dyDescent="0.2">
      <c r="A35" s="1">
        <v>45035</v>
      </c>
      <c r="B35" s="9">
        <f>WEEKDAY(A35,1)</f>
        <v>4</v>
      </c>
      <c r="C35" s="9" t="str">
        <f>_xlfn.XLOOKUP(B35,$AH$2:$AH$8,$AI$2:$AI$8)</f>
        <v>Wednesday</v>
      </c>
      <c r="D35" s="2">
        <v>0.375</v>
      </c>
      <c r="E35">
        <v>7.75</v>
      </c>
      <c r="F35">
        <v>6.25</v>
      </c>
      <c r="G35">
        <v>20</v>
      </c>
      <c r="H35">
        <v>5.21</v>
      </c>
      <c r="I35">
        <v>9.3800000000000008</v>
      </c>
      <c r="J35">
        <v>10.42</v>
      </c>
      <c r="K35" s="12">
        <f>L35/16</f>
        <v>61.125</v>
      </c>
      <c r="L35">
        <v>978</v>
      </c>
      <c r="M35" s="12">
        <f>N35/16</f>
        <v>21.617187500000014</v>
      </c>
      <c r="N35" s="12" cm="1">
        <f t="array" ref="N35">SUM($E$32:$E$46+$K$32:$K$46)-SUM($G$32:$J$46)</f>
        <v>345.87500000000023</v>
      </c>
      <c r="O35">
        <v>1</v>
      </c>
      <c r="AK35" t="s">
        <v>62</v>
      </c>
      <c r="AL35">
        <f>SUM(E34,E141,E248)</f>
        <v>51.39</v>
      </c>
    </row>
    <row r="36" spans="1:38" x14ac:dyDescent="0.2">
      <c r="A36" s="1">
        <v>45035</v>
      </c>
      <c r="B36" s="9">
        <f>WEEKDAY(A36,1)</f>
        <v>4</v>
      </c>
      <c r="C36" s="9" t="str">
        <f>_xlfn.XLOOKUP(B36,$AH$2:$AH$8,$AI$2:$AI$8)</f>
        <v>Wednesday</v>
      </c>
      <c r="D36" s="2">
        <v>0.41666666666666702</v>
      </c>
      <c r="E36">
        <v>0</v>
      </c>
      <c r="F36">
        <v>0</v>
      </c>
      <c r="G36">
        <v>20</v>
      </c>
      <c r="H36">
        <v>5.21</v>
      </c>
      <c r="I36">
        <v>9.3800000000000008</v>
      </c>
      <c r="J36">
        <v>10.42</v>
      </c>
      <c r="K36" s="12">
        <f>L36/16</f>
        <v>61.125</v>
      </c>
      <c r="L36">
        <v>978</v>
      </c>
      <c r="M36" s="12">
        <f>N36/16</f>
        <v>21.617187500000014</v>
      </c>
      <c r="N36" s="12" cm="1">
        <f t="array" ref="N36">SUM($E$32:$E$46+$K$32:$K$46)-SUM($G$32:$J$46)</f>
        <v>345.87500000000023</v>
      </c>
      <c r="O36">
        <v>1</v>
      </c>
      <c r="AK36" t="s">
        <v>63</v>
      </c>
      <c r="AL36">
        <f>SUM(E35,E142,E249)</f>
        <v>10.5</v>
      </c>
    </row>
    <row r="37" spans="1:38" x14ac:dyDescent="0.2">
      <c r="A37" s="1">
        <v>45035</v>
      </c>
      <c r="B37" s="9">
        <f>WEEKDAY(A37,1)</f>
        <v>4</v>
      </c>
      <c r="C37" s="9" t="str">
        <f>_xlfn.XLOOKUP(B37,$AH$2:$AH$8,$AI$2:$AI$8)</f>
        <v>Wednesday</v>
      </c>
      <c r="D37" s="2">
        <v>0.45833333333333298</v>
      </c>
      <c r="E37">
        <v>8.25</v>
      </c>
      <c r="F37">
        <v>6.75</v>
      </c>
      <c r="G37">
        <v>20</v>
      </c>
      <c r="H37">
        <v>5.21</v>
      </c>
      <c r="I37">
        <v>9.3800000000000008</v>
      </c>
      <c r="J37">
        <v>10.42</v>
      </c>
      <c r="K37" s="12">
        <f>L37/16</f>
        <v>61.125</v>
      </c>
      <c r="L37">
        <v>978</v>
      </c>
      <c r="M37" s="12">
        <f>N37/16</f>
        <v>21.617187500000014</v>
      </c>
      <c r="N37" s="12" cm="1">
        <f t="array" ref="N37">SUM($E$32:$E$46+$K$32:$K$46)-SUM($G$32:$J$46)</f>
        <v>345.87500000000023</v>
      </c>
      <c r="O37">
        <v>1</v>
      </c>
      <c r="AK37" t="s">
        <v>64</v>
      </c>
      <c r="AL37">
        <f>SUM(E36,E143,E250)</f>
        <v>8.35</v>
      </c>
    </row>
    <row r="38" spans="1:38" x14ac:dyDescent="0.2">
      <c r="A38" s="1">
        <v>45035</v>
      </c>
      <c r="B38" s="9">
        <f>WEEKDAY(A38,1)</f>
        <v>4</v>
      </c>
      <c r="C38" s="9" t="str">
        <f>_xlfn.XLOOKUP(B38,$AH$2:$AH$8,$AI$2:$AI$8)</f>
        <v>Wednesday</v>
      </c>
      <c r="D38" s="2">
        <v>0.5</v>
      </c>
      <c r="E38">
        <v>12.5</v>
      </c>
      <c r="F38">
        <v>10.99</v>
      </c>
      <c r="G38">
        <v>20</v>
      </c>
      <c r="H38">
        <v>5.21</v>
      </c>
      <c r="I38">
        <v>9.3800000000000008</v>
      </c>
      <c r="J38">
        <v>10.42</v>
      </c>
      <c r="K38" s="12">
        <f>L38/16</f>
        <v>61.125</v>
      </c>
      <c r="L38">
        <v>978</v>
      </c>
      <c r="M38" s="12">
        <f>N38/16</f>
        <v>21.617187500000014</v>
      </c>
      <c r="N38" s="12" cm="1">
        <f t="array" ref="N38">SUM($E$32:$E$46+$K$32:$K$46)-SUM($G$32:$J$46)</f>
        <v>345.87500000000023</v>
      </c>
      <c r="O38">
        <v>1</v>
      </c>
      <c r="AK38" t="s">
        <v>65</v>
      </c>
      <c r="AL38">
        <f>SUM(E37,E144,E251)</f>
        <v>22.75</v>
      </c>
    </row>
    <row r="39" spans="1:38" x14ac:dyDescent="0.2">
      <c r="A39" s="1">
        <v>45035</v>
      </c>
      <c r="B39" s="9">
        <f>WEEKDAY(A39,1)</f>
        <v>4</v>
      </c>
      <c r="C39" s="9" t="str">
        <f>_xlfn.XLOOKUP(B39,$AH$2:$AH$8,$AI$2:$AI$8)</f>
        <v>Wednesday</v>
      </c>
      <c r="D39" s="2">
        <v>0.54166666666666696</v>
      </c>
      <c r="E39">
        <v>9</v>
      </c>
      <c r="F39">
        <v>8</v>
      </c>
      <c r="G39">
        <v>20</v>
      </c>
      <c r="H39">
        <v>5.21</v>
      </c>
      <c r="I39">
        <v>9.3800000000000008</v>
      </c>
      <c r="J39">
        <v>10.42</v>
      </c>
      <c r="K39" s="12">
        <f>L39/16</f>
        <v>61.125</v>
      </c>
      <c r="L39">
        <v>978</v>
      </c>
      <c r="M39" s="12">
        <f>N39/16</f>
        <v>21.617187500000014</v>
      </c>
      <c r="N39" s="12" cm="1">
        <f t="array" ref="N39">SUM($E$32:$E$46+$K$32:$K$46)-SUM($G$32:$J$46)</f>
        <v>345.87500000000023</v>
      </c>
      <c r="O39">
        <v>1</v>
      </c>
      <c r="AK39" t="s">
        <v>195</v>
      </c>
      <c r="AL39">
        <f>SUM(E38,E145,E252)</f>
        <v>14.75</v>
      </c>
    </row>
    <row r="40" spans="1:38" x14ac:dyDescent="0.2">
      <c r="A40" s="1">
        <v>45035</v>
      </c>
      <c r="B40" s="9">
        <f>WEEKDAY(A40,1)</f>
        <v>4</v>
      </c>
      <c r="C40" s="9" t="str">
        <f>_xlfn.XLOOKUP(B40,$AH$2:$AH$8,$AI$2:$AI$8)</f>
        <v>Wednesday</v>
      </c>
      <c r="D40" s="2">
        <v>0.58333333333333304</v>
      </c>
      <c r="E40">
        <v>15.5</v>
      </c>
      <c r="F40">
        <v>12.19</v>
      </c>
      <c r="G40">
        <v>20</v>
      </c>
      <c r="H40">
        <v>5.21</v>
      </c>
      <c r="I40">
        <v>9.3800000000000008</v>
      </c>
      <c r="J40">
        <v>10.42</v>
      </c>
      <c r="K40" s="12">
        <f>L40/16</f>
        <v>61.125</v>
      </c>
      <c r="L40">
        <v>978</v>
      </c>
      <c r="M40" s="12">
        <f>N40/16</f>
        <v>21.617187500000014</v>
      </c>
      <c r="N40" s="12" cm="1">
        <f t="array" ref="N40">SUM($E$32:$E$46+$K$32:$K$46)-SUM($G$32:$J$46)</f>
        <v>345.87500000000023</v>
      </c>
      <c r="O40">
        <v>1</v>
      </c>
      <c r="AK40" t="s">
        <v>66</v>
      </c>
      <c r="AL40">
        <f>SUM(E39,E146,E253)</f>
        <v>52.6</v>
      </c>
    </row>
    <row r="41" spans="1:38" x14ac:dyDescent="0.2">
      <c r="A41" s="1">
        <v>45035</v>
      </c>
      <c r="B41" s="9">
        <f>WEEKDAY(A41,1)</f>
        <v>4</v>
      </c>
      <c r="C41" s="9" t="str">
        <f>_xlfn.XLOOKUP(B41,$AH$2:$AH$8,$AI$2:$AI$8)</f>
        <v>Wednesday</v>
      </c>
      <c r="D41" s="2">
        <v>0.625</v>
      </c>
      <c r="E41">
        <v>6</v>
      </c>
      <c r="F41">
        <v>4.99</v>
      </c>
      <c r="G41">
        <v>20</v>
      </c>
      <c r="H41">
        <v>5.21</v>
      </c>
      <c r="I41">
        <v>9.3800000000000008</v>
      </c>
      <c r="J41">
        <v>10.42</v>
      </c>
      <c r="K41" s="12">
        <f>L41/16</f>
        <v>61.125</v>
      </c>
      <c r="L41">
        <v>978</v>
      </c>
      <c r="M41" s="12">
        <f>N41/16</f>
        <v>21.617187500000014</v>
      </c>
      <c r="N41" s="12" cm="1">
        <f t="array" ref="N41">SUM($E$32:$E$46+$K$32:$K$46)-SUM($G$32:$J$46)</f>
        <v>345.87500000000023</v>
      </c>
      <c r="O41">
        <v>1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K41" t="s">
        <v>67</v>
      </c>
      <c r="AL41">
        <f>SUM(E40,E147,E254)</f>
        <v>33.700000000000003</v>
      </c>
    </row>
    <row r="42" spans="1:38" x14ac:dyDescent="0.2">
      <c r="A42" s="1">
        <v>45035</v>
      </c>
      <c r="B42" s="9">
        <f>WEEKDAY(A42,1)</f>
        <v>4</v>
      </c>
      <c r="C42" s="9" t="str">
        <f>_xlfn.XLOOKUP(B42,$AH$2:$AH$8,$AI$2:$AI$8)</f>
        <v>Wednesday</v>
      </c>
      <c r="D42" s="2">
        <v>0.66666666666666696</v>
      </c>
      <c r="E42">
        <v>0</v>
      </c>
      <c r="F42">
        <v>0</v>
      </c>
      <c r="G42">
        <v>20</v>
      </c>
      <c r="H42">
        <v>5.21</v>
      </c>
      <c r="I42">
        <v>9.3800000000000008</v>
      </c>
      <c r="J42">
        <v>10.42</v>
      </c>
      <c r="K42" s="12">
        <f>L42/16</f>
        <v>61.125</v>
      </c>
      <c r="L42">
        <v>978</v>
      </c>
      <c r="M42" s="12">
        <f>N42/16</f>
        <v>21.617187500000014</v>
      </c>
      <c r="N42" s="12" cm="1">
        <f t="array" ref="N42">SUM($E$32:$E$46+$K$32:$K$46)-SUM($G$32:$J$46)</f>
        <v>345.87500000000023</v>
      </c>
      <c r="O42">
        <v>1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K42" t="s">
        <v>68</v>
      </c>
      <c r="AL42">
        <f>SUM(E41,E148,E255)</f>
        <v>6</v>
      </c>
    </row>
    <row r="43" spans="1:38" x14ac:dyDescent="0.2">
      <c r="A43" s="1">
        <v>45035</v>
      </c>
      <c r="B43" s="9">
        <f>WEEKDAY(A43,1)</f>
        <v>4</v>
      </c>
      <c r="C43" s="9" t="str">
        <f>_xlfn.XLOOKUP(B43,$AH$2:$AH$8,$AI$2:$AI$8)</f>
        <v>Wednesday</v>
      </c>
      <c r="D43" s="2">
        <v>0.70833333333333304</v>
      </c>
      <c r="E43">
        <v>0</v>
      </c>
      <c r="F43">
        <v>0</v>
      </c>
      <c r="G43">
        <v>20</v>
      </c>
      <c r="H43">
        <v>5.21</v>
      </c>
      <c r="I43">
        <v>9.3800000000000008</v>
      </c>
      <c r="J43">
        <v>10.42</v>
      </c>
      <c r="K43" s="12">
        <f>L43/16</f>
        <v>61.125</v>
      </c>
      <c r="L43">
        <v>978</v>
      </c>
      <c r="M43" s="12">
        <f>N43/16</f>
        <v>21.617187500000014</v>
      </c>
      <c r="N43" s="12" cm="1">
        <f t="array" ref="N43">SUM($E$32:$E$46+$K$32:$K$46)-SUM($G$32:$J$46)</f>
        <v>345.87500000000023</v>
      </c>
      <c r="O43">
        <v>1</v>
      </c>
      <c r="AK43" t="s">
        <v>196</v>
      </c>
      <c r="AL43">
        <f>SUM(E42,E149,E256)</f>
        <v>0</v>
      </c>
    </row>
    <row r="44" spans="1:38" x14ac:dyDescent="0.2">
      <c r="A44" s="1">
        <v>45035</v>
      </c>
      <c r="B44" s="9">
        <f>WEEKDAY(A44,1)</f>
        <v>4</v>
      </c>
      <c r="C44" s="9" t="str">
        <f>_xlfn.XLOOKUP(B44,$AH$2:$AH$8,$AI$2:$AI$8)</f>
        <v>Wednesday</v>
      </c>
      <c r="D44" s="2">
        <v>0.75</v>
      </c>
      <c r="E44">
        <v>0</v>
      </c>
      <c r="F44">
        <v>0</v>
      </c>
      <c r="G44">
        <v>20</v>
      </c>
      <c r="H44">
        <v>5.21</v>
      </c>
      <c r="I44">
        <v>9.3800000000000008</v>
      </c>
      <c r="J44">
        <v>10.42</v>
      </c>
      <c r="K44" s="12">
        <f>L44/16</f>
        <v>61.125</v>
      </c>
      <c r="L44">
        <v>978</v>
      </c>
      <c r="M44" s="12">
        <f>N44/16</f>
        <v>21.617187500000014</v>
      </c>
      <c r="N44" s="12" cm="1">
        <f t="array" ref="N44">SUM($E$32:$E$46+$K$32:$K$46)-SUM($G$32:$J$46)</f>
        <v>345.87500000000023</v>
      </c>
      <c r="O44">
        <v>1</v>
      </c>
      <c r="AK44" t="s">
        <v>69</v>
      </c>
      <c r="AL44">
        <f>SUM(E43,E150,E257)</f>
        <v>0</v>
      </c>
    </row>
    <row r="45" spans="1:38" x14ac:dyDescent="0.2">
      <c r="A45" s="1">
        <v>45035</v>
      </c>
      <c r="B45" s="9">
        <f>WEEKDAY(A45,1)</f>
        <v>4</v>
      </c>
      <c r="C45" s="9" t="str">
        <f>_xlfn.XLOOKUP(B45,$AH$2:$AH$8,$AI$2:$AI$8)</f>
        <v>Wednesday</v>
      </c>
      <c r="D45" s="2">
        <v>0.79166666666666696</v>
      </c>
      <c r="E45">
        <v>13.25</v>
      </c>
      <c r="F45">
        <v>12.5</v>
      </c>
      <c r="G45">
        <v>20</v>
      </c>
      <c r="H45">
        <v>5.21</v>
      </c>
      <c r="I45">
        <v>9.3800000000000008</v>
      </c>
      <c r="J45">
        <v>10.42</v>
      </c>
      <c r="K45" s="12">
        <f>L45/16</f>
        <v>61.125</v>
      </c>
      <c r="L45">
        <v>978</v>
      </c>
      <c r="M45" s="12">
        <f>N45/16</f>
        <v>21.617187500000014</v>
      </c>
      <c r="N45" s="12" cm="1">
        <f t="array" ref="N45">SUM($E$32:$E$46+$K$32:$K$46)-SUM($G$32:$J$46)</f>
        <v>345.87500000000023</v>
      </c>
      <c r="O45">
        <v>1</v>
      </c>
      <c r="AK45" t="s">
        <v>70</v>
      </c>
      <c r="AL45">
        <f>SUM(E44,E151,E258)</f>
        <v>0</v>
      </c>
    </row>
    <row r="46" spans="1:38" x14ac:dyDescent="0.2">
      <c r="A46" s="1">
        <v>45035</v>
      </c>
      <c r="B46" s="9">
        <f>WEEKDAY(A46,1)</f>
        <v>4</v>
      </c>
      <c r="C46" s="9" t="str">
        <f>_xlfn.XLOOKUP(B46,$AH$2:$AH$8,$AI$2:$AI$8)</f>
        <v>Wednesday</v>
      </c>
      <c r="D46" s="2">
        <v>0.83333333333333304</v>
      </c>
      <c r="E46">
        <v>7.2</v>
      </c>
      <c r="F46">
        <v>7</v>
      </c>
      <c r="G46">
        <v>20</v>
      </c>
      <c r="H46">
        <v>5.21</v>
      </c>
      <c r="I46">
        <v>9.3800000000000008</v>
      </c>
      <c r="J46">
        <v>10.42</v>
      </c>
      <c r="K46" s="12">
        <f>L46/16</f>
        <v>61.125</v>
      </c>
      <c r="L46">
        <v>978</v>
      </c>
      <c r="M46" s="12">
        <f>N46/16</f>
        <v>21.617187500000014</v>
      </c>
      <c r="N46" s="12" cm="1">
        <f t="array" ref="N46">SUM($E$32:$E$46+$K$32:$K$46)-SUM($G$32:$J$46)</f>
        <v>345.87500000000023</v>
      </c>
      <c r="O46">
        <v>1</v>
      </c>
      <c r="AK46" t="s">
        <v>71</v>
      </c>
      <c r="AL46">
        <f>SUM(E45,E152,E259)</f>
        <v>13.25</v>
      </c>
    </row>
    <row r="47" spans="1:38" x14ac:dyDescent="0.2">
      <c r="A47" s="1">
        <v>45036</v>
      </c>
      <c r="B47" s="9">
        <f>WEEKDAY(A47,1)</f>
        <v>5</v>
      </c>
      <c r="C47" s="9" t="str">
        <f>_xlfn.XLOOKUP(B47,$AH$2:$AH$8,$AI$2:$AI$8)</f>
        <v>Thursday</v>
      </c>
      <c r="D47" s="2">
        <v>0.25</v>
      </c>
      <c r="E47">
        <v>3.25</v>
      </c>
      <c r="F47">
        <v>2.25</v>
      </c>
      <c r="G47">
        <v>20</v>
      </c>
      <c r="H47">
        <v>5.21</v>
      </c>
      <c r="I47">
        <v>9.3800000000000008</v>
      </c>
      <c r="J47">
        <v>10.42</v>
      </c>
      <c r="K47" s="12">
        <f>L47/16</f>
        <v>60.3125</v>
      </c>
      <c r="L47">
        <v>965</v>
      </c>
      <c r="M47" s="12">
        <f>N47/16</f>
        <v>21.617187500000014</v>
      </c>
      <c r="N47" s="12" cm="1">
        <f t="array" ref="N47">SUM($E$32:$E$46+$K$32:$K$46)-SUM($G$32:$J$46)</f>
        <v>345.87500000000023</v>
      </c>
      <c r="O47">
        <v>1</v>
      </c>
      <c r="AK47" t="s">
        <v>72</v>
      </c>
      <c r="AL47">
        <f>SUM(E46,E153,E260)</f>
        <v>7.2</v>
      </c>
    </row>
    <row r="48" spans="1:38" x14ac:dyDescent="0.2">
      <c r="A48" s="4">
        <v>45036</v>
      </c>
      <c r="B48" s="9">
        <f>WEEKDAY(A48,1)</f>
        <v>5</v>
      </c>
      <c r="C48" s="9" t="str">
        <f>_xlfn.XLOOKUP(B48,$AH$2:$AH$8,$AI$2:$AI$8)</f>
        <v>Thursday</v>
      </c>
      <c r="D48" s="2">
        <v>0.29166666666666702</v>
      </c>
      <c r="E48">
        <v>0</v>
      </c>
      <c r="F48">
        <v>0</v>
      </c>
      <c r="G48">
        <v>20</v>
      </c>
      <c r="H48">
        <v>5.21</v>
      </c>
      <c r="I48">
        <v>9.3800000000000008</v>
      </c>
      <c r="J48">
        <v>10.42</v>
      </c>
      <c r="K48" s="12">
        <f>L48/16</f>
        <v>60.3125</v>
      </c>
      <c r="L48">
        <v>965</v>
      </c>
      <c r="M48" s="12">
        <f>N48/16</f>
        <v>21.617187500000014</v>
      </c>
      <c r="N48" s="12" cm="1">
        <f t="array" ref="N48">SUM($E$32:$E$46+$K$32:$K$46)-SUM($G$32:$J$46)</f>
        <v>345.87500000000023</v>
      </c>
      <c r="O48">
        <v>1</v>
      </c>
      <c r="AK48" t="s">
        <v>73</v>
      </c>
      <c r="AL48" t="e">
        <f>SUM(#REF!,#REF!,#REF!)</f>
        <v>#REF!</v>
      </c>
    </row>
    <row r="49" spans="1:38" x14ac:dyDescent="0.2">
      <c r="A49" s="4">
        <v>45036</v>
      </c>
      <c r="B49" s="9">
        <f>WEEKDAY(A49,1)</f>
        <v>5</v>
      </c>
      <c r="C49" s="9" t="str">
        <f>_xlfn.XLOOKUP(B49,$AH$2:$AH$8,$AI$2:$AI$8)</f>
        <v>Thursday</v>
      </c>
      <c r="D49" s="2">
        <v>0.33333333333333298</v>
      </c>
      <c r="E49">
        <v>22.5</v>
      </c>
      <c r="F49">
        <v>18.21</v>
      </c>
      <c r="G49">
        <v>20</v>
      </c>
      <c r="H49">
        <v>5.21</v>
      </c>
      <c r="I49">
        <v>9.3800000000000008</v>
      </c>
      <c r="J49">
        <v>10.42</v>
      </c>
      <c r="K49" s="12">
        <f>L49/16</f>
        <v>60.3125</v>
      </c>
      <c r="L49">
        <v>965</v>
      </c>
      <c r="M49" s="12">
        <f>N49/16</f>
        <v>21.617187500000014</v>
      </c>
      <c r="N49" s="12" cm="1">
        <f t="array" ref="N49">SUM($E$32:$E$46+$K$32:$K$46)-SUM($G$32:$J$46)</f>
        <v>345.87500000000023</v>
      </c>
      <c r="O49">
        <v>1</v>
      </c>
      <c r="AK49" t="s">
        <v>197</v>
      </c>
      <c r="AL49">
        <f>SUM(E47,E154,E261)</f>
        <v>11.5</v>
      </c>
    </row>
    <row r="50" spans="1:38" x14ac:dyDescent="0.2">
      <c r="A50" s="4">
        <v>45036</v>
      </c>
      <c r="B50" s="9">
        <f>WEEKDAY(A50,1)</f>
        <v>5</v>
      </c>
      <c r="C50" s="9" t="str">
        <f>_xlfn.XLOOKUP(B50,$AH$2:$AH$8,$AI$2:$AI$8)</f>
        <v>Thursday</v>
      </c>
      <c r="D50" s="2">
        <v>0.375</v>
      </c>
      <c r="E50">
        <v>14.6</v>
      </c>
      <c r="F50">
        <v>12</v>
      </c>
      <c r="G50">
        <v>20</v>
      </c>
      <c r="H50">
        <v>5.21</v>
      </c>
      <c r="I50">
        <v>9.3800000000000008</v>
      </c>
      <c r="J50">
        <v>10.42</v>
      </c>
      <c r="K50" s="12">
        <f>L50/16</f>
        <v>60.3125</v>
      </c>
      <c r="L50">
        <v>965</v>
      </c>
      <c r="M50" s="12">
        <f>N50/16</f>
        <v>21.617187500000014</v>
      </c>
      <c r="N50" s="12" cm="1">
        <f t="array" ref="N50">SUM($E$32:$E$46+$K$32:$K$46)-SUM($G$32:$J$46)</f>
        <v>345.87500000000023</v>
      </c>
      <c r="O50">
        <v>1</v>
      </c>
      <c r="AK50" t="s">
        <v>198</v>
      </c>
      <c r="AL50">
        <f>SUM(E48,E155,E262)</f>
        <v>11</v>
      </c>
    </row>
    <row r="51" spans="1:38" x14ac:dyDescent="0.2">
      <c r="A51" s="4">
        <v>45036</v>
      </c>
      <c r="B51" s="9">
        <f>WEEKDAY(A51,1)</f>
        <v>5</v>
      </c>
      <c r="C51" s="9" t="str">
        <f>_xlfn.XLOOKUP(B51,$AH$2:$AH$8,$AI$2:$AI$8)</f>
        <v>Thursday</v>
      </c>
      <c r="D51" s="2">
        <v>0.41666666666666702</v>
      </c>
      <c r="E51">
        <v>17.2</v>
      </c>
      <c r="F51">
        <v>15</v>
      </c>
      <c r="G51">
        <v>20</v>
      </c>
      <c r="H51">
        <v>5.21</v>
      </c>
      <c r="I51">
        <v>9.3800000000000008</v>
      </c>
      <c r="J51">
        <v>10.42</v>
      </c>
      <c r="K51" s="12">
        <f>L51/16</f>
        <v>60.3125</v>
      </c>
      <c r="L51">
        <v>965</v>
      </c>
      <c r="M51" s="12">
        <f>N51/16</f>
        <v>21.617187500000014</v>
      </c>
      <c r="N51" s="12" cm="1">
        <f t="array" ref="N51">SUM($E$32:$E$46+$K$32:$K$46)-SUM($G$32:$J$46)</f>
        <v>345.87500000000023</v>
      </c>
      <c r="O51">
        <v>1</v>
      </c>
      <c r="AK51" t="s">
        <v>199</v>
      </c>
      <c r="AL51">
        <f>SUM(E49,E156,E263)</f>
        <v>47.5</v>
      </c>
    </row>
    <row r="52" spans="1:38" x14ac:dyDescent="0.2">
      <c r="A52" s="4">
        <v>45036</v>
      </c>
      <c r="B52" s="9">
        <f>WEEKDAY(A52,1)</f>
        <v>5</v>
      </c>
      <c r="C52" s="9" t="str">
        <f>_xlfn.XLOOKUP(B52,$AH$2:$AH$8,$AI$2:$AI$8)</f>
        <v>Thursday</v>
      </c>
      <c r="D52" s="2">
        <v>0.45833333333333298</v>
      </c>
      <c r="E52">
        <v>9.25</v>
      </c>
      <c r="F52">
        <v>6.75</v>
      </c>
      <c r="G52">
        <v>20</v>
      </c>
      <c r="H52">
        <v>5.21</v>
      </c>
      <c r="I52">
        <v>9.3800000000000008</v>
      </c>
      <c r="J52">
        <v>10.42</v>
      </c>
      <c r="K52" s="12">
        <f>L52/16</f>
        <v>60.3125</v>
      </c>
      <c r="L52">
        <v>965</v>
      </c>
      <c r="M52" s="12">
        <f>N52/16</f>
        <v>21.617187500000014</v>
      </c>
      <c r="N52" s="12" cm="1">
        <f t="array" ref="N52">SUM($E$32:$E$46+$K$32:$K$46)-SUM($G$32:$J$46)</f>
        <v>345.87500000000023</v>
      </c>
      <c r="O52">
        <v>1</v>
      </c>
      <c r="AK52" t="s">
        <v>200</v>
      </c>
      <c r="AL52">
        <f>SUM(E50,E157,E264)</f>
        <v>44.2</v>
      </c>
    </row>
    <row r="53" spans="1:38" x14ac:dyDescent="0.2">
      <c r="A53" s="4">
        <v>45036</v>
      </c>
      <c r="B53" s="9">
        <f>WEEKDAY(A53,1)</f>
        <v>5</v>
      </c>
      <c r="C53" s="9" t="str">
        <f>_xlfn.XLOOKUP(B53,$AH$2:$AH$8,$AI$2:$AI$8)</f>
        <v>Thursday</v>
      </c>
      <c r="D53" s="2">
        <v>0.5</v>
      </c>
      <c r="E53">
        <v>0</v>
      </c>
      <c r="F53">
        <v>0</v>
      </c>
      <c r="G53">
        <v>20</v>
      </c>
      <c r="H53">
        <v>5.21</v>
      </c>
      <c r="I53">
        <v>9.3800000000000008</v>
      </c>
      <c r="J53">
        <v>10.42</v>
      </c>
      <c r="K53" s="12">
        <f>L53/16</f>
        <v>60.3125</v>
      </c>
      <c r="L53">
        <v>965</v>
      </c>
      <c r="M53" s="12">
        <f>N53/16</f>
        <v>21.617187500000014</v>
      </c>
      <c r="N53" s="12" cm="1">
        <f t="array" ref="N53">SUM($E$32:$E$46+$K$32:$K$46)-SUM($G$32:$J$46)</f>
        <v>345.87500000000023</v>
      </c>
      <c r="O53">
        <v>1</v>
      </c>
      <c r="AK53" t="s">
        <v>201</v>
      </c>
      <c r="AL53">
        <f>SUM(E51,E158,E265)</f>
        <v>33.799999999999997</v>
      </c>
    </row>
    <row r="54" spans="1:38" x14ac:dyDescent="0.2">
      <c r="A54" s="4">
        <v>45036</v>
      </c>
      <c r="B54" s="9">
        <f>WEEKDAY(A54,1)</f>
        <v>5</v>
      </c>
      <c r="C54" s="9" t="str">
        <f>_xlfn.XLOOKUP(B54,$AH$2:$AH$8,$AI$2:$AI$8)</f>
        <v>Thursday</v>
      </c>
      <c r="D54" s="2">
        <v>0.54166666666666696</v>
      </c>
      <c r="E54">
        <v>17.7</v>
      </c>
      <c r="F54">
        <v>15.25</v>
      </c>
      <c r="G54">
        <v>20</v>
      </c>
      <c r="H54">
        <v>5.21</v>
      </c>
      <c r="I54">
        <v>9.3800000000000008</v>
      </c>
      <c r="J54">
        <v>10.42</v>
      </c>
      <c r="K54" s="12">
        <f>L54/16</f>
        <v>60.3125</v>
      </c>
      <c r="L54">
        <v>965</v>
      </c>
      <c r="M54" s="12">
        <f>N54/16</f>
        <v>21.617187500000014</v>
      </c>
      <c r="N54" s="12" cm="1">
        <f t="array" ref="N54">SUM($E$32:$E$46+$K$32:$K$46)-SUM($G$32:$J$46)</f>
        <v>345.87500000000023</v>
      </c>
      <c r="O54">
        <v>1</v>
      </c>
      <c r="AK54" t="s">
        <v>202</v>
      </c>
      <c r="AL54">
        <f>SUM(E52,E159,E266)</f>
        <v>29.5</v>
      </c>
    </row>
    <row r="55" spans="1:38" x14ac:dyDescent="0.2">
      <c r="A55" s="4">
        <v>45036</v>
      </c>
      <c r="B55" s="9">
        <f>WEEKDAY(A55,1)</f>
        <v>5</v>
      </c>
      <c r="C55" s="9" t="str">
        <f>_xlfn.XLOOKUP(B55,$AH$2:$AH$8,$AI$2:$AI$8)</f>
        <v>Thursday</v>
      </c>
      <c r="D55" s="2">
        <v>0.58333333333333304</v>
      </c>
      <c r="E55">
        <v>5.5</v>
      </c>
      <c r="F55">
        <v>5</v>
      </c>
      <c r="G55">
        <v>20</v>
      </c>
      <c r="H55">
        <v>5.21</v>
      </c>
      <c r="I55">
        <v>9.3800000000000008</v>
      </c>
      <c r="J55">
        <v>10.42</v>
      </c>
      <c r="K55" s="12">
        <f>L55/16</f>
        <v>60.3125</v>
      </c>
      <c r="L55">
        <v>965</v>
      </c>
      <c r="M55" s="12">
        <f>N55/16</f>
        <v>21.617187500000014</v>
      </c>
      <c r="N55" s="12" cm="1">
        <f t="array" ref="N55">SUM($E$32:$E$46+$K$32:$K$46)-SUM($G$32:$J$46)</f>
        <v>345.87500000000023</v>
      </c>
      <c r="O55">
        <v>1</v>
      </c>
      <c r="AK55" t="s">
        <v>203</v>
      </c>
      <c r="AL55">
        <f>SUM(E53,E160,E267)</f>
        <v>0</v>
      </c>
    </row>
    <row r="56" spans="1:38" x14ac:dyDescent="0.2">
      <c r="A56" s="4">
        <v>45036</v>
      </c>
      <c r="B56" s="9">
        <f>WEEKDAY(A56,1)</f>
        <v>5</v>
      </c>
      <c r="C56" s="9" t="str">
        <f>_xlfn.XLOOKUP(B56,$AH$2:$AH$8,$AI$2:$AI$8)</f>
        <v>Thursday</v>
      </c>
      <c r="D56" s="2">
        <v>0.625</v>
      </c>
      <c r="E56">
        <v>12.1</v>
      </c>
      <c r="F56">
        <v>9.24</v>
      </c>
      <c r="G56">
        <v>20</v>
      </c>
      <c r="H56">
        <v>5.21</v>
      </c>
      <c r="I56">
        <v>9.3800000000000008</v>
      </c>
      <c r="J56">
        <v>10.42</v>
      </c>
      <c r="K56" s="12">
        <f>L56/16</f>
        <v>60.3125</v>
      </c>
      <c r="L56">
        <v>965</v>
      </c>
      <c r="M56" s="12">
        <f>N56/16</f>
        <v>21.617187500000014</v>
      </c>
      <c r="N56" s="12" cm="1">
        <f t="array" ref="N56">SUM($E$32:$E$46+$K$32:$K$46)-SUM($G$32:$J$46)</f>
        <v>345.87500000000023</v>
      </c>
      <c r="O56">
        <v>1</v>
      </c>
      <c r="AK56" t="s">
        <v>204</v>
      </c>
      <c r="AL56">
        <f>SUM(E54,E161,E268)</f>
        <v>32.450000000000003</v>
      </c>
    </row>
    <row r="57" spans="1:38" x14ac:dyDescent="0.2">
      <c r="A57" s="4">
        <v>45036</v>
      </c>
      <c r="B57" s="9">
        <f>WEEKDAY(A57,1)</f>
        <v>5</v>
      </c>
      <c r="C57" s="9" t="str">
        <f>_xlfn.XLOOKUP(B57,$AH$2:$AH$8,$AI$2:$AI$8)</f>
        <v>Thursday</v>
      </c>
      <c r="D57" s="2">
        <v>0.66666666666666696</v>
      </c>
      <c r="E57">
        <v>12.6</v>
      </c>
      <c r="F57">
        <v>10.25</v>
      </c>
      <c r="G57">
        <v>20</v>
      </c>
      <c r="H57">
        <v>5.21</v>
      </c>
      <c r="I57">
        <v>9.3800000000000008</v>
      </c>
      <c r="J57">
        <v>10.42</v>
      </c>
      <c r="K57" s="12">
        <f>L57/16</f>
        <v>60.3125</v>
      </c>
      <c r="L57">
        <v>965</v>
      </c>
      <c r="M57" s="12">
        <f>N57/16</f>
        <v>21.617187500000014</v>
      </c>
      <c r="N57" s="12" cm="1">
        <f t="array" ref="N57">SUM($E$32:$E$46+$K$32:$K$46)-SUM($G$32:$J$46)</f>
        <v>345.87500000000023</v>
      </c>
      <c r="O57">
        <v>1</v>
      </c>
      <c r="AK57" t="s">
        <v>205</v>
      </c>
      <c r="AL57">
        <f>SUM(E55,E162,E269)</f>
        <v>25.75</v>
      </c>
    </row>
    <row r="58" spans="1:38" x14ac:dyDescent="0.2">
      <c r="A58" s="4">
        <v>45036</v>
      </c>
      <c r="B58" s="9">
        <f>WEEKDAY(A58,1)</f>
        <v>5</v>
      </c>
      <c r="C58" s="9" t="str">
        <f>_xlfn.XLOOKUP(B58,$AH$2:$AH$8,$AI$2:$AI$8)</f>
        <v>Thursday</v>
      </c>
      <c r="D58" s="2">
        <v>0.70833333333333304</v>
      </c>
      <c r="E58">
        <v>17.100000000000001</v>
      </c>
      <c r="F58">
        <v>14.75</v>
      </c>
      <c r="G58">
        <v>20</v>
      </c>
      <c r="H58">
        <v>5.21</v>
      </c>
      <c r="I58">
        <v>9.3800000000000008</v>
      </c>
      <c r="J58">
        <v>10.42</v>
      </c>
      <c r="K58" s="12">
        <f>L58/16</f>
        <v>60.3125</v>
      </c>
      <c r="L58">
        <v>965</v>
      </c>
      <c r="M58" s="12">
        <f>N58/16</f>
        <v>21.617187500000014</v>
      </c>
      <c r="N58" s="12" cm="1">
        <f t="array" ref="N58">SUM($E$32:$E$46+$K$32:$K$46)-SUM($G$32:$J$46)</f>
        <v>345.87500000000023</v>
      </c>
      <c r="O58">
        <v>1</v>
      </c>
      <c r="AK58" t="s">
        <v>206</v>
      </c>
      <c r="AL58">
        <f>SUM(E56,E163,E270)</f>
        <v>41.85</v>
      </c>
    </row>
    <row r="59" spans="1:38" x14ac:dyDescent="0.2">
      <c r="A59" s="4">
        <v>45036</v>
      </c>
      <c r="B59" s="9">
        <f>WEEKDAY(A59,1)</f>
        <v>5</v>
      </c>
      <c r="C59" s="9" t="str">
        <f>_xlfn.XLOOKUP(B59,$AH$2:$AH$8,$AI$2:$AI$8)</f>
        <v>Thursday</v>
      </c>
      <c r="D59" s="2">
        <v>0.75</v>
      </c>
      <c r="E59">
        <v>10.84</v>
      </c>
      <c r="F59">
        <v>9.5</v>
      </c>
      <c r="G59">
        <v>20</v>
      </c>
      <c r="H59">
        <v>5.21</v>
      </c>
      <c r="I59">
        <v>9.3800000000000008</v>
      </c>
      <c r="J59">
        <v>10.42</v>
      </c>
      <c r="K59" s="12">
        <f>L59/16</f>
        <v>60.3125</v>
      </c>
      <c r="L59">
        <v>965</v>
      </c>
      <c r="M59" s="12">
        <f>N59/16</f>
        <v>21.617187500000014</v>
      </c>
      <c r="N59" s="12" cm="1">
        <f t="array" ref="N59">SUM($E$32:$E$46+$K$32:$K$46)-SUM($G$32:$J$46)</f>
        <v>345.87500000000023</v>
      </c>
      <c r="O59">
        <v>1</v>
      </c>
      <c r="AK59" t="s">
        <v>207</v>
      </c>
      <c r="AL59">
        <f>SUM(E57,E164,E271)</f>
        <v>25.799999999999997</v>
      </c>
    </row>
    <row r="60" spans="1:38" x14ac:dyDescent="0.2">
      <c r="A60" s="4">
        <v>45036</v>
      </c>
      <c r="B60" s="9">
        <f>WEEKDAY(A60,1)</f>
        <v>5</v>
      </c>
      <c r="C60" s="9" t="str">
        <f>_xlfn.XLOOKUP(B60,$AH$2:$AH$8,$AI$2:$AI$8)</f>
        <v>Thursday</v>
      </c>
      <c r="D60" s="2">
        <v>0.79166666666666696</v>
      </c>
      <c r="E60">
        <v>19.95</v>
      </c>
      <c r="F60">
        <v>13.25</v>
      </c>
      <c r="G60">
        <v>20</v>
      </c>
      <c r="H60">
        <v>5.21</v>
      </c>
      <c r="I60">
        <v>9.3800000000000008</v>
      </c>
      <c r="J60">
        <v>10.42</v>
      </c>
      <c r="K60" s="12">
        <f>L60/16</f>
        <v>60.3125</v>
      </c>
      <c r="L60">
        <v>965</v>
      </c>
      <c r="M60" s="12">
        <f>N60/16</f>
        <v>21.617187500000014</v>
      </c>
      <c r="N60" s="12" cm="1">
        <f t="array" ref="N60">SUM($E$32:$E$46+$K$32:$K$46)-SUM($G$32:$J$46)</f>
        <v>345.87500000000023</v>
      </c>
      <c r="O60">
        <v>1</v>
      </c>
      <c r="AK60" t="s">
        <v>208</v>
      </c>
      <c r="AL60">
        <f>SUM(E58,E165,E272)</f>
        <v>60.55</v>
      </c>
    </row>
    <row r="61" spans="1:38" x14ac:dyDescent="0.2">
      <c r="A61" s="4">
        <v>45036</v>
      </c>
      <c r="B61" s="9">
        <f>WEEKDAY(A61,1)</f>
        <v>5</v>
      </c>
      <c r="C61" s="9" t="str">
        <f>_xlfn.XLOOKUP(B61,$AH$2:$AH$8,$AI$2:$AI$8)</f>
        <v>Thursday</v>
      </c>
      <c r="D61" s="2">
        <v>0.83333333333333304</v>
      </c>
      <c r="E61">
        <v>11</v>
      </c>
      <c r="F61">
        <v>7.99</v>
      </c>
      <c r="G61">
        <v>20</v>
      </c>
      <c r="H61">
        <v>5.21</v>
      </c>
      <c r="I61">
        <v>9.3800000000000008</v>
      </c>
      <c r="J61">
        <v>10.42</v>
      </c>
      <c r="K61" s="12">
        <f>L61/16</f>
        <v>60.3125</v>
      </c>
      <c r="L61">
        <v>965</v>
      </c>
      <c r="M61" s="12">
        <f>N61/16</f>
        <v>21.617187500000014</v>
      </c>
      <c r="N61" s="12" cm="1">
        <f t="array" ref="N61">SUM($E$32:$E$46+$K$32:$K$46)-SUM($G$32:$J$46)</f>
        <v>345.87500000000023</v>
      </c>
      <c r="O61">
        <v>1</v>
      </c>
      <c r="AK61" t="s">
        <v>209</v>
      </c>
      <c r="AL61">
        <f>SUM(E59,E166,E273)</f>
        <v>59.440000000000005</v>
      </c>
    </row>
    <row r="62" spans="1:38" x14ac:dyDescent="0.2">
      <c r="A62" s="1">
        <v>45037</v>
      </c>
      <c r="B62" s="9">
        <f>WEEKDAY(A62,1)</f>
        <v>6</v>
      </c>
      <c r="C62" s="9" t="str">
        <f>_xlfn.XLOOKUP(B62,$AH$2:$AH$8,$AI$2:$AI$8)</f>
        <v>Friday</v>
      </c>
      <c r="D62" s="2">
        <v>0.25</v>
      </c>
      <c r="E62">
        <v>5.5</v>
      </c>
      <c r="F62">
        <v>5</v>
      </c>
      <c r="G62">
        <v>20</v>
      </c>
      <c r="H62">
        <v>5.21</v>
      </c>
      <c r="I62">
        <v>9.3800000000000008</v>
      </c>
      <c r="J62">
        <v>10.42</v>
      </c>
      <c r="K62" s="12">
        <f>L62/16</f>
        <v>64.0625</v>
      </c>
      <c r="L62">
        <v>1025</v>
      </c>
      <c r="M62" s="12">
        <f>N62/16</f>
        <v>21.77421875000001</v>
      </c>
      <c r="N62" s="12" cm="1">
        <f t="array" ref="N62">SUM($E$62:$E$76+$K$62:$K$76)-SUM($G$62:$J$76)</f>
        <v>348.38750000000016</v>
      </c>
      <c r="O62">
        <v>0</v>
      </c>
      <c r="AK62" t="s">
        <v>210</v>
      </c>
      <c r="AL62">
        <f>SUM(E60,E167,E274)</f>
        <v>66.75</v>
      </c>
    </row>
    <row r="63" spans="1:38" x14ac:dyDescent="0.2">
      <c r="A63" s="4">
        <v>45037</v>
      </c>
      <c r="B63" s="9">
        <f>WEEKDAY(A63,1)</f>
        <v>6</v>
      </c>
      <c r="C63" s="9" t="str">
        <f>_xlfn.XLOOKUP(B63,$AH$2:$AH$8,$AI$2:$AI$8)</f>
        <v>Friday</v>
      </c>
      <c r="D63" s="2">
        <v>0.29166666666666702</v>
      </c>
      <c r="E63">
        <v>0</v>
      </c>
      <c r="F63">
        <v>0</v>
      </c>
      <c r="G63">
        <v>20</v>
      </c>
      <c r="H63">
        <v>5.21</v>
      </c>
      <c r="I63">
        <v>9.3800000000000008</v>
      </c>
      <c r="J63">
        <v>10.42</v>
      </c>
      <c r="K63" s="12">
        <f>L63/16</f>
        <v>64.0625</v>
      </c>
      <c r="L63">
        <v>1025</v>
      </c>
      <c r="M63" s="12">
        <f>N63/16</f>
        <v>21.77421875000001</v>
      </c>
      <c r="N63" s="12" cm="1">
        <f t="array" ref="N63">SUM($E$62:$E$76+$K$62:$K$76)-SUM($G$62:$J$76)</f>
        <v>348.38750000000016</v>
      </c>
      <c r="O63">
        <v>0</v>
      </c>
      <c r="AK63" t="s">
        <v>211</v>
      </c>
      <c r="AL63">
        <f>SUM(E61,E168,E275)</f>
        <v>33</v>
      </c>
    </row>
    <row r="64" spans="1:38" x14ac:dyDescent="0.2">
      <c r="A64" s="4">
        <v>45037</v>
      </c>
      <c r="B64" s="9">
        <f>WEEKDAY(A64,1)</f>
        <v>6</v>
      </c>
      <c r="C64" s="9" t="str">
        <f>_xlfn.XLOOKUP(B64,$AH$2:$AH$8,$AI$2:$AI$8)</f>
        <v>Friday</v>
      </c>
      <c r="D64" s="2">
        <v>0.33333333333333298</v>
      </c>
      <c r="E64">
        <v>0</v>
      </c>
      <c r="F64">
        <v>0</v>
      </c>
      <c r="G64">
        <v>20</v>
      </c>
      <c r="H64">
        <v>5.21</v>
      </c>
      <c r="I64">
        <v>9.3800000000000008</v>
      </c>
      <c r="J64">
        <v>10.42</v>
      </c>
      <c r="K64" s="12">
        <f>L64/16</f>
        <v>64.0625</v>
      </c>
      <c r="L64">
        <v>1025</v>
      </c>
      <c r="M64" s="12">
        <f>N64/16</f>
        <v>21.77421875000001</v>
      </c>
      <c r="N64" s="12" cm="1">
        <f t="array" ref="N64">SUM($E$62:$E$76+$K$62:$K$76)-SUM($G$62:$J$76)</f>
        <v>348.38750000000016</v>
      </c>
      <c r="O64">
        <v>0</v>
      </c>
      <c r="AK64" t="s">
        <v>212</v>
      </c>
      <c r="AL64" t="e">
        <f>SUM(#REF!,#REF!,#REF!)</f>
        <v>#REF!</v>
      </c>
    </row>
    <row r="65" spans="1:38" x14ac:dyDescent="0.2">
      <c r="A65" s="4">
        <v>45037</v>
      </c>
      <c r="B65" s="9">
        <f>WEEKDAY(A65,1)</f>
        <v>6</v>
      </c>
      <c r="C65" s="9" t="str">
        <f>_xlfn.XLOOKUP(B65,$AH$2:$AH$8,$AI$2:$AI$8)</f>
        <v>Friday</v>
      </c>
      <c r="D65" s="2">
        <v>0.375</v>
      </c>
      <c r="E65">
        <v>14.85</v>
      </c>
      <c r="F65">
        <v>11.35</v>
      </c>
      <c r="G65">
        <v>20</v>
      </c>
      <c r="H65">
        <v>5.21</v>
      </c>
      <c r="I65">
        <v>9.3800000000000008</v>
      </c>
      <c r="J65">
        <v>10.42</v>
      </c>
      <c r="K65" s="12">
        <f>L65/16</f>
        <v>64.0625</v>
      </c>
      <c r="L65">
        <v>1025</v>
      </c>
      <c r="M65" s="12">
        <f>N65/16</f>
        <v>21.77421875000001</v>
      </c>
      <c r="N65" s="12" cm="1">
        <f t="array" ref="N65">SUM($E$62:$E$76+$K$62:$K$76)-SUM($G$62:$J$76)</f>
        <v>348.38750000000016</v>
      </c>
      <c r="O65">
        <v>0</v>
      </c>
      <c r="AK65" t="s">
        <v>46</v>
      </c>
      <c r="AL65">
        <f>SUM(E62,E169,E276)</f>
        <v>24.5</v>
      </c>
    </row>
    <row r="66" spans="1:38" x14ac:dyDescent="0.2">
      <c r="A66" s="4">
        <v>45037</v>
      </c>
      <c r="B66" s="9">
        <f>WEEKDAY(A66,1)</f>
        <v>6</v>
      </c>
      <c r="C66" s="9" t="str">
        <f>_xlfn.XLOOKUP(B66,$AH$2:$AH$8,$AI$2:$AI$8)</f>
        <v>Friday</v>
      </c>
      <c r="D66" s="2">
        <v>0.41666666666666702</v>
      </c>
      <c r="E66">
        <v>23.5</v>
      </c>
      <c r="F66">
        <v>4.25</v>
      </c>
      <c r="G66">
        <v>20</v>
      </c>
      <c r="H66">
        <v>5.21</v>
      </c>
      <c r="I66">
        <v>9.3800000000000008</v>
      </c>
      <c r="J66">
        <v>10.42</v>
      </c>
      <c r="K66" s="12">
        <f>L66/16</f>
        <v>64.0625</v>
      </c>
      <c r="L66">
        <v>1025</v>
      </c>
      <c r="M66" s="12">
        <f>N66/16</f>
        <v>21.77421875000001</v>
      </c>
      <c r="N66" s="12" cm="1">
        <f t="array" ref="N66">SUM($E$62:$E$76+$K$62:$K$76)-SUM($G$62:$J$76)</f>
        <v>348.38750000000016</v>
      </c>
      <c r="O66">
        <v>0</v>
      </c>
      <c r="AK66" t="s">
        <v>47</v>
      </c>
      <c r="AL66">
        <f>SUM(E63,E170,E277)</f>
        <v>12.85</v>
      </c>
    </row>
    <row r="67" spans="1:38" x14ac:dyDescent="0.2">
      <c r="A67" s="4">
        <v>45037</v>
      </c>
      <c r="B67" s="9">
        <f>WEEKDAY(A67,1)</f>
        <v>6</v>
      </c>
      <c r="C67" s="9" t="str">
        <f>_xlfn.XLOOKUP(B67,$AH$2:$AH$8,$AI$2:$AI$8)</f>
        <v>Friday</v>
      </c>
      <c r="D67" s="2">
        <v>0.45833333333333298</v>
      </c>
      <c r="E67">
        <v>0</v>
      </c>
      <c r="F67">
        <v>0</v>
      </c>
      <c r="G67">
        <v>20</v>
      </c>
      <c r="H67">
        <v>5.21</v>
      </c>
      <c r="I67">
        <v>9.3800000000000008</v>
      </c>
      <c r="J67">
        <v>10.42</v>
      </c>
      <c r="K67" s="12">
        <f>L67/16</f>
        <v>64.0625</v>
      </c>
      <c r="L67">
        <v>1025</v>
      </c>
      <c r="M67" s="12">
        <f>N67/16</f>
        <v>21.77421875000001</v>
      </c>
      <c r="N67" s="12" cm="1">
        <f t="array" ref="N67">SUM($E$62:$E$76+$K$62:$K$76)-SUM($G$62:$J$76)</f>
        <v>348.38750000000016</v>
      </c>
      <c r="O67">
        <v>0</v>
      </c>
      <c r="AK67" t="s">
        <v>48</v>
      </c>
      <c r="AL67">
        <f>SUM(E64,E171,E278)</f>
        <v>6.6</v>
      </c>
    </row>
    <row r="68" spans="1:38" x14ac:dyDescent="0.2">
      <c r="A68" s="4">
        <v>45037</v>
      </c>
      <c r="B68" s="9">
        <f>WEEKDAY(A68,1)</f>
        <v>6</v>
      </c>
      <c r="C68" s="9" t="str">
        <f>_xlfn.XLOOKUP(B68,$AH$2:$AH$8,$AI$2:$AI$8)</f>
        <v>Friday</v>
      </c>
      <c r="D68" s="2">
        <v>0.5</v>
      </c>
      <c r="E68">
        <v>0</v>
      </c>
      <c r="F68">
        <v>0</v>
      </c>
      <c r="G68">
        <v>20</v>
      </c>
      <c r="H68">
        <v>5.21</v>
      </c>
      <c r="I68">
        <v>9.3800000000000008</v>
      </c>
      <c r="J68">
        <v>10.42</v>
      </c>
      <c r="K68" s="12">
        <f>L68/16</f>
        <v>64.0625</v>
      </c>
      <c r="L68">
        <v>1025</v>
      </c>
      <c r="M68" s="12">
        <f>N68/16</f>
        <v>21.77421875000001</v>
      </c>
      <c r="N68" s="12" cm="1">
        <f t="array" ref="N68">SUM($E$62:$E$76+$K$62:$K$76)-SUM($G$62:$J$76)</f>
        <v>348.38750000000016</v>
      </c>
      <c r="O68">
        <v>0</v>
      </c>
      <c r="AK68" t="s">
        <v>49</v>
      </c>
      <c r="AL68">
        <f>SUM(E65,E172,E279)</f>
        <v>18.7</v>
      </c>
    </row>
    <row r="69" spans="1:38" x14ac:dyDescent="0.2">
      <c r="A69" s="4">
        <v>45037</v>
      </c>
      <c r="B69" s="9">
        <f>WEEKDAY(A69,1)</f>
        <v>6</v>
      </c>
      <c r="C69" s="9" t="str">
        <f>_xlfn.XLOOKUP(B69,$AH$2:$AH$8,$AI$2:$AI$8)</f>
        <v>Friday</v>
      </c>
      <c r="D69" s="2">
        <v>0.54166666666666696</v>
      </c>
      <c r="E69">
        <v>0</v>
      </c>
      <c r="F69">
        <v>0</v>
      </c>
      <c r="G69">
        <v>20</v>
      </c>
      <c r="H69">
        <v>5.21</v>
      </c>
      <c r="I69">
        <v>9.3800000000000008</v>
      </c>
      <c r="J69">
        <v>10.42</v>
      </c>
      <c r="K69" s="12">
        <f>L69/16</f>
        <v>64.0625</v>
      </c>
      <c r="L69">
        <v>1025</v>
      </c>
      <c r="M69" s="12">
        <f>N69/16</f>
        <v>21.77421875000001</v>
      </c>
      <c r="N69" s="12" cm="1">
        <f t="array" ref="N69">SUM($E$62:$E$76+$K$62:$K$76)-SUM($G$62:$J$76)</f>
        <v>348.38750000000016</v>
      </c>
      <c r="O69">
        <v>0</v>
      </c>
      <c r="AK69" t="s">
        <v>50</v>
      </c>
      <c r="AL69">
        <f>SUM(E66,E173,E280)</f>
        <v>55.8</v>
      </c>
    </row>
    <row r="70" spans="1:38" x14ac:dyDescent="0.2">
      <c r="A70" s="4">
        <v>45037</v>
      </c>
      <c r="B70" s="9">
        <f>WEEKDAY(A70,1)</f>
        <v>6</v>
      </c>
      <c r="C70" s="9" t="str">
        <f>_xlfn.XLOOKUP(B70,$AH$2:$AH$8,$AI$2:$AI$8)</f>
        <v>Friday</v>
      </c>
      <c r="D70" s="2">
        <v>0.58333333333333304</v>
      </c>
      <c r="E70">
        <v>14.25</v>
      </c>
      <c r="F70">
        <v>11.75</v>
      </c>
      <c r="G70">
        <v>20</v>
      </c>
      <c r="H70">
        <v>5.21</v>
      </c>
      <c r="I70">
        <v>9.3800000000000008</v>
      </c>
      <c r="J70">
        <v>10.42</v>
      </c>
      <c r="K70" s="12">
        <f>L70/16</f>
        <v>64.0625</v>
      </c>
      <c r="L70">
        <v>1025</v>
      </c>
      <c r="M70" s="12">
        <f>N70/16</f>
        <v>21.77421875000001</v>
      </c>
      <c r="N70" s="12" cm="1">
        <f t="array" ref="N70">SUM($E$62:$E$76+$K$62:$K$76)-SUM($G$62:$J$76)</f>
        <v>348.38750000000016</v>
      </c>
      <c r="O70">
        <v>0</v>
      </c>
      <c r="AK70" t="s">
        <v>51</v>
      </c>
      <c r="AL70">
        <f>SUM(E67,E174,E281)</f>
        <v>105.5</v>
      </c>
    </row>
    <row r="71" spans="1:38" x14ac:dyDescent="0.2">
      <c r="A71" s="4">
        <v>45037</v>
      </c>
      <c r="B71" s="9">
        <f>WEEKDAY(A71,1)</f>
        <v>6</v>
      </c>
      <c r="C71" s="9" t="str">
        <f>_xlfn.XLOOKUP(B71,$AH$2:$AH$8,$AI$2:$AI$8)</f>
        <v>Friday</v>
      </c>
      <c r="D71" s="2">
        <v>0.625</v>
      </c>
      <c r="E71">
        <v>4.5</v>
      </c>
      <c r="F71">
        <v>4</v>
      </c>
      <c r="G71">
        <v>20</v>
      </c>
      <c r="H71">
        <v>5.21</v>
      </c>
      <c r="I71">
        <v>9.3800000000000008</v>
      </c>
      <c r="J71">
        <v>10.42</v>
      </c>
      <c r="K71" s="12">
        <f>L71/16</f>
        <v>64.0625</v>
      </c>
      <c r="L71">
        <v>1025</v>
      </c>
      <c r="M71" s="12">
        <f>N71/16</f>
        <v>21.77421875000001</v>
      </c>
      <c r="N71" s="12" cm="1">
        <f t="array" ref="N71">SUM($E$62:$E$76+$K$62:$K$76)-SUM($G$62:$J$76)</f>
        <v>348.38750000000016</v>
      </c>
      <c r="O71">
        <v>0</v>
      </c>
      <c r="AK71" t="s">
        <v>213</v>
      </c>
      <c r="AL71">
        <f>SUM(E68,E175,E282)</f>
        <v>8.85</v>
      </c>
    </row>
    <row r="72" spans="1:38" x14ac:dyDescent="0.2">
      <c r="A72" s="4">
        <v>45037</v>
      </c>
      <c r="B72" s="9">
        <f>WEEKDAY(A72,1)</f>
        <v>6</v>
      </c>
      <c r="C72" s="9" t="str">
        <f>_xlfn.XLOOKUP(B72,$AH$2:$AH$8,$AI$2:$AI$8)</f>
        <v>Friday</v>
      </c>
      <c r="D72" s="2">
        <v>0.66666666666666696</v>
      </c>
      <c r="E72">
        <v>0</v>
      </c>
      <c r="F72">
        <v>0</v>
      </c>
      <c r="G72">
        <v>20</v>
      </c>
      <c r="H72">
        <v>5.21</v>
      </c>
      <c r="I72">
        <v>9.3800000000000008</v>
      </c>
      <c r="J72">
        <v>10.42</v>
      </c>
      <c r="K72" s="12">
        <f>L72/16</f>
        <v>64.0625</v>
      </c>
      <c r="L72">
        <v>1025</v>
      </c>
      <c r="M72" s="12">
        <f>N72/16</f>
        <v>21.77421875000001</v>
      </c>
      <c r="N72" s="12" cm="1">
        <f t="array" ref="N72">SUM($E$62:$E$76+$K$62:$K$76)-SUM($G$62:$J$76)</f>
        <v>348.38750000000016</v>
      </c>
      <c r="O72">
        <v>0</v>
      </c>
      <c r="AK72" t="s">
        <v>52</v>
      </c>
      <c r="AL72">
        <f>SUM(E69,E176,E283)</f>
        <v>29.75</v>
      </c>
    </row>
    <row r="73" spans="1:38" x14ac:dyDescent="0.2">
      <c r="A73" s="4">
        <v>45037</v>
      </c>
      <c r="B73" s="9">
        <f>WEEKDAY(A73,1)</f>
        <v>6</v>
      </c>
      <c r="C73" s="9" t="str">
        <f>_xlfn.XLOOKUP(B73,$AH$2:$AH$8,$AI$2:$AI$8)</f>
        <v>Friday</v>
      </c>
      <c r="D73" s="2">
        <v>0.70833333333333304</v>
      </c>
      <c r="E73">
        <v>0</v>
      </c>
      <c r="F73">
        <v>0</v>
      </c>
      <c r="G73">
        <v>20</v>
      </c>
      <c r="H73">
        <v>5.21</v>
      </c>
      <c r="I73">
        <v>9.3800000000000008</v>
      </c>
      <c r="J73">
        <v>10.42</v>
      </c>
      <c r="K73" s="12">
        <f>L73/16</f>
        <v>64.0625</v>
      </c>
      <c r="L73">
        <v>1025</v>
      </c>
      <c r="M73" s="12">
        <f>N73/16</f>
        <v>21.77421875000001</v>
      </c>
      <c r="N73" s="12" cm="1">
        <f t="array" ref="N73">SUM($E$62:$E$76+$K$62:$K$76)-SUM($G$62:$J$76)</f>
        <v>348.38750000000016</v>
      </c>
      <c r="O73">
        <v>0</v>
      </c>
      <c r="AK73" t="s">
        <v>53</v>
      </c>
      <c r="AL73">
        <f>SUM(E70,E177,E284)</f>
        <v>24.2</v>
      </c>
    </row>
    <row r="74" spans="1:38" x14ac:dyDescent="0.2">
      <c r="A74" s="4">
        <v>45037</v>
      </c>
      <c r="B74" s="9">
        <f>WEEKDAY(A74,1)</f>
        <v>6</v>
      </c>
      <c r="C74" s="9" t="str">
        <f>_xlfn.XLOOKUP(B74,$AH$2:$AH$8,$AI$2:$AI$8)</f>
        <v>Friday</v>
      </c>
      <c r="D74" s="2">
        <v>0.75</v>
      </c>
      <c r="E74">
        <v>0</v>
      </c>
      <c r="F74">
        <v>0</v>
      </c>
      <c r="G74">
        <v>20</v>
      </c>
      <c r="H74">
        <v>5.21</v>
      </c>
      <c r="I74">
        <v>9.3800000000000008</v>
      </c>
      <c r="J74">
        <v>10.42</v>
      </c>
      <c r="K74" s="12">
        <f>L74/16</f>
        <v>64.0625</v>
      </c>
      <c r="L74">
        <v>1025</v>
      </c>
      <c r="M74" s="12">
        <f>N74/16</f>
        <v>21.77421875000001</v>
      </c>
      <c r="N74" s="12" cm="1">
        <f t="array" ref="N74">SUM($E$62:$E$76+$K$62:$K$76)-SUM($G$62:$J$76)</f>
        <v>348.38750000000016</v>
      </c>
      <c r="O74">
        <v>0</v>
      </c>
      <c r="AK74" t="s">
        <v>54</v>
      </c>
      <c r="AL74">
        <f>SUM(E71,E178,E285)</f>
        <v>4.5</v>
      </c>
    </row>
    <row r="75" spans="1:38" x14ac:dyDescent="0.2">
      <c r="A75" s="4">
        <v>45037</v>
      </c>
      <c r="B75" s="9">
        <f>WEEKDAY(A75,1)</f>
        <v>6</v>
      </c>
      <c r="C75" s="9" t="str">
        <f>_xlfn.XLOOKUP(B75,$AH$2:$AH$8,$AI$2:$AI$8)</f>
        <v>Friday</v>
      </c>
      <c r="D75" s="2">
        <v>0.79166666666666696</v>
      </c>
      <c r="E75">
        <v>0</v>
      </c>
      <c r="F75">
        <v>0</v>
      </c>
      <c r="G75">
        <v>20</v>
      </c>
      <c r="H75">
        <v>5.21</v>
      </c>
      <c r="I75">
        <v>9.3800000000000008</v>
      </c>
      <c r="J75">
        <v>10.42</v>
      </c>
      <c r="K75" s="12">
        <f>L75/16</f>
        <v>64.0625</v>
      </c>
      <c r="L75">
        <v>1025</v>
      </c>
      <c r="M75" s="12">
        <f>N75/16</f>
        <v>21.77421875000001</v>
      </c>
      <c r="N75" s="12" cm="1">
        <f t="array" ref="N75">SUM($E$62:$E$76+$K$62:$K$76)-SUM($G$62:$J$76)</f>
        <v>348.38750000000016</v>
      </c>
      <c r="O75">
        <v>0</v>
      </c>
      <c r="AK75" t="s">
        <v>214</v>
      </c>
      <c r="AL75">
        <f>SUM(E72,E179,E286)</f>
        <v>0</v>
      </c>
    </row>
    <row r="76" spans="1:38" x14ac:dyDescent="0.2">
      <c r="A76" s="4">
        <v>45037</v>
      </c>
      <c r="B76" s="9">
        <f>WEEKDAY(A76,1)</f>
        <v>6</v>
      </c>
      <c r="C76" s="9" t="str">
        <f>_xlfn.XLOOKUP(B76,$AH$2:$AH$8,$AI$2:$AI$8)</f>
        <v>Friday</v>
      </c>
      <c r="D76" s="2">
        <v>0.83333333333333304</v>
      </c>
      <c r="E76">
        <v>0</v>
      </c>
      <c r="F76">
        <v>0</v>
      </c>
      <c r="G76">
        <v>20</v>
      </c>
      <c r="H76">
        <v>5.21</v>
      </c>
      <c r="I76">
        <v>9.3800000000000008</v>
      </c>
      <c r="J76">
        <v>10.42</v>
      </c>
      <c r="K76" s="12">
        <f>L76/16</f>
        <v>64.0625</v>
      </c>
      <c r="L76">
        <v>1025</v>
      </c>
      <c r="M76" s="12">
        <f>N76/16</f>
        <v>21.77421875000001</v>
      </c>
      <c r="N76" s="12" cm="1">
        <f t="array" ref="N76">SUM($E$62:$E$76+$K$62:$K$76)-SUM($G$62:$J$76)</f>
        <v>348.38750000000016</v>
      </c>
      <c r="O76">
        <v>0</v>
      </c>
      <c r="AK76" t="s">
        <v>55</v>
      </c>
      <c r="AL76">
        <f>SUM(E73,E180,E287)</f>
        <v>0</v>
      </c>
    </row>
    <row r="77" spans="1:38" x14ac:dyDescent="0.2">
      <c r="A77" s="1">
        <v>45038</v>
      </c>
      <c r="B77" s="9">
        <f>WEEKDAY(A77,1)</f>
        <v>7</v>
      </c>
      <c r="C77" s="9" t="str">
        <f>_xlfn.XLOOKUP(B77,$AH$2:$AH$8,$AI$2:$AI$8)</f>
        <v>Saturday</v>
      </c>
      <c r="D77" s="2">
        <v>0.25</v>
      </c>
      <c r="E77">
        <v>8.25</v>
      </c>
      <c r="F77">
        <v>7.25</v>
      </c>
      <c r="G77">
        <v>20</v>
      </c>
      <c r="H77">
        <v>5.21</v>
      </c>
      <c r="I77">
        <v>9.3800000000000008</v>
      </c>
      <c r="J77">
        <v>10.42</v>
      </c>
      <c r="K77" s="12">
        <f>L77/16</f>
        <v>117.0625</v>
      </c>
      <c r="L77">
        <v>1873</v>
      </c>
      <c r="M77" s="12">
        <f>N77/16</f>
        <v>89.898750000000007</v>
      </c>
      <c r="N77" s="12" cm="1">
        <f t="array" ref="N77">SUM($E$77:$E$92+$K$77:$K$92)-SUM($G$77:$J$92)</f>
        <v>1438.38</v>
      </c>
      <c r="O77">
        <v>0</v>
      </c>
      <c r="AK77" t="s">
        <v>56</v>
      </c>
      <c r="AL77">
        <f>SUM(E74,E181,E288)</f>
        <v>0</v>
      </c>
    </row>
    <row r="78" spans="1:38" x14ac:dyDescent="0.2">
      <c r="A78" s="1">
        <v>45038</v>
      </c>
      <c r="B78" s="9">
        <f>WEEKDAY(A78,1)</f>
        <v>7</v>
      </c>
      <c r="C78" s="9" t="str">
        <f>_xlfn.XLOOKUP(B78,$AH$2:$AH$8,$AI$2:$AI$8)</f>
        <v>Saturday</v>
      </c>
      <c r="D78" s="2">
        <v>0.29166666666666702</v>
      </c>
      <c r="E78">
        <v>34</v>
      </c>
      <c r="F78">
        <v>30</v>
      </c>
      <c r="G78">
        <v>20</v>
      </c>
      <c r="H78">
        <v>5.21</v>
      </c>
      <c r="I78">
        <v>9.3800000000000008</v>
      </c>
      <c r="J78">
        <v>10.42</v>
      </c>
      <c r="K78" s="12">
        <f>L78/16</f>
        <v>117.0625</v>
      </c>
      <c r="L78">
        <v>1873</v>
      </c>
      <c r="M78" s="12">
        <f>N78/16</f>
        <v>89.898750000000007</v>
      </c>
      <c r="N78" s="12" cm="1">
        <f t="array" ref="N78">SUM($E$77:$E$92+$K$77:$K$92)-SUM($G$77:$J$92)</f>
        <v>1438.38</v>
      </c>
      <c r="O78">
        <v>0</v>
      </c>
      <c r="AK78" t="s">
        <v>57</v>
      </c>
      <c r="AL78">
        <f>SUM(E75,E182,E289)</f>
        <v>0</v>
      </c>
    </row>
    <row r="79" spans="1:38" x14ac:dyDescent="0.2">
      <c r="A79" s="1">
        <v>45038</v>
      </c>
      <c r="B79" s="9">
        <f>WEEKDAY(A79,1)</f>
        <v>7</v>
      </c>
      <c r="C79" s="9" t="str">
        <f>_xlfn.XLOOKUP(B79,$AH$2:$AH$8,$AI$2:$AI$8)</f>
        <v>Saturday</v>
      </c>
      <c r="D79" s="2">
        <v>0.33333333333333298</v>
      </c>
      <c r="E79">
        <v>52.75</v>
      </c>
      <c r="F79">
        <v>30</v>
      </c>
      <c r="G79">
        <v>20</v>
      </c>
      <c r="H79">
        <v>5.21</v>
      </c>
      <c r="I79">
        <v>9.3800000000000008</v>
      </c>
      <c r="J79">
        <v>10.42</v>
      </c>
      <c r="K79" s="12">
        <f>L79/16</f>
        <v>117.0625</v>
      </c>
      <c r="L79">
        <v>1873</v>
      </c>
      <c r="M79" s="12">
        <f>N79/16</f>
        <v>89.898750000000007</v>
      </c>
      <c r="N79" s="12" cm="1">
        <f t="array" ref="N79">SUM($E$77:$E$92+$K$77:$K$92)-SUM($G$77:$J$92)</f>
        <v>1438.38</v>
      </c>
      <c r="O79">
        <v>0</v>
      </c>
      <c r="AK79" t="s">
        <v>58</v>
      </c>
      <c r="AL79">
        <f>SUM(E76,E183,E290)</f>
        <v>0</v>
      </c>
    </row>
    <row r="80" spans="1:38" x14ac:dyDescent="0.2">
      <c r="A80" s="1">
        <v>45038</v>
      </c>
      <c r="B80" s="9">
        <f>WEEKDAY(A80,1)</f>
        <v>7</v>
      </c>
      <c r="C80" s="9" t="str">
        <f>_xlfn.XLOOKUP(B80,$AH$2:$AH$8,$AI$2:$AI$8)</f>
        <v>Saturday</v>
      </c>
      <c r="D80" s="2">
        <v>0.375</v>
      </c>
      <c r="E80">
        <v>21.25</v>
      </c>
      <c r="F80">
        <v>17.98</v>
      </c>
      <c r="G80">
        <v>20</v>
      </c>
      <c r="H80">
        <v>5.21</v>
      </c>
      <c r="I80">
        <v>9.3800000000000008</v>
      </c>
      <c r="J80">
        <v>10.42</v>
      </c>
      <c r="K80" s="12">
        <f>L80/16</f>
        <v>117.0625</v>
      </c>
      <c r="L80">
        <v>1873</v>
      </c>
      <c r="M80" s="12">
        <f>N80/16</f>
        <v>89.898750000000007</v>
      </c>
      <c r="N80" s="12" cm="1">
        <f t="array" ref="N80">SUM($E$77:$E$92+$K$77:$K$92)-SUM($G$77:$J$92)</f>
        <v>1438.38</v>
      </c>
      <c r="O80">
        <v>0</v>
      </c>
      <c r="AK80" t="s">
        <v>59</v>
      </c>
      <c r="AL80" t="e">
        <f>SUM(#REF!,#REF!,#REF!)</f>
        <v>#REF!</v>
      </c>
    </row>
    <row r="81" spans="1:38" x14ac:dyDescent="0.2">
      <c r="A81" s="1">
        <v>45038</v>
      </c>
      <c r="B81" s="9">
        <f>WEEKDAY(A81,1)</f>
        <v>7</v>
      </c>
      <c r="C81" s="9" t="str">
        <f>_xlfn.XLOOKUP(B81,$AH$2:$AH$8,$AI$2:$AI$8)</f>
        <v>Saturday</v>
      </c>
      <c r="D81" s="2">
        <v>0.41666666666666702</v>
      </c>
      <c r="E81">
        <v>28.29</v>
      </c>
      <c r="F81">
        <v>23</v>
      </c>
      <c r="G81">
        <v>20</v>
      </c>
      <c r="H81">
        <v>5.21</v>
      </c>
      <c r="I81">
        <v>9.3800000000000008</v>
      </c>
      <c r="J81">
        <v>10.42</v>
      </c>
      <c r="K81" s="12">
        <f>L81/16</f>
        <v>117.0625</v>
      </c>
      <c r="L81">
        <v>1873</v>
      </c>
      <c r="M81" s="12">
        <f>N81/16</f>
        <v>89.898750000000007</v>
      </c>
      <c r="N81" s="12" cm="1">
        <f t="array" ref="N81">SUM($E$77:$E$92+$K$77:$K$92)-SUM($G$77:$J$92)</f>
        <v>1438.38</v>
      </c>
      <c r="O81">
        <v>0</v>
      </c>
      <c r="AK81" t="s">
        <v>215</v>
      </c>
      <c r="AL81">
        <f>SUM(E77,E184,E291)</f>
        <v>52.25</v>
      </c>
    </row>
    <row r="82" spans="1:38" x14ac:dyDescent="0.2">
      <c r="A82" s="1">
        <v>45038</v>
      </c>
      <c r="B82" s="9">
        <f>WEEKDAY(A82,1)</f>
        <v>7</v>
      </c>
      <c r="C82" s="9" t="str">
        <f>_xlfn.XLOOKUP(B82,$AH$2:$AH$8,$AI$2:$AI$8)</f>
        <v>Saturday</v>
      </c>
      <c r="D82" s="2">
        <v>0.45833333333333298</v>
      </c>
      <c r="E82">
        <v>16.45</v>
      </c>
      <c r="F82">
        <v>13.5</v>
      </c>
      <c r="G82">
        <v>20</v>
      </c>
      <c r="H82">
        <v>5.21</v>
      </c>
      <c r="I82">
        <v>9.3800000000000008</v>
      </c>
      <c r="J82">
        <v>10.42</v>
      </c>
      <c r="K82" s="12">
        <f>L82/16</f>
        <v>117.0625</v>
      </c>
      <c r="L82">
        <v>1873</v>
      </c>
      <c r="M82" s="12">
        <f>N82/16</f>
        <v>89.898750000000007</v>
      </c>
      <c r="N82" s="12" cm="1">
        <f t="array" ref="N82">SUM($E$77:$E$92+$K$77:$K$92)-SUM($G$77:$J$92)</f>
        <v>1438.38</v>
      </c>
      <c r="O82">
        <v>0</v>
      </c>
      <c r="AK82" t="s">
        <v>216</v>
      </c>
      <c r="AL82">
        <f>SUM(E78,E185,E292)</f>
        <v>49.75</v>
      </c>
    </row>
    <row r="83" spans="1:38" x14ac:dyDescent="0.2">
      <c r="A83" s="1">
        <v>45038</v>
      </c>
      <c r="B83" s="9">
        <f>WEEKDAY(A83,1)</f>
        <v>7</v>
      </c>
      <c r="C83" s="9" t="str">
        <f>_xlfn.XLOOKUP(B83,$AH$2:$AH$8,$AI$2:$AI$8)</f>
        <v>Saturday</v>
      </c>
      <c r="D83" s="2">
        <v>0.5</v>
      </c>
      <c r="E83">
        <v>21.95</v>
      </c>
      <c r="F83">
        <v>14.25</v>
      </c>
      <c r="G83">
        <v>20</v>
      </c>
      <c r="H83">
        <v>5.21</v>
      </c>
      <c r="I83">
        <v>9.3800000000000008</v>
      </c>
      <c r="J83">
        <v>10.42</v>
      </c>
      <c r="K83" s="12">
        <f>L83/16</f>
        <v>117.0625</v>
      </c>
      <c r="L83">
        <v>1873</v>
      </c>
      <c r="M83" s="12">
        <f>N83/16</f>
        <v>89.898750000000007</v>
      </c>
      <c r="N83" s="12" cm="1">
        <f t="array" ref="N83">SUM($E$77:$E$92+$K$77:$K$92)-SUM($G$77:$J$92)</f>
        <v>1438.38</v>
      </c>
      <c r="O83">
        <v>0</v>
      </c>
      <c r="AK83" t="s">
        <v>217</v>
      </c>
      <c r="AL83">
        <f>SUM(E79,E186,E293)</f>
        <v>88.34</v>
      </c>
    </row>
    <row r="84" spans="1:38" x14ac:dyDescent="0.2">
      <c r="A84" s="1">
        <v>45038</v>
      </c>
      <c r="B84" s="9">
        <f>WEEKDAY(A84,1)</f>
        <v>7</v>
      </c>
      <c r="C84" s="9" t="str">
        <f>_xlfn.XLOOKUP(B84,$AH$2:$AH$8,$AI$2:$AI$8)</f>
        <v>Saturday</v>
      </c>
      <c r="D84" s="2">
        <v>0.54166666666666696</v>
      </c>
      <c r="E84">
        <v>5.5</v>
      </c>
      <c r="F84">
        <v>4.25</v>
      </c>
      <c r="G84">
        <v>20</v>
      </c>
      <c r="H84">
        <v>5.21</v>
      </c>
      <c r="I84">
        <v>9.3800000000000008</v>
      </c>
      <c r="J84">
        <v>10.42</v>
      </c>
      <c r="K84" s="12">
        <f>L84/16</f>
        <v>117.0625</v>
      </c>
      <c r="L84">
        <v>1873</v>
      </c>
      <c r="M84" s="12">
        <f>N84/16</f>
        <v>89.898750000000007</v>
      </c>
      <c r="N84" s="12" cm="1">
        <f t="array" ref="N84">SUM($E$77:$E$92+$K$77:$K$92)-SUM($G$77:$J$92)</f>
        <v>1438.38</v>
      </c>
      <c r="O84">
        <v>0</v>
      </c>
      <c r="AK84" t="s">
        <v>218</v>
      </c>
      <c r="AL84">
        <f>SUM(E80,E187,E294)</f>
        <v>45.85</v>
      </c>
    </row>
    <row r="85" spans="1:38" x14ac:dyDescent="0.2">
      <c r="A85" s="1">
        <v>45038</v>
      </c>
      <c r="B85" s="9">
        <f>WEEKDAY(A85,1)</f>
        <v>7</v>
      </c>
      <c r="C85" s="9" t="str">
        <f>_xlfn.XLOOKUP(B85,$AH$2:$AH$8,$AI$2:$AI$8)</f>
        <v>Saturday</v>
      </c>
      <c r="D85" s="2">
        <v>0.58333333333333304</v>
      </c>
      <c r="E85">
        <v>12.75</v>
      </c>
      <c r="F85">
        <v>10.5</v>
      </c>
      <c r="G85">
        <v>20</v>
      </c>
      <c r="H85">
        <v>5.21</v>
      </c>
      <c r="I85">
        <v>9.3800000000000008</v>
      </c>
      <c r="J85">
        <v>10.42</v>
      </c>
      <c r="K85" s="12">
        <f>L85/16</f>
        <v>117.0625</v>
      </c>
      <c r="L85">
        <v>1873</v>
      </c>
      <c r="M85" s="12">
        <f>N85/16</f>
        <v>89.898750000000007</v>
      </c>
      <c r="N85" s="12" cm="1">
        <f t="array" ref="N85">SUM($E$77:$E$92+$K$77:$K$92)-SUM($G$77:$J$92)</f>
        <v>1438.38</v>
      </c>
      <c r="O85">
        <v>0</v>
      </c>
      <c r="AK85" t="s">
        <v>219</v>
      </c>
      <c r="AL85">
        <f>SUM(E81,E188,E295)</f>
        <v>85.240000000000009</v>
      </c>
    </row>
    <row r="86" spans="1:38" x14ac:dyDescent="0.2">
      <c r="A86" s="1">
        <v>45038</v>
      </c>
      <c r="B86" s="9">
        <f>WEEKDAY(A86,1)</f>
        <v>7</v>
      </c>
      <c r="C86" s="9" t="str">
        <f>_xlfn.XLOOKUP(B86,$AH$2:$AH$8,$AI$2:$AI$8)</f>
        <v>Saturday</v>
      </c>
      <c r="D86" s="2">
        <v>0.625</v>
      </c>
      <c r="E86">
        <v>22.1</v>
      </c>
      <c r="F86">
        <v>13.49</v>
      </c>
      <c r="G86">
        <v>20</v>
      </c>
      <c r="H86">
        <v>5.21</v>
      </c>
      <c r="I86">
        <v>9.3800000000000008</v>
      </c>
      <c r="J86">
        <v>10.42</v>
      </c>
      <c r="K86" s="12">
        <f>L86/16</f>
        <v>117.0625</v>
      </c>
      <c r="L86">
        <v>1873</v>
      </c>
      <c r="M86" s="12">
        <f>N86/16</f>
        <v>89.898750000000007</v>
      </c>
      <c r="N86" s="12" cm="1">
        <f t="array" ref="N86">SUM($E$77:$E$92+$K$77:$K$92)-SUM($G$77:$J$92)</f>
        <v>1438.38</v>
      </c>
      <c r="O86">
        <v>0</v>
      </c>
      <c r="AK86" t="s">
        <v>220</v>
      </c>
      <c r="AL86">
        <f>SUM(E82,E189,E296)</f>
        <v>77.69</v>
      </c>
    </row>
    <row r="87" spans="1:38" x14ac:dyDescent="0.2">
      <c r="A87" s="1">
        <v>45038</v>
      </c>
      <c r="B87" s="9">
        <f>WEEKDAY(A87,1)</f>
        <v>7</v>
      </c>
      <c r="C87" s="9" t="str">
        <f>_xlfn.XLOOKUP(B87,$AH$2:$AH$8,$AI$2:$AI$8)</f>
        <v>Saturday</v>
      </c>
      <c r="D87" s="2">
        <v>0.66666666666666696</v>
      </c>
      <c r="E87">
        <v>7.45</v>
      </c>
      <c r="F87">
        <v>3</v>
      </c>
      <c r="G87">
        <v>20</v>
      </c>
      <c r="H87">
        <v>5.21</v>
      </c>
      <c r="I87">
        <v>9.3800000000000008</v>
      </c>
      <c r="J87">
        <v>10.42</v>
      </c>
      <c r="K87" s="12">
        <f>L87/16</f>
        <v>117.0625</v>
      </c>
      <c r="L87">
        <v>1873</v>
      </c>
      <c r="M87" s="12">
        <f>N87/16</f>
        <v>89.898750000000007</v>
      </c>
      <c r="N87" s="12" cm="1">
        <f t="array" ref="N87">SUM($E$77:$E$92+$K$77:$K$92)-SUM($G$77:$J$92)</f>
        <v>1438.38</v>
      </c>
      <c r="O87">
        <v>0</v>
      </c>
      <c r="AK87" t="s">
        <v>221</v>
      </c>
      <c r="AL87">
        <f>SUM(E83,E190,E297)</f>
        <v>52.300000000000004</v>
      </c>
    </row>
    <row r="88" spans="1:38" x14ac:dyDescent="0.2">
      <c r="A88" s="1">
        <v>45038</v>
      </c>
      <c r="B88" s="9">
        <f>WEEKDAY(A88,1)</f>
        <v>7</v>
      </c>
      <c r="C88" s="9" t="str">
        <f>_xlfn.XLOOKUP(B88,$AH$2:$AH$8,$AI$2:$AI$8)</f>
        <v>Saturday</v>
      </c>
      <c r="D88" s="2">
        <v>0.70833333333333304</v>
      </c>
      <c r="E88">
        <v>0</v>
      </c>
      <c r="F88">
        <v>0</v>
      </c>
      <c r="G88">
        <v>20</v>
      </c>
      <c r="H88">
        <v>5.21</v>
      </c>
      <c r="I88">
        <v>9.3800000000000008</v>
      </c>
      <c r="J88">
        <v>10.42</v>
      </c>
      <c r="K88" s="12">
        <f>L88/16</f>
        <v>117.0625</v>
      </c>
      <c r="L88">
        <v>1873</v>
      </c>
      <c r="M88" s="12">
        <f>N88/16</f>
        <v>89.898750000000007</v>
      </c>
      <c r="N88" s="12" cm="1">
        <f t="array" ref="N88">SUM($E$77:$E$92+$K$77:$K$92)-SUM($G$77:$J$92)</f>
        <v>1438.38</v>
      </c>
      <c r="O88">
        <v>0</v>
      </c>
      <c r="AK88" t="s">
        <v>222</v>
      </c>
      <c r="AL88">
        <f>SUM(E84,E191,E298)</f>
        <v>48.44</v>
      </c>
    </row>
    <row r="89" spans="1:38" x14ac:dyDescent="0.2">
      <c r="A89" s="1">
        <v>45038</v>
      </c>
      <c r="B89" s="9">
        <f>WEEKDAY(A89,1)</f>
        <v>7</v>
      </c>
      <c r="C89" s="9" t="str">
        <f>_xlfn.XLOOKUP(B89,$AH$2:$AH$8,$AI$2:$AI$8)</f>
        <v>Saturday</v>
      </c>
      <c r="D89" s="2">
        <v>0.75</v>
      </c>
      <c r="E89">
        <v>46.55</v>
      </c>
      <c r="F89">
        <v>38.99</v>
      </c>
      <c r="G89">
        <v>20</v>
      </c>
      <c r="H89">
        <v>5.21</v>
      </c>
      <c r="I89">
        <v>9.3800000000000008</v>
      </c>
      <c r="J89">
        <v>10.42</v>
      </c>
      <c r="K89" s="12">
        <f>L89/16</f>
        <v>117.0625</v>
      </c>
      <c r="L89">
        <v>1873</v>
      </c>
      <c r="M89" s="12">
        <f>N89/16</f>
        <v>89.898750000000007</v>
      </c>
      <c r="N89" s="12" cm="1">
        <f t="array" ref="N89">SUM($E$77:$E$92+$K$77:$K$92)-SUM($G$77:$J$92)</f>
        <v>1438.38</v>
      </c>
      <c r="O89">
        <v>0</v>
      </c>
      <c r="AK89" t="s">
        <v>223</v>
      </c>
      <c r="AL89">
        <f>SUM(E85,E192,E299)</f>
        <v>32.92</v>
      </c>
    </row>
    <row r="90" spans="1:38" x14ac:dyDescent="0.2">
      <c r="A90" s="1">
        <v>45038</v>
      </c>
      <c r="B90" s="9">
        <f>WEEKDAY(A90,1)</f>
        <v>7</v>
      </c>
      <c r="C90" s="9" t="str">
        <f>_xlfn.XLOOKUP(B90,$AH$2:$AH$8,$AI$2:$AI$8)</f>
        <v>Saturday</v>
      </c>
      <c r="D90" s="2">
        <v>0.79166666666666696</v>
      </c>
      <c r="E90">
        <v>2.25</v>
      </c>
      <c r="F90">
        <v>1.5</v>
      </c>
      <c r="G90">
        <v>20</v>
      </c>
      <c r="H90">
        <v>5.21</v>
      </c>
      <c r="I90">
        <v>9.3800000000000008</v>
      </c>
      <c r="J90">
        <v>10.42</v>
      </c>
      <c r="K90" s="12">
        <f>L90/16</f>
        <v>117.0625</v>
      </c>
      <c r="L90">
        <v>1873</v>
      </c>
      <c r="M90" s="12">
        <f>N90/16</f>
        <v>89.898750000000007</v>
      </c>
      <c r="N90" s="12" cm="1">
        <f t="array" ref="N90">SUM($E$77:$E$92+$K$77:$K$92)-SUM($G$77:$J$92)</f>
        <v>1438.38</v>
      </c>
      <c r="O90">
        <v>0</v>
      </c>
      <c r="AK90" t="s">
        <v>224</v>
      </c>
      <c r="AL90">
        <f>SUM(E86,E193,E300)</f>
        <v>44.6</v>
      </c>
    </row>
    <row r="91" spans="1:38" x14ac:dyDescent="0.2">
      <c r="A91" s="1">
        <v>45038</v>
      </c>
      <c r="B91" s="9">
        <f>WEEKDAY(A91,1)</f>
        <v>7</v>
      </c>
      <c r="C91" s="9" t="str">
        <f>_xlfn.XLOOKUP(B91,$AH$2:$AH$8,$AI$2:$AI$8)</f>
        <v>Saturday</v>
      </c>
      <c r="D91" s="2">
        <v>0.83333333333333304</v>
      </c>
      <c r="E91">
        <v>0</v>
      </c>
      <c r="F91">
        <v>0</v>
      </c>
      <c r="G91">
        <v>20</v>
      </c>
      <c r="H91">
        <v>5.21</v>
      </c>
      <c r="I91">
        <v>9.3800000000000008</v>
      </c>
      <c r="J91">
        <v>10.42</v>
      </c>
      <c r="K91" s="12">
        <f>L91/16</f>
        <v>117.0625</v>
      </c>
      <c r="L91">
        <v>1873</v>
      </c>
      <c r="M91" s="12">
        <f>N91/16</f>
        <v>89.898750000000007</v>
      </c>
      <c r="N91" s="12" cm="1">
        <f t="array" ref="N91">SUM($E$77:$E$92+$K$77:$K$92)-SUM($G$77:$J$92)</f>
        <v>1438.38</v>
      </c>
      <c r="O91">
        <v>0</v>
      </c>
      <c r="AK91" t="s">
        <v>225</v>
      </c>
      <c r="AL91">
        <f>SUM(E87,E194,E301)</f>
        <v>48.2</v>
      </c>
    </row>
    <row r="92" spans="1:38" x14ac:dyDescent="0.2">
      <c r="A92" s="1">
        <v>45038</v>
      </c>
      <c r="B92" s="9">
        <f>WEEKDAY(A92,1)</f>
        <v>7</v>
      </c>
      <c r="C92" s="9" t="str">
        <f>_xlfn.XLOOKUP(B92,$AH$2:$AH$8,$AI$2:$AI$8)</f>
        <v>Saturday</v>
      </c>
      <c r="D92" s="2">
        <v>0.875</v>
      </c>
      <c r="E92">
        <v>6</v>
      </c>
      <c r="F92">
        <v>4.24</v>
      </c>
      <c r="G92">
        <v>20</v>
      </c>
      <c r="H92">
        <v>5.21</v>
      </c>
      <c r="I92">
        <v>9.3800000000000008</v>
      </c>
      <c r="J92">
        <v>10.42</v>
      </c>
      <c r="K92" s="12">
        <f t="shared" ref="K92" si="5">L92/16</f>
        <v>117.0625</v>
      </c>
      <c r="L92">
        <v>1873</v>
      </c>
      <c r="M92" s="12">
        <f>N92/16</f>
        <v>89.898750000000007</v>
      </c>
      <c r="N92" s="12" cm="1">
        <f t="array" ref="N92">SUM($E$77:$E$92+$K$77:$K$92)-SUM($G$77:$J$92)</f>
        <v>1438.38</v>
      </c>
      <c r="O92">
        <v>0</v>
      </c>
      <c r="AK92" s="3" t="s">
        <v>236</v>
      </c>
      <c r="AL92">
        <f>SUM(E99,E219,E338)</f>
        <v>27.490000000000002</v>
      </c>
    </row>
    <row r="93" spans="1:38" x14ac:dyDescent="0.2">
      <c r="A93" s="1">
        <v>45039</v>
      </c>
      <c r="B93" s="9">
        <f>WEEKDAY(A93,1)</f>
        <v>1</v>
      </c>
      <c r="C93" s="9" t="str">
        <f>_xlfn.XLOOKUP(B93,$AH$2:$AH$8,$AI$2:$AI$8)</f>
        <v>Sunday</v>
      </c>
      <c r="D93" s="2">
        <v>0.25</v>
      </c>
      <c r="E93">
        <v>0</v>
      </c>
      <c r="F93">
        <v>0</v>
      </c>
      <c r="G93">
        <v>20</v>
      </c>
      <c r="H93">
        <v>5.21</v>
      </c>
      <c r="I93">
        <v>9.3800000000000008</v>
      </c>
      <c r="J93">
        <v>10.42</v>
      </c>
      <c r="K93" s="12">
        <f>L93/16</f>
        <v>137.6875</v>
      </c>
      <c r="L93">
        <v>2203</v>
      </c>
      <c r="M93" s="12">
        <f>N93/16</f>
        <v>109.76890625000001</v>
      </c>
      <c r="N93" s="12" cm="1">
        <f t="array" ref="N93">SUM($E$93:$E$108+$K$93:$K$108)-SUM($G$93:$J$108)</f>
        <v>1756.3025000000002</v>
      </c>
      <c r="O93">
        <v>0</v>
      </c>
      <c r="AK93" t="s">
        <v>226</v>
      </c>
      <c r="AL93">
        <f>SUM(E88,E195,E302)</f>
        <v>5.5</v>
      </c>
    </row>
    <row r="94" spans="1:38" x14ac:dyDescent="0.2">
      <c r="A94" s="4">
        <v>45039</v>
      </c>
      <c r="B94" s="9">
        <f>WEEKDAY(A94,1)</f>
        <v>1</v>
      </c>
      <c r="C94" s="9" t="str">
        <f>_xlfn.XLOOKUP(B94,$AH$2:$AH$8,$AI$2:$AI$8)</f>
        <v>Sunday</v>
      </c>
      <c r="D94" s="2">
        <v>0.29166666666666702</v>
      </c>
      <c r="E94">
        <v>0</v>
      </c>
      <c r="F94">
        <v>0</v>
      </c>
      <c r="G94">
        <v>20</v>
      </c>
      <c r="H94">
        <v>5.21</v>
      </c>
      <c r="I94">
        <v>9.3800000000000008</v>
      </c>
      <c r="J94">
        <v>10.42</v>
      </c>
      <c r="K94" s="12">
        <f>L94/16</f>
        <v>137.6875</v>
      </c>
      <c r="L94">
        <v>2203</v>
      </c>
      <c r="M94" s="12">
        <f>N94/16</f>
        <v>109.76890625000001</v>
      </c>
      <c r="N94" s="12" cm="1">
        <f t="array" ref="N94">SUM($E$93:$E$108+$K$93:$K$108)-SUM($G$93:$J$108)</f>
        <v>1756.3025000000002</v>
      </c>
      <c r="O94">
        <v>0</v>
      </c>
      <c r="AK94" t="s">
        <v>227</v>
      </c>
      <c r="AL94">
        <f>SUM(E89,E196,E303)</f>
        <v>83</v>
      </c>
    </row>
    <row r="95" spans="1:38" x14ac:dyDescent="0.2">
      <c r="A95" s="4">
        <v>45039</v>
      </c>
      <c r="B95" s="9">
        <f>WEEKDAY(A95,1)</f>
        <v>1</v>
      </c>
      <c r="C95" s="9" t="str">
        <f>_xlfn.XLOOKUP(B95,$AH$2:$AH$8,$AI$2:$AI$8)</f>
        <v>Sunday</v>
      </c>
      <c r="D95" s="2">
        <v>0.33333333333333298</v>
      </c>
      <c r="E95">
        <v>15</v>
      </c>
      <c r="F95">
        <v>11.49</v>
      </c>
      <c r="G95">
        <v>20</v>
      </c>
      <c r="H95">
        <v>5.21</v>
      </c>
      <c r="I95">
        <v>9.3800000000000008</v>
      </c>
      <c r="J95">
        <v>10.42</v>
      </c>
      <c r="K95" s="12">
        <f>L95/16</f>
        <v>137.6875</v>
      </c>
      <c r="L95">
        <v>2203</v>
      </c>
      <c r="M95" s="12">
        <f>N95/16</f>
        <v>109.76890625000001</v>
      </c>
      <c r="N95" s="12" cm="1">
        <f t="array" ref="N95">SUM($E$93:$E$108+$K$93:$K$108)-SUM($G$93:$J$108)</f>
        <v>1756.3025000000002</v>
      </c>
      <c r="O95">
        <v>0</v>
      </c>
      <c r="AK95" t="s">
        <v>228</v>
      </c>
      <c r="AL95">
        <f>SUM(E90,E197,E304)</f>
        <v>18.350000000000001</v>
      </c>
    </row>
    <row r="96" spans="1:38" x14ac:dyDescent="0.2">
      <c r="A96" s="4">
        <v>45039</v>
      </c>
      <c r="B96" s="9">
        <f>WEEKDAY(A96,1)</f>
        <v>1</v>
      </c>
      <c r="C96" s="9" t="str">
        <f>_xlfn.XLOOKUP(B96,$AH$2:$AH$8,$AI$2:$AI$8)</f>
        <v>Sunday</v>
      </c>
      <c r="D96" s="2">
        <v>0.375</v>
      </c>
      <c r="E96">
        <v>24.2</v>
      </c>
      <c r="F96">
        <v>18.989999999999998</v>
      </c>
      <c r="G96">
        <v>20</v>
      </c>
      <c r="H96">
        <v>5.21</v>
      </c>
      <c r="I96">
        <v>9.3800000000000008</v>
      </c>
      <c r="J96">
        <v>10.42</v>
      </c>
      <c r="K96" s="12">
        <f>L96/16</f>
        <v>137.6875</v>
      </c>
      <c r="L96">
        <v>2203</v>
      </c>
      <c r="M96" s="12">
        <f>N96/16</f>
        <v>109.76890625000001</v>
      </c>
      <c r="N96" s="12" cm="1">
        <f t="array" ref="N96">SUM($E$93:$E$108+$K$93:$K$108)-SUM($G$93:$J$108)</f>
        <v>1756.3025000000002</v>
      </c>
      <c r="O96">
        <v>0</v>
      </c>
      <c r="AK96" t="s">
        <v>229</v>
      </c>
      <c r="AL96">
        <f>SUM(E91,E198,E305)</f>
        <v>33.299999999999997</v>
      </c>
    </row>
    <row r="97" spans="1:38" x14ac:dyDescent="0.2">
      <c r="A97" s="4">
        <v>45039</v>
      </c>
      <c r="B97" s="9">
        <f>WEEKDAY(A97,1)</f>
        <v>1</v>
      </c>
      <c r="C97" s="9" t="str">
        <f>_xlfn.XLOOKUP(B97,$AH$2:$AH$8,$AI$2:$AI$8)</f>
        <v>Sunday</v>
      </c>
      <c r="D97" s="2">
        <v>0.41666666666666702</v>
      </c>
      <c r="E97">
        <v>26.25</v>
      </c>
      <c r="F97">
        <v>21.73</v>
      </c>
      <c r="G97">
        <v>20</v>
      </c>
      <c r="H97">
        <v>5.21</v>
      </c>
      <c r="I97">
        <v>9.3800000000000008</v>
      </c>
      <c r="J97">
        <v>10.42</v>
      </c>
      <c r="K97" s="12">
        <f>L97/16</f>
        <v>137.6875</v>
      </c>
      <c r="L97">
        <v>2203</v>
      </c>
      <c r="M97" s="12">
        <f>N97/16</f>
        <v>109.76890625000001</v>
      </c>
      <c r="N97" s="12" cm="1">
        <f t="array" ref="N97">SUM($E$93:$E$108+$K$93:$K$108)-SUM($G$93:$J$108)</f>
        <v>1756.3025000000002</v>
      </c>
      <c r="O97">
        <v>0</v>
      </c>
      <c r="AK97" t="s">
        <v>230</v>
      </c>
      <c r="AL97" t="e">
        <f>SUM(#REF!,E199,#REF!)</f>
        <v>#REF!</v>
      </c>
    </row>
    <row r="98" spans="1:38" x14ac:dyDescent="0.2">
      <c r="A98" s="4">
        <v>45039</v>
      </c>
      <c r="B98" s="9">
        <f>WEEKDAY(A98,1)</f>
        <v>1</v>
      </c>
      <c r="C98" s="9" t="str">
        <f>_xlfn.XLOOKUP(B98,$AH$2:$AH$8,$AI$2:$AI$8)</f>
        <v>Sunday</v>
      </c>
      <c r="D98" s="2">
        <v>0.45833333333333298</v>
      </c>
      <c r="E98">
        <v>48.75</v>
      </c>
      <c r="F98">
        <v>29.72</v>
      </c>
      <c r="G98">
        <v>20</v>
      </c>
      <c r="H98">
        <v>5.21</v>
      </c>
      <c r="I98">
        <v>9.3800000000000008</v>
      </c>
      <c r="J98">
        <v>10.42</v>
      </c>
      <c r="K98" s="12">
        <f>L98/16</f>
        <v>137.6875</v>
      </c>
      <c r="L98">
        <v>2203</v>
      </c>
      <c r="M98" s="12">
        <f>N98/16</f>
        <v>109.76890625000001</v>
      </c>
      <c r="N98" s="12" cm="1">
        <f t="array" ref="N98">SUM($E$93:$E$108+$K$93:$K$108)-SUM($G$93:$J$108)</f>
        <v>1756.3025000000002</v>
      </c>
      <c r="O98">
        <v>0</v>
      </c>
      <c r="AK98" s="3" t="s">
        <v>231</v>
      </c>
      <c r="AL98">
        <f>SUM(E93,E200,E307)</f>
        <v>46.09</v>
      </c>
    </row>
    <row r="99" spans="1:38" x14ac:dyDescent="0.2">
      <c r="A99" s="4">
        <v>45039</v>
      </c>
      <c r="B99" s="9">
        <f>WEEKDAY(A99,1)</f>
        <v>1</v>
      </c>
      <c r="C99" s="9" t="str">
        <f>_xlfn.XLOOKUP(B99,$AH$2:$AH$8,$AI$2:$AI$8)</f>
        <v>Sunday</v>
      </c>
      <c r="D99" s="2">
        <v>0.5</v>
      </c>
      <c r="E99">
        <v>18.25</v>
      </c>
      <c r="F99">
        <v>14</v>
      </c>
      <c r="G99">
        <v>20</v>
      </c>
      <c r="H99">
        <v>5.21</v>
      </c>
      <c r="I99">
        <v>9.3800000000000008</v>
      </c>
      <c r="J99">
        <v>10.42</v>
      </c>
      <c r="K99" s="12">
        <f>L99/16</f>
        <v>137.6875</v>
      </c>
      <c r="L99">
        <v>2203</v>
      </c>
      <c r="M99" s="12">
        <f>N99/16</f>
        <v>109.76890625000001</v>
      </c>
      <c r="N99" s="12" cm="1">
        <f t="array" ref="N99">SUM($E$93:$E$108+$K$93:$K$108)-SUM($G$93:$J$108)</f>
        <v>1756.3025000000002</v>
      </c>
      <c r="O99">
        <v>0</v>
      </c>
      <c r="AK99" s="3" t="s">
        <v>232</v>
      </c>
      <c r="AL99">
        <f>SUM(E94,E201,E308)</f>
        <v>45.75</v>
      </c>
    </row>
    <row r="100" spans="1:38" x14ac:dyDescent="0.2">
      <c r="A100" s="4">
        <v>45039</v>
      </c>
      <c r="B100" s="9">
        <f>WEEKDAY(A100,1)</f>
        <v>1</v>
      </c>
      <c r="C100" s="9" t="str">
        <f>_xlfn.XLOOKUP(B100,$AH$2:$AH$8,$AI$2:$AI$8)</f>
        <v>Sunday</v>
      </c>
      <c r="D100" s="2">
        <v>0.54166666666666696</v>
      </c>
      <c r="E100">
        <v>24</v>
      </c>
      <c r="F100">
        <v>9</v>
      </c>
      <c r="G100">
        <v>20</v>
      </c>
      <c r="H100">
        <v>5.21</v>
      </c>
      <c r="I100">
        <v>9.3800000000000008</v>
      </c>
      <c r="J100">
        <v>10.42</v>
      </c>
      <c r="K100" s="12">
        <f>L100/16</f>
        <v>137.6875</v>
      </c>
      <c r="L100">
        <v>2203</v>
      </c>
      <c r="M100" s="12">
        <f>N100/16</f>
        <v>109.76890625000001</v>
      </c>
      <c r="N100" s="12" cm="1">
        <f t="array" ref="N100">SUM($E$93:$E$108+$K$93:$K$108)-SUM($G$93:$J$108)</f>
        <v>1756.3025000000002</v>
      </c>
      <c r="O100">
        <v>0</v>
      </c>
      <c r="AK100" s="3" t="s">
        <v>233</v>
      </c>
      <c r="AL100">
        <f>SUM(E95,E202,E309)</f>
        <v>95.75</v>
      </c>
    </row>
    <row r="101" spans="1:38" x14ac:dyDescent="0.2">
      <c r="A101" s="4">
        <v>45039</v>
      </c>
      <c r="B101" s="9">
        <f>WEEKDAY(A101,1)</f>
        <v>1</v>
      </c>
      <c r="C101" s="9" t="str">
        <f>_xlfn.XLOOKUP(B101,$AH$2:$AH$8,$AI$2:$AI$8)</f>
        <v>Sunday</v>
      </c>
      <c r="D101" s="2">
        <v>0.58333333333333304</v>
      </c>
      <c r="E101">
        <v>21.3</v>
      </c>
      <c r="F101">
        <v>15.75</v>
      </c>
      <c r="G101">
        <v>20</v>
      </c>
      <c r="H101">
        <v>5.21</v>
      </c>
      <c r="I101">
        <v>9.3800000000000008</v>
      </c>
      <c r="J101">
        <v>10.42</v>
      </c>
      <c r="K101" s="12">
        <f>L101/16</f>
        <v>137.6875</v>
      </c>
      <c r="L101">
        <v>2203</v>
      </c>
      <c r="M101" s="12">
        <f>N101/16</f>
        <v>109.76890625000001</v>
      </c>
      <c r="N101" s="12" cm="1">
        <f t="array" ref="N101">SUM($E$93:$E$108+$K$93:$K$108)-SUM($G$93:$J$108)</f>
        <v>1756.3025000000002</v>
      </c>
      <c r="O101">
        <v>0</v>
      </c>
      <c r="AK101" s="3" t="s">
        <v>234</v>
      </c>
      <c r="AL101">
        <f>SUM(E96,E203,E310)</f>
        <v>45.95</v>
      </c>
    </row>
    <row r="102" spans="1:38" x14ac:dyDescent="0.2">
      <c r="A102" s="4">
        <v>45039</v>
      </c>
      <c r="B102" s="9">
        <f>WEEKDAY(A102,1)</f>
        <v>1</v>
      </c>
      <c r="C102" s="9" t="str">
        <f>_xlfn.XLOOKUP(B102,$AH$2:$AH$8,$AI$2:$AI$8)</f>
        <v>Sunday</v>
      </c>
      <c r="D102" s="2">
        <v>0.625</v>
      </c>
      <c r="E102">
        <v>21.74</v>
      </c>
      <c r="F102">
        <v>18.489999999999998</v>
      </c>
      <c r="G102">
        <v>20</v>
      </c>
      <c r="H102">
        <v>5.21</v>
      </c>
      <c r="I102">
        <v>9.3800000000000008</v>
      </c>
      <c r="J102">
        <v>10.42</v>
      </c>
      <c r="K102" s="12">
        <f>L102/16</f>
        <v>137.6875</v>
      </c>
      <c r="L102">
        <v>2203</v>
      </c>
      <c r="M102" s="12">
        <f>N102/16</f>
        <v>109.76890625000001</v>
      </c>
      <c r="N102" s="12" cm="1">
        <f t="array" ref="N102">SUM($E$93:$E$108+$K$93:$K$108)-SUM($G$93:$J$108)</f>
        <v>1756.3025000000002</v>
      </c>
      <c r="O102">
        <v>0</v>
      </c>
      <c r="AK102" s="3" t="s">
        <v>235</v>
      </c>
      <c r="AL102">
        <f>SUM(E97,E204,E311)</f>
        <v>90.59</v>
      </c>
    </row>
    <row r="103" spans="1:38" x14ac:dyDescent="0.2">
      <c r="A103" s="4">
        <v>45039</v>
      </c>
      <c r="B103" s="9">
        <f>WEEKDAY(A103,1)</f>
        <v>1</v>
      </c>
      <c r="C103" s="9" t="str">
        <f>_xlfn.XLOOKUP(B103,$AH$2:$AH$8,$AI$2:$AI$8)</f>
        <v>Sunday</v>
      </c>
      <c r="D103" s="2">
        <v>0.66666666666666696</v>
      </c>
      <c r="E103">
        <v>0</v>
      </c>
      <c r="F103">
        <v>0</v>
      </c>
      <c r="G103">
        <v>20</v>
      </c>
      <c r="H103">
        <v>5.21</v>
      </c>
      <c r="I103">
        <v>9.3800000000000008</v>
      </c>
      <c r="J103">
        <v>10.42</v>
      </c>
      <c r="K103" s="12">
        <f>L103/16</f>
        <v>137.6875</v>
      </c>
      <c r="L103">
        <v>2203</v>
      </c>
      <c r="M103" s="12">
        <f>N103/16</f>
        <v>109.76890625000001</v>
      </c>
      <c r="N103" s="12" cm="1">
        <f t="array" ref="N103">SUM($E$93:$E$108+$K$93:$K$108)-SUM($G$93:$J$108)</f>
        <v>1756.3025000000002</v>
      </c>
      <c r="O103">
        <v>0</v>
      </c>
      <c r="AK103" s="3" t="s">
        <v>236</v>
      </c>
      <c r="AL103">
        <f>SUM(E98,E205,E312)</f>
        <v>65</v>
      </c>
    </row>
    <row r="104" spans="1:38" x14ac:dyDescent="0.2">
      <c r="A104" s="4">
        <v>45039</v>
      </c>
      <c r="B104" s="9">
        <f>WEEKDAY(A104,1)</f>
        <v>1</v>
      </c>
      <c r="C104" s="9" t="str">
        <f>_xlfn.XLOOKUP(B104,$AH$2:$AH$8,$AI$2:$AI$8)</f>
        <v>Sunday</v>
      </c>
      <c r="D104" s="2">
        <v>0.70833333333333304</v>
      </c>
      <c r="E104">
        <v>17.100000000000001</v>
      </c>
      <c r="F104">
        <v>13.24</v>
      </c>
      <c r="G104">
        <v>20</v>
      </c>
      <c r="H104">
        <v>5.21</v>
      </c>
      <c r="I104">
        <v>9.3800000000000008</v>
      </c>
      <c r="J104">
        <v>10.42</v>
      </c>
      <c r="K104" s="12">
        <f>L104/16</f>
        <v>137.6875</v>
      </c>
      <c r="L104">
        <v>2203</v>
      </c>
      <c r="M104" s="12">
        <f>N104/16</f>
        <v>109.76890625000001</v>
      </c>
      <c r="N104" s="12" cm="1">
        <f t="array" ref="N104">SUM($E$93:$E$108+$K$93:$K$108)-SUM($G$93:$J$108)</f>
        <v>1756.3025000000002</v>
      </c>
      <c r="O104">
        <v>0</v>
      </c>
      <c r="AK104" s="3" t="s">
        <v>237</v>
      </c>
      <c r="AL104">
        <f>SUM(E99,E206,E313)</f>
        <v>77</v>
      </c>
    </row>
    <row r="105" spans="1:38" x14ac:dyDescent="0.2">
      <c r="A105" s="4">
        <v>45039</v>
      </c>
      <c r="B105" s="9">
        <f>WEEKDAY(A105,1)</f>
        <v>1</v>
      </c>
      <c r="C105" s="9" t="str">
        <f>_xlfn.XLOOKUP(B105,$AH$2:$AH$8,$AI$2:$AI$8)</f>
        <v>Sunday</v>
      </c>
      <c r="D105" s="2">
        <v>0.75</v>
      </c>
      <c r="E105">
        <v>48.87</v>
      </c>
      <c r="F105">
        <v>7.74</v>
      </c>
      <c r="G105">
        <v>20</v>
      </c>
      <c r="H105">
        <v>5.21</v>
      </c>
      <c r="I105">
        <v>9.3800000000000008</v>
      </c>
      <c r="J105">
        <v>10.42</v>
      </c>
      <c r="K105" s="12">
        <f>L105/16</f>
        <v>137.6875</v>
      </c>
      <c r="L105">
        <v>2203</v>
      </c>
      <c r="M105" s="12">
        <f>N105/16</f>
        <v>109.76890625000001</v>
      </c>
      <c r="N105" s="12" cm="1">
        <f t="array" ref="N105">SUM($E$93:$E$108+$K$93:$K$108)-SUM($G$93:$J$108)</f>
        <v>1756.3025000000002</v>
      </c>
      <c r="O105">
        <v>0</v>
      </c>
      <c r="AK105" s="3" t="s">
        <v>238</v>
      </c>
      <c r="AL105">
        <f>SUM(E100,E207,E314)</f>
        <v>58.3</v>
      </c>
    </row>
    <row r="106" spans="1:38" x14ac:dyDescent="0.2">
      <c r="A106" s="4">
        <v>45039</v>
      </c>
      <c r="B106" s="9">
        <f>WEEKDAY(A106,1)</f>
        <v>1</v>
      </c>
      <c r="C106" s="9" t="str">
        <f>_xlfn.XLOOKUP(B106,$AH$2:$AH$8,$AI$2:$AI$8)</f>
        <v>Sunday</v>
      </c>
      <c r="D106" s="2">
        <v>0.79166666666666696</v>
      </c>
      <c r="E106">
        <v>0</v>
      </c>
      <c r="F106">
        <v>0</v>
      </c>
      <c r="G106">
        <v>20</v>
      </c>
      <c r="H106">
        <v>5.21</v>
      </c>
      <c r="I106">
        <v>9.3800000000000008</v>
      </c>
      <c r="J106">
        <v>10.42</v>
      </c>
      <c r="K106" s="12">
        <f>L106/16</f>
        <v>137.6875</v>
      </c>
      <c r="L106">
        <v>2203</v>
      </c>
      <c r="M106" s="12">
        <f>N106/16</f>
        <v>109.76890625000001</v>
      </c>
      <c r="N106" s="12" cm="1">
        <f t="array" ref="N106">SUM($E$93:$E$108+$K$93:$K$108)-SUM($G$93:$J$108)</f>
        <v>1756.3025000000002</v>
      </c>
      <c r="O106">
        <v>0</v>
      </c>
      <c r="AK106" s="3" t="s">
        <v>239</v>
      </c>
      <c r="AL106">
        <f>SUM(E101,E208,E315)</f>
        <v>48.650000000000006</v>
      </c>
    </row>
    <row r="107" spans="1:38" x14ac:dyDescent="0.2">
      <c r="A107" s="4">
        <v>45039</v>
      </c>
      <c r="B107" s="9">
        <f>WEEKDAY(A107,1)</f>
        <v>1</v>
      </c>
      <c r="C107" s="9" t="str">
        <f>_xlfn.XLOOKUP(B107,$AH$2:$AH$8,$AI$2:$AI$8)</f>
        <v>Sunday</v>
      </c>
      <c r="D107" s="2">
        <v>0.83333333333333304</v>
      </c>
      <c r="E107">
        <v>3.25</v>
      </c>
      <c r="F107">
        <v>1.99</v>
      </c>
      <c r="G107">
        <v>20</v>
      </c>
      <c r="H107">
        <v>5.21</v>
      </c>
      <c r="I107">
        <v>9.3800000000000008</v>
      </c>
      <c r="J107">
        <v>10.42</v>
      </c>
      <c r="K107" s="12">
        <f>L107/16</f>
        <v>137.6875</v>
      </c>
      <c r="L107">
        <v>2203</v>
      </c>
      <c r="M107" s="12">
        <f>N107/16</f>
        <v>109.76890625000001</v>
      </c>
      <c r="N107" s="12" cm="1">
        <f t="array" ref="N107">SUM($E$93:$E$108+$K$93:$K$108)-SUM($G$93:$J$108)</f>
        <v>1756.3025000000002</v>
      </c>
      <c r="O107">
        <v>0</v>
      </c>
      <c r="AK107" s="3" t="s">
        <v>240</v>
      </c>
      <c r="AL107">
        <f>SUM(E102,E209,E316)</f>
        <v>84.72999999999999</v>
      </c>
    </row>
    <row r="108" spans="1:38" x14ac:dyDescent="0.2">
      <c r="A108" s="4">
        <v>45039</v>
      </c>
      <c r="B108" s="34">
        <v>1</v>
      </c>
      <c r="C108" s="34" t="s">
        <v>266</v>
      </c>
      <c r="D108" s="11">
        <v>0.875</v>
      </c>
      <c r="E108" s="3">
        <v>4.75</v>
      </c>
      <c r="F108" s="3">
        <v>4</v>
      </c>
      <c r="G108" s="3">
        <v>20</v>
      </c>
      <c r="H108" s="3">
        <v>5.21</v>
      </c>
      <c r="I108" s="3">
        <v>9.3800000000000008</v>
      </c>
      <c r="J108" s="3">
        <v>10.42</v>
      </c>
      <c r="K108" s="35">
        <v>137.69</v>
      </c>
      <c r="L108" s="3">
        <v>2203</v>
      </c>
      <c r="M108" s="35">
        <v>115.56</v>
      </c>
      <c r="N108" s="12" cm="1">
        <f t="array" ref="N108">SUM($E$93:$E$108+$K$93:$K$108)-SUM($G$93:$J$108)</f>
        <v>1756.3025000000002</v>
      </c>
      <c r="O108" s="3">
        <v>0</v>
      </c>
      <c r="AK108" s="3" t="s">
        <v>241</v>
      </c>
      <c r="AL108">
        <f>SUM(E103,E210,E317)</f>
        <v>25.25</v>
      </c>
    </row>
    <row r="109" spans="1:38" x14ac:dyDescent="0.2">
      <c r="A109" s="1">
        <v>45040</v>
      </c>
      <c r="B109" s="9">
        <f>WEEKDAY(A109,1)</f>
        <v>2</v>
      </c>
      <c r="C109" s="9" t="str">
        <f>_xlfn.XLOOKUP(B109,$AH$2:$AH$8,$AI$2:$AI$8)</f>
        <v>Monday</v>
      </c>
      <c r="D109" s="2">
        <v>0.25</v>
      </c>
      <c r="E109">
        <v>9.9499999999999993</v>
      </c>
      <c r="F109">
        <v>6.99</v>
      </c>
      <c r="G109">
        <v>20</v>
      </c>
      <c r="H109">
        <v>5.21</v>
      </c>
      <c r="I109">
        <v>9.3800000000000008</v>
      </c>
      <c r="J109">
        <v>10.42</v>
      </c>
      <c r="K109" s="12">
        <f>L109/16</f>
        <v>61.375</v>
      </c>
      <c r="L109">
        <v>982</v>
      </c>
      <c r="M109" s="12">
        <f>N109/16</f>
        <v>22.173437500000006</v>
      </c>
      <c r="N109" s="12" cm="1">
        <f t="array" ref="N109">SUM($E$109:$E$123+$K$109:$K$123)-SUM($G$109:$J$123)</f>
        <v>354.77500000000009</v>
      </c>
      <c r="O109">
        <v>0</v>
      </c>
      <c r="AK109" s="3" t="s">
        <v>242</v>
      </c>
      <c r="AL109">
        <f>SUM(E104,E211,E318)</f>
        <v>34.450000000000003</v>
      </c>
    </row>
    <row r="110" spans="1:38" x14ac:dyDescent="0.2">
      <c r="A110" s="4">
        <v>45040</v>
      </c>
      <c r="B110" s="9">
        <f>WEEKDAY(A110,1)</f>
        <v>2</v>
      </c>
      <c r="C110" s="9" t="str">
        <f>_xlfn.XLOOKUP(B110,$AH$2:$AH$8,$AI$2:$AI$8)</f>
        <v>Monday</v>
      </c>
      <c r="D110" s="2">
        <v>0.29166666666666702</v>
      </c>
      <c r="E110">
        <v>0</v>
      </c>
      <c r="F110">
        <v>0</v>
      </c>
      <c r="G110">
        <v>20</v>
      </c>
      <c r="H110">
        <v>5.21</v>
      </c>
      <c r="I110">
        <v>9.3800000000000008</v>
      </c>
      <c r="J110">
        <v>10.42</v>
      </c>
      <c r="K110" s="12">
        <f>L110/16</f>
        <v>61.375</v>
      </c>
      <c r="L110">
        <v>982</v>
      </c>
      <c r="M110" s="12">
        <f>N110/16</f>
        <v>22.173437500000006</v>
      </c>
      <c r="N110" s="12" cm="1">
        <f t="array" ref="N110">SUM($E$109:$E$123+$K$109:$K$123)-SUM($G$109:$J$123)</f>
        <v>354.77500000000009</v>
      </c>
      <c r="O110">
        <v>0</v>
      </c>
      <c r="AK110" s="3" t="s">
        <v>243</v>
      </c>
      <c r="AL110">
        <f>SUM(E105,E212,E319)</f>
        <v>87.62</v>
      </c>
    </row>
    <row r="111" spans="1:38" x14ac:dyDescent="0.2">
      <c r="A111" s="4">
        <v>45040</v>
      </c>
      <c r="B111" s="9">
        <f>WEEKDAY(A111,1)</f>
        <v>2</v>
      </c>
      <c r="C111" s="9" t="str">
        <f>_xlfn.XLOOKUP(B111,$AH$2:$AH$8,$AI$2:$AI$8)</f>
        <v>Monday</v>
      </c>
      <c r="D111" s="2">
        <v>0.33333333333333298</v>
      </c>
      <c r="E111">
        <v>7.5</v>
      </c>
      <c r="F111">
        <v>1.5</v>
      </c>
      <c r="G111">
        <v>20</v>
      </c>
      <c r="H111">
        <v>5.21</v>
      </c>
      <c r="I111">
        <v>9.3800000000000008</v>
      </c>
      <c r="J111">
        <v>10.42</v>
      </c>
      <c r="K111" s="12">
        <f>L111/16</f>
        <v>61.375</v>
      </c>
      <c r="L111">
        <v>982</v>
      </c>
      <c r="M111" s="12">
        <f>N111/16</f>
        <v>22.173437500000006</v>
      </c>
      <c r="N111" s="12" cm="1">
        <f t="array" ref="N111">SUM($E$109:$E$123+$K$109:$K$123)-SUM($G$109:$J$123)</f>
        <v>354.77500000000009</v>
      </c>
      <c r="O111">
        <v>0</v>
      </c>
      <c r="AK111" s="3" t="s">
        <v>244</v>
      </c>
      <c r="AL111">
        <f>SUM(E106,E213,E320)</f>
        <v>6</v>
      </c>
    </row>
    <row r="112" spans="1:38" x14ac:dyDescent="0.2">
      <c r="A112" s="4">
        <v>45040</v>
      </c>
      <c r="B112" s="9">
        <f>WEEKDAY(A112,1)</f>
        <v>2</v>
      </c>
      <c r="C112" s="9" t="str">
        <f>_xlfn.XLOOKUP(B112,$AH$2:$AH$8,$AI$2:$AI$8)</f>
        <v>Monday</v>
      </c>
      <c r="D112" s="2">
        <v>0.375</v>
      </c>
      <c r="E112">
        <v>14.35</v>
      </c>
      <c r="F112">
        <v>8.98</v>
      </c>
      <c r="G112">
        <v>20</v>
      </c>
      <c r="H112">
        <v>5.21</v>
      </c>
      <c r="I112">
        <v>9.3800000000000008</v>
      </c>
      <c r="J112">
        <v>10.42</v>
      </c>
      <c r="K112" s="12">
        <f>L112/16</f>
        <v>61.375</v>
      </c>
      <c r="L112">
        <v>982</v>
      </c>
      <c r="M112" s="12">
        <f>N112/16</f>
        <v>22.173437500000006</v>
      </c>
      <c r="N112" s="12" cm="1">
        <f t="array" ref="N112">SUM($E$109:$E$123+$K$109:$K$123)-SUM($G$109:$J$123)</f>
        <v>354.77500000000009</v>
      </c>
      <c r="O112">
        <v>0</v>
      </c>
      <c r="AK112" s="3" t="s">
        <v>245</v>
      </c>
      <c r="AL112">
        <f>SUM(E107,E214,E321)</f>
        <v>36.909999999999997</v>
      </c>
    </row>
    <row r="113" spans="1:38" x14ac:dyDescent="0.2">
      <c r="A113" s="4">
        <v>45040</v>
      </c>
      <c r="B113" s="9">
        <f>WEEKDAY(A113,1)</f>
        <v>2</v>
      </c>
      <c r="C113" s="9" t="str">
        <f>_xlfn.XLOOKUP(B113,$AH$2:$AH$8,$AI$2:$AI$8)</f>
        <v>Monday</v>
      </c>
      <c r="D113" s="2">
        <v>0.41666666666666702</v>
      </c>
      <c r="E113">
        <v>19.48</v>
      </c>
      <c r="F113">
        <v>15.98</v>
      </c>
      <c r="G113">
        <v>20</v>
      </c>
      <c r="H113">
        <v>5.21</v>
      </c>
      <c r="I113">
        <v>9.3800000000000008</v>
      </c>
      <c r="J113">
        <v>10.42</v>
      </c>
      <c r="K113" s="12">
        <f>L113/16</f>
        <v>61.375</v>
      </c>
      <c r="L113">
        <v>982</v>
      </c>
      <c r="M113" s="12">
        <f>N113/16</f>
        <v>22.173437500000006</v>
      </c>
      <c r="N113" s="12" cm="1">
        <f t="array" ref="N113">SUM($E$109:$E$123+$K$109:$K$123)-SUM($G$109:$J$123)</f>
        <v>354.77500000000009</v>
      </c>
      <c r="O113">
        <v>0</v>
      </c>
      <c r="AK113" s="3" t="s">
        <v>246</v>
      </c>
      <c r="AL113" t="e">
        <f>SUM(#REF!,E215,E322)</f>
        <v>#REF!</v>
      </c>
    </row>
    <row r="114" spans="1:38" x14ac:dyDescent="0.2">
      <c r="A114" s="4">
        <v>45040</v>
      </c>
      <c r="B114" s="9">
        <f>WEEKDAY(A114,1)</f>
        <v>2</v>
      </c>
      <c r="C114" s="9" t="str">
        <f>_xlfn.XLOOKUP(B114,$AH$2:$AH$8,$AI$2:$AI$8)</f>
        <v>Monday</v>
      </c>
      <c r="D114" s="2">
        <v>0.45833333333333298</v>
      </c>
      <c r="E114">
        <v>1.6</v>
      </c>
      <c r="F114">
        <v>1.5</v>
      </c>
      <c r="G114">
        <v>20</v>
      </c>
      <c r="H114">
        <v>5.21</v>
      </c>
      <c r="I114">
        <v>9.3800000000000008</v>
      </c>
      <c r="J114">
        <v>10.42</v>
      </c>
      <c r="K114" s="12">
        <f>L114/16</f>
        <v>61.375</v>
      </c>
      <c r="L114">
        <v>982</v>
      </c>
      <c r="M114" s="12">
        <f>N114/16</f>
        <v>22.173437500000006</v>
      </c>
      <c r="N114" s="12" cm="1">
        <f t="array" ref="N114">SUM($E$109:$E$123+$K$109:$K$123)-SUM($G$109:$J$123)</f>
        <v>354.77500000000009</v>
      </c>
      <c r="O114">
        <v>0</v>
      </c>
      <c r="AK114" t="s">
        <v>74</v>
      </c>
      <c r="AL114" s="12">
        <f>AVERAGE(AL1,AL17,AL33,AL49,AL65,AL81,AL98)</f>
        <v>27.990000000000002</v>
      </c>
    </row>
    <row r="115" spans="1:38" x14ac:dyDescent="0.2">
      <c r="A115" s="4">
        <v>45040</v>
      </c>
      <c r="B115" s="9">
        <f>WEEKDAY(A115,1)</f>
        <v>2</v>
      </c>
      <c r="C115" s="9" t="str">
        <f>_xlfn.XLOOKUP(B115,$AH$2:$AH$8,$AI$2:$AI$8)</f>
        <v>Monday</v>
      </c>
      <c r="D115" s="2">
        <v>0.5</v>
      </c>
      <c r="E115">
        <v>11.75</v>
      </c>
      <c r="F115">
        <v>9.5</v>
      </c>
      <c r="G115">
        <v>20</v>
      </c>
      <c r="H115">
        <v>5.21</v>
      </c>
      <c r="I115">
        <v>9.3800000000000008</v>
      </c>
      <c r="J115">
        <v>10.42</v>
      </c>
      <c r="K115" s="12">
        <f>L115/16</f>
        <v>61.375</v>
      </c>
      <c r="L115">
        <v>982</v>
      </c>
      <c r="M115" s="12">
        <f>N115/16</f>
        <v>22.173437500000006</v>
      </c>
      <c r="N115" s="12" cm="1">
        <f t="array" ref="N115">SUM($E$109:$E$123+$K$109:$K$123)-SUM($G$109:$J$123)</f>
        <v>354.77500000000009</v>
      </c>
      <c r="O115">
        <v>0</v>
      </c>
      <c r="AK115" t="s">
        <v>75</v>
      </c>
      <c r="AL115" s="12">
        <f>AVERAGE(AL2,AL18,AL34,AL50,AL66,AL82,AL99)</f>
        <v>29.125714285714285</v>
      </c>
    </row>
    <row r="116" spans="1:38" x14ac:dyDescent="0.2">
      <c r="A116" s="4">
        <v>45040</v>
      </c>
      <c r="B116" s="9">
        <f>WEEKDAY(A116,1)</f>
        <v>2</v>
      </c>
      <c r="C116" s="9" t="str">
        <f>_xlfn.XLOOKUP(B116,$AH$2:$AH$8,$AI$2:$AI$8)</f>
        <v>Monday</v>
      </c>
      <c r="D116" s="2">
        <v>0.54166666666666696</v>
      </c>
      <c r="E116">
        <v>0</v>
      </c>
      <c r="F116">
        <v>0</v>
      </c>
      <c r="G116">
        <v>20</v>
      </c>
      <c r="H116">
        <v>5.21</v>
      </c>
      <c r="I116">
        <v>9.3800000000000008</v>
      </c>
      <c r="J116">
        <v>10.42</v>
      </c>
      <c r="K116" s="12">
        <f>L116/16</f>
        <v>61.375</v>
      </c>
      <c r="L116">
        <v>982</v>
      </c>
      <c r="M116" s="12">
        <f>N116/16</f>
        <v>22.173437500000006</v>
      </c>
      <c r="N116" s="12" cm="1">
        <f t="array" ref="N116">SUM($E$109:$E$123+$K$109:$K$123)-SUM($G$109:$J$123)</f>
        <v>354.77500000000009</v>
      </c>
      <c r="O116">
        <v>0</v>
      </c>
      <c r="AK116" t="s">
        <v>86</v>
      </c>
      <c r="AL116" s="12">
        <f>AVERAGE(AL3,AL19,AL35,AL51,AL67,AL83,AL100)</f>
        <v>45.432857142857138</v>
      </c>
    </row>
    <row r="117" spans="1:38" x14ac:dyDescent="0.2">
      <c r="A117" s="4">
        <v>45040</v>
      </c>
      <c r="B117" s="9">
        <f>WEEKDAY(A117,1)</f>
        <v>2</v>
      </c>
      <c r="C117" s="9" t="str">
        <f>_xlfn.XLOOKUP(B117,$AH$2:$AH$8,$AI$2:$AI$8)</f>
        <v>Monday</v>
      </c>
      <c r="D117" s="2">
        <v>0.58333333333333304</v>
      </c>
      <c r="E117">
        <v>3.25</v>
      </c>
      <c r="F117">
        <v>1.99</v>
      </c>
      <c r="G117">
        <v>20</v>
      </c>
      <c r="H117">
        <v>5.21</v>
      </c>
      <c r="I117">
        <v>9.3800000000000008</v>
      </c>
      <c r="J117">
        <v>10.42</v>
      </c>
      <c r="K117" s="12">
        <f>L117/16</f>
        <v>61.375</v>
      </c>
      <c r="L117">
        <v>982</v>
      </c>
      <c r="M117" s="12">
        <f>N117/16</f>
        <v>22.173437500000006</v>
      </c>
      <c r="N117" s="12" cm="1">
        <f t="array" ref="N117">SUM($E$109:$E$123+$K$109:$K$123)-SUM($G$109:$J$123)</f>
        <v>354.77500000000009</v>
      </c>
      <c r="O117">
        <v>0</v>
      </c>
      <c r="AK117" t="s">
        <v>85</v>
      </c>
      <c r="AL117" s="12">
        <f>AVERAGE(AL4,AL20,AL36,AL52,AL68,AL84,AL101)</f>
        <v>32.868571428571428</v>
      </c>
    </row>
    <row r="118" spans="1:38" x14ac:dyDescent="0.2">
      <c r="A118" s="4">
        <v>45040</v>
      </c>
      <c r="B118" s="9">
        <f>WEEKDAY(A118,1)</f>
        <v>2</v>
      </c>
      <c r="C118" s="9" t="str">
        <f>_xlfn.XLOOKUP(B118,$AH$2:$AH$8,$AI$2:$AI$8)</f>
        <v>Monday</v>
      </c>
      <c r="D118" s="2">
        <v>0.625</v>
      </c>
      <c r="E118">
        <v>41.42</v>
      </c>
      <c r="F118">
        <v>13</v>
      </c>
      <c r="G118">
        <v>20</v>
      </c>
      <c r="H118">
        <v>5.21</v>
      </c>
      <c r="I118">
        <v>9.3800000000000008</v>
      </c>
      <c r="J118">
        <v>10.42</v>
      </c>
      <c r="K118" s="12">
        <f>L118/16</f>
        <v>61.375</v>
      </c>
      <c r="L118">
        <v>982</v>
      </c>
      <c r="M118" s="12">
        <f>N118/16</f>
        <v>22.173437500000006</v>
      </c>
      <c r="N118" s="12" cm="1">
        <f t="array" ref="N118">SUM($E$109:$E$123+$K$109:$K$123)-SUM($G$109:$J$123)</f>
        <v>354.77500000000009</v>
      </c>
      <c r="O118">
        <v>0</v>
      </c>
      <c r="AK118" t="s">
        <v>84</v>
      </c>
      <c r="AL118" s="12">
        <f>AVERAGE(AL5,AL21,AL37,AL53,AL69,AL85,AL102)</f>
        <v>57.664285714285711</v>
      </c>
    </row>
    <row r="119" spans="1:38" x14ac:dyDescent="0.2">
      <c r="A119" s="4">
        <v>45040</v>
      </c>
      <c r="B119" s="9">
        <f>WEEKDAY(A119,1)</f>
        <v>2</v>
      </c>
      <c r="C119" s="9" t="str">
        <f>_xlfn.XLOOKUP(B119,$AH$2:$AH$8,$AI$2:$AI$8)</f>
        <v>Monday</v>
      </c>
      <c r="D119" s="2">
        <v>0.66666666666666696</v>
      </c>
      <c r="E119">
        <v>0</v>
      </c>
      <c r="F119">
        <v>0</v>
      </c>
      <c r="G119">
        <v>20</v>
      </c>
      <c r="H119">
        <v>5.21</v>
      </c>
      <c r="I119">
        <v>9.3800000000000008</v>
      </c>
      <c r="J119">
        <v>10.42</v>
      </c>
      <c r="K119" s="12">
        <f>L119/16</f>
        <v>61.375</v>
      </c>
      <c r="L119">
        <v>982</v>
      </c>
      <c r="M119" s="12">
        <f>N119/16</f>
        <v>22.173437500000006</v>
      </c>
      <c r="N119" s="12" cm="1">
        <f t="array" ref="N119">SUM($E$109:$E$123+$K$109:$K$123)-SUM($G$109:$J$123)</f>
        <v>354.77500000000009</v>
      </c>
      <c r="O119">
        <v>0</v>
      </c>
      <c r="AK119" t="s">
        <v>83</v>
      </c>
      <c r="AL119" s="12">
        <f>AVERAGE(AL6,AL22,AL38,AL54,AL70,AL86,AL103)</f>
        <v>54.375714285714288</v>
      </c>
    </row>
    <row r="120" spans="1:38" x14ac:dyDescent="0.2">
      <c r="A120" s="4">
        <v>45040</v>
      </c>
      <c r="B120" s="9">
        <f>WEEKDAY(A120,1)</f>
        <v>2</v>
      </c>
      <c r="C120" s="9" t="str">
        <f>_xlfn.XLOOKUP(B120,$AH$2:$AH$8,$AI$2:$AI$8)</f>
        <v>Monday</v>
      </c>
      <c r="D120" s="2">
        <v>0.70833333333333304</v>
      </c>
      <c r="E120">
        <v>0</v>
      </c>
      <c r="F120">
        <v>0</v>
      </c>
      <c r="G120">
        <v>20</v>
      </c>
      <c r="H120">
        <v>5.21</v>
      </c>
      <c r="I120">
        <v>9.3800000000000008</v>
      </c>
      <c r="J120">
        <v>10.42</v>
      </c>
      <c r="K120" s="12">
        <f>L120/16</f>
        <v>61.375</v>
      </c>
      <c r="L120">
        <v>982</v>
      </c>
      <c r="M120" s="12">
        <f>N120/16</f>
        <v>22.173437500000006</v>
      </c>
      <c r="N120" s="12" cm="1">
        <f t="array" ref="N120">SUM($E$109:$E$123+$K$109:$K$123)-SUM($G$109:$J$123)</f>
        <v>354.77500000000009</v>
      </c>
      <c r="O120">
        <v>0</v>
      </c>
      <c r="AK120" t="s">
        <v>247</v>
      </c>
      <c r="AL120" s="12">
        <f>AVERAGE(AL7,AL23,AL39,AL55,AL71,AL87,AL104)</f>
        <v>27.828571428571429</v>
      </c>
    </row>
    <row r="121" spans="1:38" x14ac:dyDescent="0.2">
      <c r="A121" s="4">
        <v>45040</v>
      </c>
      <c r="B121" s="9">
        <f>WEEKDAY(A121,1)</f>
        <v>2</v>
      </c>
      <c r="C121" s="9" t="str">
        <f>_xlfn.XLOOKUP(B121,$AH$2:$AH$8,$AI$2:$AI$8)</f>
        <v>Monday</v>
      </c>
      <c r="D121" s="2">
        <v>0.75</v>
      </c>
      <c r="E121">
        <v>0</v>
      </c>
      <c r="F121">
        <v>0</v>
      </c>
      <c r="G121">
        <v>20</v>
      </c>
      <c r="H121">
        <v>5.21</v>
      </c>
      <c r="I121">
        <v>9.3800000000000008</v>
      </c>
      <c r="J121">
        <v>10.42</v>
      </c>
      <c r="K121" s="12">
        <f>L121/16</f>
        <v>61.375</v>
      </c>
      <c r="L121">
        <v>982</v>
      </c>
      <c r="M121" s="12">
        <f>N121/16</f>
        <v>22.173437500000006</v>
      </c>
      <c r="N121" s="12" cm="1">
        <f t="array" ref="N121">SUM($E$109:$E$123+$K$109:$K$123)-SUM($G$109:$J$123)</f>
        <v>354.77500000000009</v>
      </c>
      <c r="O121">
        <v>0</v>
      </c>
      <c r="AK121" t="s">
        <v>82</v>
      </c>
      <c r="AL121" s="12">
        <f>AVERAGE(AL8,AL24,AL40,AL56,AL72,AL88,AL105)</f>
        <v>43.64142857142857</v>
      </c>
    </row>
    <row r="122" spans="1:38" x14ac:dyDescent="0.2">
      <c r="A122" s="4">
        <v>45040</v>
      </c>
      <c r="B122" s="9">
        <f>WEEKDAY(A122,1)</f>
        <v>2</v>
      </c>
      <c r="C122" s="9" t="str">
        <f>_xlfn.XLOOKUP(B122,$AH$2:$AH$8,$AI$2:$AI$8)</f>
        <v>Monday</v>
      </c>
      <c r="D122" s="2">
        <v>0.79166666666666696</v>
      </c>
      <c r="E122">
        <v>0</v>
      </c>
      <c r="F122">
        <v>0</v>
      </c>
      <c r="G122">
        <v>20</v>
      </c>
      <c r="H122">
        <v>5.21</v>
      </c>
      <c r="I122">
        <v>9.3800000000000008</v>
      </c>
      <c r="J122">
        <v>10.42</v>
      </c>
      <c r="K122" s="12">
        <f>L122/16</f>
        <v>61.375</v>
      </c>
      <c r="L122">
        <v>982</v>
      </c>
      <c r="M122" s="12">
        <f>N122/16</f>
        <v>22.173437500000006</v>
      </c>
      <c r="N122" s="12" cm="1">
        <f t="array" ref="N122">SUM($E$109:$E$123+$K$109:$K$123)-SUM($G$109:$J$123)</f>
        <v>354.77500000000009</v>
      </c>
      <c r="O122">
        <v>0</v>
      </c>
      <c r="AK122" t="s">
        <v>248</v>
      </c>
      <c r="AL122" s="12">
        <f>AVERAGE(AL9,AL25,AL41,AL57,AL73,AL89,AL106)</f>
        <v>28.745714285714286</v>
      </c>
    </row>
    <row r="123" spans="1:38" x14ac:dyDescent="0.2">
      <c r="A123" s="4">
        <v>45040</v>
      </c>
      <c r="B123" s="9">
        <f>WEEKDAY(A123,1)</f>
        <v>2</v>
      </c>
      <c r="C123" s="9" t="str">
        <f>_xlfn.XLOOKUP(B123,$AH$2:$AH$8,$AI$2:$AI$8)</f>
        <v>Monday</v>
      </c>
      <c r="D123" s="2">
        <v>0.83333333333333304</v>
      </c>
      <c r="E123">
        <v>0</v>
      </c>
      <c r="F123">
        <v>0</v>
      </c>
      <c r="G123">
        <v>20</v>
      </c>
      <c r="H123">
        <v>5.21</v>
      </c>
      <c r="I123">
        <v>9.3800000000000008</v>
      </c>
      <c r="J123">
        <v>10.42</v>
      </c>
      <c r="K123" s="12">
        <f>L123/16</f>
        <v>61.375</v>
      </c>
      <c r="L123">
        <v>982</v>
      </c>
      <c r="M123" s="12">
        <f>N123/16</f>
        <v>22.173437500000006</v>
      </c>
      <c r="N123" s="12" cm="1">
        <f t="array" ref="N123">SUM($E$109:$E$123+$K$109:$K$123)-SUM($G$109:$J$123)</f>
        <v>354.77500000000009</v>
      </c>
      <c r="O123">
        <v>0</v>
      </c>
      <c r="AK123" t="s">
        <v>81</v>
      </c>
      <c r="AL123" s="12">
        <f>AVERAGE(AL10,AL26,AL42,AL58,AL74,AL90,AL107)</f>
        <v>37.628571428571426</v>
      </c>
    </row>
    <row r="124" spans="1:38" x14ac:dyDescent="0.2">
      <c r="A124" s="1">
        <v>45041</v>
      </c>
      <c r="B124" s="9">
        <f>WEEKDAY(A124,1)</f>
        <v>3</v>
      </c>
      <c r="C124" s="9" t="str">
        <f>_xlfn.XLOOKUP(B124,$AH$2:$AH$8,$AI$2:$AI$8)</f>
        <v>Tuesday</v>
      </c>
      <c r="D124" s="2">
        <v>0.25</v>
      </c>
      <c r="E124">
        <v>11.35</v>
      </c>
      <c r="F124">
        <v>7</v>
      </c>
      <c r="G124">
        <v>20</v>
      </c>
      <c r="H124">
        <v>5.21</v>
      </c>
      <c r="I124">
        <v>9.3800000000000008</v>
      </c>
      <c r="J124">
        <v>10.42</v>
      </c>
      <c r="K124" s="12">
        <f>L124/16</f>
        <v>92.5</v>
      </c>
      <c r="L124">
        <v>1480</v>
      </c>
      <c r="M124" s="12">
        <f>N124/16</f>
        <v>59.36562499999998</v>
      </c>
      <c r="N124" s="12" cm="1">
        <f t="array" ref="N124">SUM($E$124:$E$138+$K$124:$K$138)-SUM($G$124:$J$138)</f>
        <v>949.84999999999968</v>
      </c>
      <c r="O124">
        <v>1</v>
      </c>
      <c r="AK124" t="s">
        <v>249</v>
      </c>
      <c r="AL124" s="12">
        <f>AVERAGE(AL11,AL27,AL43,AL59,AL75,AL91,AL108)</f>
        <v>20.078571428571429</v>
      </c>
    </row>
    <row r="125" spans="1:38" x14ac:dyDescent="0.2">
      <c r="A125" s="1">
        <v>45041</v>
      </c>
      <c r="B125" s="9">
        <f>WEEKDAY(A125,1)</f>
        <v>3</v>
      </c>
      <c r="C125" s="9" t="str">
        <f>_xlfn.XLOOKUP(B125,$AH$2:$AH$8,$AI$2:$AI$8)</f>
        <v>Tuesday</v>
      </c>
      <c r="D125" s="2">
        <v>0.29166666666666702</v>
      </c>
      <c r="E125">
        <v>12.85</v>
      </c>
      <c r="F125">
        <v>11.49</v>
      </c>
      <c r="G125">
        <v>20</v>
      </c>
      <c r="H125">
        <v>5.21</v>
      </c>
      <c r="I125">
        <v>9.3800000000000008</v>
      </c>
      <c r="J125">
        <v>10.42</v>
      </c>
      <c r="K125" s="12">
        <f>L125/16</f>
        <v>92.5</v>
      </c>
      <c r="L125">
        <v>1480</v>
      </c>
      <c r="M125" s="12">
        <f>N125/16</f>
        <v>59.36562499999998</v>
      </c>
      <c r="N125" s="12" cm="1">
        <f t="array" ref="N125">SUM($E$124:$E$138+$K$124:$K$138)-SUM($G$124:$J$138)</f>
        <v>949.84999999999968</v>
      </c>
      <c r="O125">
        <v>1</v>
      </c>
      <c r="AK125" t="s">
        <v>80</v>
      </c>
      <c r="AL125" s="12">
        <f>AVERAGE(AL12,AL28,AL44,AL60,AL76,AL93,AL109)</f>
        <v>25.25571428571428</v>
      </c>
    </row>
    <row r="126" spans="1:38" x14ac:dyDescent="0.2">
      <c r="A126" s="1">
        <v>45041</v>
      </c>
      <c r="B126" s="9">
        <f>WEEKDAY(A126,1)</f>
        <v>3</v>
      </c>
      <c r="C126" s="9" t="str">
        <f>_xlfn.XLOOKUP(B126,$AH$2:$AH$8,$AI$2:$AI$8)</f>
        <v>Tuesday</v>
      </c>
      <c r="D126" s="2">
        <v>0.33333333333333298</v>
      </c>
      <c r="E126">
        <v>7.7</v>
      </c>
      <c r="F126">
        <v>6.5</v>
      </c>
      <c r="G126">
        <v>20</v>
      </c>
      <c r="H126">
        <v>5.21</v>
      </c>
      <c r="I126">
        <v>9.3800000000000008</v>
      </c>
      <c r="J126">
        <v>10.42</v>
      </c>
      <c r="K126" s="12">
        <f>L126/16</f>
        <v>92.5</v>
      </c>
      <c r="L126">
        <v>1480</v>
      </c>
      <c r="M126" s="12">
        <f>N126/16</f>
        <v>59.36562499999998</v>
      </c>
      <c r="N126" s="12" cm="1">
        <f t="array" ref="N126">SUM($E$124:$E$138+$K$124:$K$138)-SUM($G$124:$J$138)</f>
        <v>949.84999999999968</v>
      </c>
      <c r="O126">
        <v>1</v>
      </c>
      <c r="AK126" t="s">
        <v>79</v>
      </c>
      <c r="AL126" s="12">
        <f>AVERAGE(AL13,AL29,AL45,AL61,AL77,AL94,AL110)</f>
        <v>42.822857142857139</v>
      </c>
    </row>
    <row r="127" spans="1:38" x14ac:dyDescent="0.2">
      <c r="A127" s="1">
        <v>45041</v>
      </c>
      <c r="B127" s="9">
        <f>WEEKDAY(A127,1)</f>
        <v>3</v>
      </c>
      <c r="C127" s="9" t="str">
        <f>_xlfn.XLOOKUP(B127,$AH$2:$AH$8,$AI$2:$AI$8)</f>
        <v>Tuesday</v>
      </c>
      <c r="D127" s="2">
        <v>0.375</v>
      </c>
      <c r="E127">
        <v>20.45</v>
      </c>
      <c r="F127">
        <v>16.75</v>
      </c>
      <c r="G127">
        <v>20</v>
      </c>
      <c r="H127">
        <v>5.21</v>
      </c>
      <c r="I127">
        <v>9.3800000000000008</v>
      </c>
      <c r="J127">
        <v>10.42</v>
      </c>
      <c r="K127" s="12">
        <f>L127/16</f>
        <v>92.5</v>
      </c>
      <c r="L127">
        <v>1480</v>
      </c>
      <c r="M127" s="12">
        <f>N127/16</f>
        <v>59.36562499999998</v>
      </c>
      <c r="N127" s="12" cm="1">
        <f t="array" ref="N127">SUM($E$124:$E$138+$K$124:$K$138)-SUM($G$124:$J$138)</f>
        <v>949.84999999999968</v>
      </c>
      <c r="O127">
        <v>1</v>
      </c>
      <c r="AK127" t="s">
        <v>78</v>
      </c>
      <c r="AL127" s="12">
        <f>AVERAGE(AL14,AL30,AL46,AL62,AL78,AL95,AL111)</f>
        <v>21.849999999999998</v>
      </c>
    </row>
    <row r="128" spans="1:38" x14ac:dyDescent="0.2">
      <c r="A128" s="1">
        <v>45041</v>
      </c>
      <c r="B128" s="9">
        <f>WEEKDAY(A128,1)</f>
        <v>3</v>
      </c>
      <c r="C128" s="9" t="str">
        <f>_xlfn.XLOOKUP(B128,$AH$2:$AH$8,$AI$2:$AI$8)</f>
        <v>Tuesday</v>
      </c>
      <c r="D128" s="2">
        <v>0.41666666666666702</v>
      </c>
      <c r="E128">
        <v>36.25</v>
      </c>
      <c r="F128">
        <v>29.97</v>
      </c>
      <c r="G128">
        <v>20</v>
      </c>
      <c r="H128">
        <v>5.21</v>
      </c>
      <c r="I128">
        <v>9.3800000000000008</v>
      </c>
      <c r="J128">
        <v>10.42</v>
      </c>
      <c r="K128" s="12">
        <f>L128/16</f>
        <v>92.5</v>
      </c>
      <c r="L128">
        <v>1480</v>
      </c>
      <c r="M128" s="12">
        <f>N128/16</f>
        <v>59.36562499999998</v>
      </c>
      <c r="N128" s="12" cm="1">
        <f t="array" ref="N128">SUM($E$124:$E$138+$K$124:$K$138)-SUM($G$124:$J$138)</f>
        <v>949.84999999999968</v>
      </c>
      <c r="O128">
        <v>1</v>
      </c>
      <c r="AK128" t="s">
        <v>77</v>
      </c>
      <c r="AL128" s="12">
        <f>AVERAGE(AL15,AL31,AL47,AL63,AL79,AL96,AL112)</f>
        <v>19.608571428571427</v>
      </c>
    </row>
    <row r="129" spans="1:38" x14ac:dyDescent="0.2">
      <c r="A129" s="1">
        <v>45041</v>
      </c>
      <c r="B129" s="9">
        <f>WEEKDAY(A129,1)</f>
        <v>3</v>
      </c>
      <c r="C129" s="9" t="str">
        <f>_xlfn.XLOOKUP(B129,$AH$2:$AH$8,$AI$2:$AI$8)</f>
        <v>Tuesday</v>
      </c>
      <c r="D129" s="2">
        <v>0.45833333333333298</v>
      </c>
      <c r="E129">
        <v>10.6</v>
      </c>
      <c r="F129">
        <v>9</v>
      </c>
      <c r="G129">
        <v>20</v>
      </c>
      <c r="H129">
        <v>5.21</v>
      </c>
      <c r="I129">
        <v>9.3800000000000008</v>
      </c>
      <c r="J129">
        <v>10.42</v>
      </c>
      <c r="K129" s="12">
        <f>L129/16</f>
        <v>92.5</v>
      </c>
      <c r="L129">
        <v>1480</v>
      </c>
      <c r="M129" s="12">
        <f>N129/16</f>
        <v>59.36562499999998</v>
      </c>
      <c r="N129" s="12" cm="1">
        <f t="array" ref="N129">SUM($E$124:$E$138+$K$124:$K$138)-SUM($G$124:$J$138)</f>
        <v>949.84999999999968</v>
      </c>
      <c r="O129">
        <v>1</v>
      </c>
      <c r="AK129" s="3" t="s">
        <v>76</v>
      </c>
      <c r="AL129" s="12" t="e">
        <f>AVERAGE(AL16,AL32,AL48,AL64,AL80,AL97,AL113)</f>
        <v>#REF!</v>
      </c>
    </row>
    <row r="130" spans="1:38" x14ac:dyDescent="0.2">
      <c r="A130" s="1">
        <v>45041</v>
      </c>
      <c r="B130" s="9">
        <f>WEEKDAY(A130,1)</f>
        <v>3</v>
      </c>
      <c r="C130" s="9" t="str">
        <f>_xlfn.XLOOKUP(B130,$AH$2:$AH$8,$AI$2:$AI$8)</f>
        <v>Tuesday</v>
      </c>
      <c r="D130" s="2">
        <v>0.5</v>
      </c>
      <c r="E130">
        <v>2.5</v>
      </c>
      <c r="F130">
        <v>2</v>
      </c>
      <c r="G130">
        <v>20</v>
      </c>
      <c r="H130">
        <v>5.21</v>
      </c>
      <c r="I130">
        <v>9.3800000000000008</v>
      </c>
      <c r="J130">
        <v>10.42</v>
      </c>
      <c r="K130" s="12">
        <f>L130/16</f>
        <v>92.5</v>
      </c>
      <c r="L130">
        <v>1480</v>
      </c>
      <c r="M130" s="12">
        <f>N130/16</f>
        <v>59.36562499999998</v>
      </c>
      <c r="N130" s="12" cm="1">
        <f t="array" ref="N130">SUM($E$124:$E$138+$K$124:$K$138)-SUM($G$124:$J$138)</f>
        <v>949.84999999999968</v>
      </c>
      <c r="O130">
        <v>1</v>
      </c>
      <c r="AK130" s="3"/>
    </row>
    <row r="131" spans="1:38" x14ac:dyDescent="0.2">
      <c r="A131" s="1">
        <v>45041</v>
      </c>
      <c r="B131" s="9">
        <f>WEEKDAY(A131,1)</f>
        <v>3</v>
      </c>
      <c r="C131" s="9" t="str">
        <f>_xlfn.XLOOKUP(B131,$AH$2:$AH$8,$AI$2:$AI$8)</f>
        <v>Tuesday</v>
      </c>
      <c r="D131" s="2">
        <v>0.54166666666666696</v>
      </c>
      <c r="E131">
        <v>24.25</v>
      </c>
      <c r="F131">
        <v>19.5</v>
      </c>
      <c r="G131">
        <v>20</v>
      </c>
      <c r="H131">
        <v>5.21</v>
      </c>
      <c r="I131">
        <v>9.3800000000000008</v>
      </c>
      <c r="J131">
        <v>10.42</v>
      </c>
      <c r="K131" s="12">
        <f>L131/16</f>
        <v>92.5</v>
      </c>
      <c r="L131">
        <v>1480</v>
      </c>
      <c r="M131" s="12">
        <f>N131/16</f>
        <v>59.36562499999998</v>
      </c>
      <c r="N131" s="12" cm="1">
        <f t="array" ref="N131">SUM($E$124:$E$138+$K$124:$K$138)-SUM($G$124:$J$138)</f>
        <v>949.84999999999968</v>
      </c>
      <c r="O131">
        <v>1</v>
      </c>
    </row>
    <row r="132" spans="1:38" x14ac:dyDescent="0.2">
      <c r="A132" s="4">
        <v>45041</v>
      </c>
      <c r="B132" s="9">
        <f>WEEKDAY(A132,1)</f>
        <v>3</v>
      </c>
      <c r="C132" s="9" t="str">
        <f>_xlfn.XLOOKUP(B132,$AH$2:$AH$8,$AI$2:$AI$8)</f>
        <v>Tuesday</v>
      </c>
      <c r="D132" s="2">
        <v>0.58333333333333304</v>
      </c>
      <c r="E132">
        <v>21.5</v>
      </c>
      <c r="F132">
        <v>17.739999999999998</v>
      </c>
      <c r="G132">
        <v>20</v>
      </c>
      <c r="H132">
        <v>5.21</v>
      </c>
      <c r="I132">
        <v>9.3800000000000008</v>
      </c>
      <c r="J132">
        <v>10.42</v>
      </c>
      <c r="K132" s="12">
        <f>L132/16</f>
        <v>92.5</v>
      </c>
      <c r="L132">
        <v>1480</v>
      </c>
      <c r="M132" s="12">
        <f>N132/16</f>
        <v>59.36562499999998</v>
      </c>
      <c r="N132" s="12" cm="1">
        <f t="array" ref="N132">SUM($E$124:$E$138+$K$124:$K$138)-SUM($G$124:$J$138)</f>
        <v>949.84999999999968</v>
      </c>
      <c r="O132">
        <v>1</v>
      </c>
    </row>
    <row r="133" spans="1:38" x14ac:dyDescent="0.2">
      <c r="A133" s="4">
        <v>45041</v>
      </c>
      <c r="B133" s="9">
        <f>WEEKDAY(A133,1)</f>
        <v>3</v>
      </c>
      <c r="C133" s="9" t="str">
        <f>_xlfn.XLOOKUP(B133,$AH$2:$AH$8,$AI$2:$AI$8)</f>
        <v>Tuesday</v>
      </c>
      <c r="D133" s="2">
        <v>0.625</v>
      </c>
      <c r="E133">
        <v>2.25</v>
      </c>
      <c r="F133">
        <v>1.5</v>
      </c>
      <c r="G133">
        <v>20</v>
      </c>
      <c r="H133">
        <v>5.21</v>
      </c>
      <c r="I133">
        <v>9.3800000000000008</v>
      </c>
      <c r="J133">
        <v>10.42</v>
      </c>
      <c r="K133" s="12">
        <f>L133/16</f>
        <v>92.5</v>
      </c>
      <c r="L133">
        <v>1480</v>
      </c>
      <c r="M133" s="12">
        <f>N133/16</f>
        <v>59.36562499999998</v>
      </c>
      <c r="N133" s="12" cm="1">
        <f t="array" ref="N133">SUM($E$124:$E$138+$K$124:$K$138)-SUM($G$124:$J$138)</f>
        <v>949.84999999999968</v>
      </c>
      <c r="O133">
        <v>1</v>
      </c>
    </row>
    <row r="134" spans="1:38" x14ac:dyDescent="0.2">
      <c r="A134" s="4">
        <v>45041</v>
      </c>
      <c r="B134" s="9">
        <f>WEEKDAY(A134,1)</f>
        <v>3</v>
      </c>
      <c r="C134" s="9" t="str">
        <f>_xlfn.XLOOKUP(B134,$AH$2:$AH$8,$AI$2:$AI$8)</f>
        <v>Tuesday</v>
      </c>
      <c r="D134" s="2">
        <v>0.66666666666666696</v>
      </c>
      <c r="E134">
        <v>7.75</v>
      </c>
      <c r="F134">
        <v>6.5</v>
      </c>
      <c r="G134">
        <v>20</v>
      </c>
      <c r="H134">
        <v>5.21</v>
      </c>
      <c r="I134">
        <v>9.3800000000000008</v>
      </c>
      <c r="J134">
        <v>10.42</v>
      </c>
      <c r="K134" s="12">
        <f>L134/16</f>
        <v>92.5</v>
      </c>
      <c r="L134">
        <v>1480</v>
      </c>
      <c r="M134" s="12">
        <f>N134/16</f>
        <v>59.36562499999998</v>
      </c>
      <c r="N134" s="12" cm="1">
        <f t="array" ref="N134">SUM($E$124:$E$138+$K$124:$K$138)-SUM($G$124:$J$138)</f>
        <v>949.84999999999968</v>
      </c>
      <c r="O134">
        <v>1</v>
      </c>
    </row>
    <row r="135" spans="1:38" x14ac:dyDescent="0.2">
      <c r="A135" s="4">
        <v>45041</v>
      </c>
      <c r="B135" s="9">
        <f>WEEKDAY(A135,1)</f>
        <v>3</v>
      </c>
      <c r="C135" s="9" t="str">
        <f>_xlfn.XLOOKUP(B135,$AH$2:$AH$8,$AI$2:$AI$8)</f>
        <v>Tuesday</v>
      </c>
      <c r="D135" s="2">
        <v>0.70833333333333304</v>
      </c>
      <c r="E135">
        <v>18.350000000000001</v>
      </c>
      <c r="F135">
        <v>13.75</v>
      </c>
      <c r="G135">
        <v>20</v>
      </c>
      <c r="H135">
        <v>5.21</v>
      </c>
      <c r="I135">
        <v>9.3800000000000008</v>
      </c>
      <c r="J135">
        <v>10.42</v>
      </c>
      <c r="K135" s="12">
        <f>L135/16</f>
        <v>92.5</v>
      </c>
      <c r="L135">
        <v>1480</v>
      </c>
      <c r="M135" s="12">
        <f>N135/16</f>
        <v>59.36562499999998</v>
      </c>
      <c r="N135" s="12" cm="1">
        <f t="array" ref="N135">SUM($E$124:$E$138+$K$124:$K$138)-SUM($G$124:$J$138)</f>
        <v>949.84999999999968</v>
      </c>
      <c r="O135">
        <v>1</v>
      </c>
    </row>
    <row r="136" spans="1:38" x14ac:dyDescent="0.2">
      <c r="A136" s="4">
        <v>45041</v>
      </c>
      <c r="B136" s="9">
        <f>WEEKDAY(A136,1)</f>
        <v>3</v>
      </c>
      <c r="C136" s="9" t="str">
        <f>_xlfn.XLOOKUP(B136,$AH$2:$AH$8,$AI$2:$AI$8)</f>
        <v>Tuesday</v>
      </c>
      <c r="D136" s="2">
        <v>0.75</v>
      </c>
      <c r="E136">
        <v>44</v>
      </c>
      <c r="F136">
        <v>35.979999999999997</v>
      </c>
      <c r="G136">
        <v>20</v>
      </c>
      <c r="H136">
        <v>5.21</v>
      </c>
      <c r="I136">
        <v>9.3800000000000008</v>
      </c>
      <c r="J136">
        <v>10.42</v>
      </c>
      <c r="K136" s="12">
        <f>L136/16</f>
        <v>92.5</v>
      </c>
      <c r="L136">
        <v>1480</v>
      </c>
      <c r="M136" s="12">
        <f>N136/16</f>
        <v>59.36562499999998</v>
      </c>
      <c r="N136" s="12" cm="1">
        <f t="array" ref="N136">SUM($E$124:$E$138+$K$124:$K$138)-SUM($G$124:$J$138)</f>
        <v>949.84999999999968</v>
      </c>
      <c r="O136">
        <v>1</v>
      </c>
    </row>
    <row r="137" spans="1:38" x14ac:dyDescent="0.2">
      <c r="A137" s="4">
        <v>45041</v>
      </c>
      <c r="B137" s="9">
        <f>WEEKDAY(A137,1)</f>
        <v>3</v>
      </c>
      <c r="C137" s="9" t="str">
        <f>_xlfn.XLOOKUP(B137,$AH$2:$AH$8,$AI$2:$AI$8)</f>
        <v>Tuesday</v>
      </c>
      <c r="D137" s="2">
        <v>0.79166666666666696</v>
      </c>
      <c r="E137">
        <v>3.85</v>
      </c>
      <c r="F137">
        <v>3</v>
      </c>
      <c r="G137">
        <v>20</v>
      </c>
      <c r="H137">
        <v>5.21</v>
      </c>
      <c r="I137">
        <v>9.3800000000000008</v>
      </c>
      <c r="J137">
        <v>10.42</v>
      </c>
      <c r="K137" s="12">
        <f>L137/16</f>
        <v>92.5</v>
      </c>
      <c r="L137">
        <v>1480</v>
      </c>
      <c r="M137" s="12">
        <f>N137/16</f>
        <v>59.36562499999998</v>
      </c>
      <c r="N137" s="12" cm="1">
        <f t="array" ref="N137">SUM($E$124:$E$138+$K$124:$K$138)-SUM($G$124:$J$138)</f>
        <v>949.84999999999968</v>
      </c>
      <c r="O137">
        <v>1</v>
      </c>
    </row>
    <row r="138" spans="1:38" x14ac:dyDescent="0.2">
      <c r="A138" s="4">
        <v>45041</v>
      </c>
      <c r="B138" s="9">
        <f>WEEKDAY(A138,1)</f>
        <v>3</v>
      </c>
      <c r="C138" s="9" t="str">
        <f>_xlfn.XLOOKUP(B138,$AH$2:$AH$8,$AI$2:$AI$8)</f>
        <v>Tuesday</v>
      </c>
      <c r="D138" s="2">
        <v>0.83333333333333304</v>
      </c>
      <c r="E138">
        <v>13.85</v>
      </c>
      <c r="F138">
        <v>11.99</v>
      </c>
      <c r="G138">
        <v>20</v>
      </c>
      <c r="H138">
        <v>5.21</v>
      </c>
      <c r="I138">
        <v>9.3800000000000008</v>
      </c>
      <c r="J138">
        <v>10.42</v>
      </c>
      <c r="K138" s="12">
        <f>L138/16</f>
        <v>92.5</v>
      </c>
      <c r="L138">
        <v>1480</v>
      </c>
      <c r="M138" s="12">
        <f>N138/16</f>
        <v>59.36562499999998</v>
      </c>
      <c r="N138" s="12" cm="1">
        <f t="array" ref="N138">SUM($E$124:$E$138+$K$124:$K$138)-SUM($G$124:$J$138)</f>
        <v>949.84999999999968</v>
      </c>
      <c r="O138">
        <v>1</v>
      </c>
    </row>
    <row r="139" spans="1:38" x14ac:dyDescent="0.2">
      <c r="A139" s="1">
        <v>45042</v>
      </c>
      <c r="B139" s="9">
        <f>WEEKDAY(A139,1)</f>
        <v>4</v>
      </c>
      <c r="C139" s="9" t="str">
        <f>_xlfn.XLOOKUP(B139,$AH$2:$AH$8,$AI$2:$AI$8)</f>
        <v>Wednesday</v>
      </c>
      <c r="D139" s="2">
        <v>0.25</v>
      </c>
      <c r="E139">
        <v>4.5</v>
      </c>
      <c r="F139">
        <v>3.5</v>
      </c>
      <c r="G139">
        <v>20</v>
      </c>
      <c r="H139">
        <v>5.21</v>
      </c>
      <c r="I139">
        <v>9.3800000000000008</v>
      </c>
      <c r="J139">
        <v>10.42</v>
      </c>
      <c r="K139" s="12">
        <f>L139/16</f>
        <v>55.1875</v>
      </c>
      <c r="L139">
        <v>883</v>
      </c>
      <c r="M139" s="12">
        <f>N139/16</f>
        <v>13.396406250000013</v>
      </c>
      <c r="N139" s="12" cm="1">
        <f t="array" ref="N139">SUM($E$139:$E$153+$K$139:$K$153)-SUM($G$139:$J$153)</f>
        <v>214.3425000000002</v>
      </c>
      <c r="O139">
        <v>1</v>
      </c>
    </row>
    <row r="140" spans="1:38" x14ac:dyDescent="0.2">
      <c r="A140" s="1">
        <v>45042</v>
      </c>
      <c r="B140" s="9">
        <f>WEEKDAY(A140,1)</f>
        <v>4</v>
      </c>
      <c r="C140" s="9" t="str">
        <f>_xlfn.XLOOKUP(B140,$AH$2:$AH$8,$AI$2:$AI$8)</f>
        <v>Wednesday</v>
      </c>
      <c r="D140" s="2">
        <v>0.29166666666666702</v>
      </c>
      <c r="E140">
        <v>6.99</v>
      </c>
      <c r="F140">
        <v>6.5</v>
      </c>
      <c r="G140">
        <v>20</v>
      </c>
      <c r="H140">
        <v>5.21</v>
      </c>
      <c r="I140">
        <v>9.3800000000000008</v>
      </c>
      <c r="J140">
        <v>10.42</v>
      </c>
      <c r="K140" s="12">
        <f>L140/16</f>
        <v>55.1875</v>
      </c>
      <c r="L140">
        <v>883</v>
      </c>
      <c r="M140" s="12">
        <f>N140/16</f>
        <v>13.396406250000013</v>
      </c>
      <c r="N140" s="12" cm="1">
        <f t="array" ref="N140">SUM($E$139:$E$153+$K$139:$K$153)-SUM($G$139:$J$153)</f>
        <v>214.3425000000002</v>
      </c>
      <c r="O140">
        <v>1</v>
      </c>
    </row>
    <row r="141" spans="1:38" x14ac:dyDescent="0.2">
      <c r="A141" s="1">
        <v>45042</v>
      </c>
      <c r="B141" s="9">
        <f>WEEKDAY(A141,1)</f>
        <v>4</v>
      </c>
      <c r="C141" s="9" t="str">
        <f>_xlfn.XLOOKUP(B141,$AH$2:$AH$8,$AI$2:$AI$8)</f>
        <v>Wednesday</v>
      </c>
      <c r="D141" s="2">
        <v>0.33333333333333298</v>
      </c>
      <c r="E141">
        <v>15.74</v>
      </c>
      <c r="F141">
        <v>13.75</v>
      </c>
      <c r="G141">
        <v>20</v>
      </c>
      <c r="H141">
        <v>5.21</v>
      </c>
      <c r="I141">
        <v>9.3800000000000008</v>
      </c>
      <c r="J141">
        <v>10.42</v>
      </c>
      <c r="K141" s="12">
        <f>L141/16</f>
        <v>55.1875</v>
      </c>
      <c r="L141">
        <v>883</v>
      </c>
      <c r="M141" s="12">
        <f>N141/16</f>
        <v>13.396406250000013</v>
      </c>
      <c r="N141" s="12" cm="1">
        <f t="array" ref="N141">SUM($E$139:$E$153+$K$139:$K$153)-SUM($G$139:$J$153)</f>
        <v>214.3425000000002</v>
      </c>
      <c r="O141">
        <v>1</v>
      </c>
    </row>
    <row r="142" spans="1:38" x14ac:dyDescent="0.2">
      <c r="A142" s="1">
        <v>45042</v>
      </c>
      <c r="B142" s="9">
        <f>WEEKDAY(A142,1)</f>
        <v>4</v>
      </c>
      <c r="C142" s="9" t="str">
        <f>_xlfn.XLOOKUP(B142,$AH$2:$AH$8,$AI$2:$AI$8)</f>
        <v>Wednesday</v>
      </c>
      <c r="D142" s="2">
        <v>0.375</v>
      </c>
      <c r="E142">
        <v>2.75</v>
      </c>
      <c r="F142">
        <v>2</v>
      </c>
      <c r="G142">
        <v>20</v>
      </c>
      <c r="H142">
        <v>5.21</v>
      </c>
      <c r="I142">
        <v>9.3800000000000008</v>
      </c>
      <c r="J142">
        <v>10.42</v>
      </c>
      <c r="K142" s="12">
        <f>L142/16</f>
        <v>55.1875</v>
      </c>
      <c r="L142">
        <v>883</v>
      </c>
      <c r="M142" s="12">
        <f>N142/16</f>
        <v>13.396406250000013</v>
      </c>
      <c r="N142" s="12" cm="1">
        <f t="array" ref="N142">SUM($E$139:$E$153+$K$139:$K$153)-SUM($G$139:$J$153)</f>
        <v>214.3425000000002</v>
      </c>
      <c r="O142">
        <v>1</v>
      </c>
    </row>
    <row r="143" spans="1:38" x14ac:dyDescent="0.2">
      <c r="A143" s="1">
        <v>45042</v>
      </c>
      <c r="B143" s="9">
        <f>WEEKDAY(A143,1)</f>
        <v>4</v>
      </c>
      <c r="C143" s="9" t="str">
        <f>_xlfn.XLOOKUP(B143,$AH$2:$AH$8,$AI$2:$AI$8)</f>
        <v>Wednesday</v>
      </c>
      <c r="D143" s="2">
        <v>0.41666666666666702</v>
      </c>
      <c r="E143">
        <v>0</v>
      </c>
      <c r="F143">
        <v>0</v>
      </c>
      <c r="G143">
        <v>20</v>
      </c>
      <c r="H143">
        <v>5.21</v>
      </c>
      <c r="I143">
        <v>9.3800000000000008</v>
      </c>
      <c r="J143">
        <v>10.42</v>
      </c>
      <c r="K143" s="12">
        <f>L143/16</f>
        <v>55.1875</v>
      </c>
      <c r="L143">
        <v>883</v>
      </c>
      <c r="M143" s="12">
        <f>N143/16</f>
        <v>13.396406250000013</v>
      </c>
      <c r="N143" s="12" cm="1">
        <f t="array" ref="N143">SUM($E$139:$E$153+$K$139:$K$153)-SUM($G$139:$J$153)</f>
        <v>214.3425000000002</v>
      </c>
      <c r="O143">
        <v>1</v>
      </c>
    </row>
    <row r="144" spans="1:38" x14ac:dyDescent="0.2">
      <c r="A144" s="1">
        <v>45042</v>
      </c>
      <c r="B144" s="9">
        <f>WEEKDAY(A144,1)</f>
        <v>4</v>
      </c>
      <c r="C144" s="9" t="str">
        <f>_xlfn.XLOOKUP(B144,$AH$2:$AH$8,$AI$2:$AI$8)</f>
        <v>Wednesday</v>
      </c>
      <c r="D144" s="2">
        <v>0.45833333333333298</v>
      </c>
      <c r="E144">
        <v>10</v>
      </c>
      <c r="F144">
        <v>8.25</v>
      </c>
      <c r="G144">
        <v>20</v>
      </c>
      <c r="H144">
        <v>5.21</v>
      </c>
      <c r="I144">
        <v>9.3800000000000008</v>
      </c>
      <c r="J144">
        <v>10.42</v>
      </c>
      <c r="K144" s="12">
        <f>L144/16</f>
        <v>55.1875</v>
      </c>
      <c r="L144">
        <v>883</v>
      </c>
      <c r="M144" s="12">
        <f>N144/16</f>
        <v>13.396406250000013</v>
      </c>
      <c r="N144" s="12" cm="1">
        <f t="array" ref="N144">SUM($E$139:$E$153+$K$139:$K$153)-SUM($G$139:$J$153)</f>
        <v>214.3425000000002</v>
      </c>
      <c r="O144">
        <v>1</v>
      </c>
    </row>
    <row r="145" spans="1:26" x14ac:dyDescent="0.2">
      <c r="A145" s="1">
        <v>45042</v>
      </c>
      <c r="B145" s="9">
        <f>WEEKDAY(A145,1)</f>
        <v>4</v>
      </c>
      <c r="C145" s="9" t="str">
        <f>_xlfn.XLOOKUP(B145,$AH$2:$AH$8,$AI$2:$AI$8)</f>
        <v>Wednesday</v>
      </c>
      <c r="D145" s="2">
        <v>0.5</v>
      </c>
      <c r="E145">
        <v>0</v>
      </c>
      <c r="F145">
        <v>0</v>
      </c>
      <c r="G145">
        <v>20</v>
      </c>
      <c r="H145">
        <v>5.21</v>
      </c>
      <c r="I145">
        <v>9.3800000000000008</v>
      </c>
      <c r="J145">
        <v>10.42</v>
      </c>
      <c r="K145" s="12">
        <f>L145/16</f>
        <v>55.1875</v>
      </c>
      <c r="L145">
        <v>883</v>
      </c>
      <c r="M145" s="12">
        <f>N145/16</f>
        <v>13.396406250000013</v>
      </c>
      <c r="N145" s="12" cm="1">
        <f t="array" ref="N145">SUM($E$139:$E$153+$K$139:$K$153)-SUM($G$139:$J$153)</f>
        <v>214.3425000000002</v>
      </c>
      <c r="O145">
        <v>1</v>
      </c>
    </row>
    <row r="146" spans="1:26" x14ac:dyDescent="0.2">
      <c r="A146" s="1">
        <v>45042</v>
      </c>
      <c r="B146" s="9">
        <f>WEEKDAY(A146,1)</f>
        <v>4</v>
      </c>
      <c r="C146" s="9" t="str">
        <f>_xlfn.XLOOKUP(B146,$AH$2:$AH$8,$AI$2:$AI$8)</f>
        <v>Wednesday</v>
      </c>
      <c r="D146" s="2">
        <v>0.54166666666666696</v>
      </c>
      <c r="E146">
        <v>6</v>
      </c>
      <c r="F146">
        <v>5.25</v>
      </c>
      <c r="G146">
        <v>20</v>
      </c>
      <c r="H146">
        <v>5.21</v>
      </c>
      <c r="I146">
        <v>9.3800000000000008</v>
      </c>
      <c r="J146">
        <v>10.42</v>
      </c>
      <c r="K146" s="12">
        <f>L146/16</f>
        <v>55.1875</v>
      </c>
      <c r="L146">
        <v>883</v>
      </c>
      <c r="M146" s="12">
        <f>N146/16</f>
        <v>13.396406250000013</v>
      </c>
      <c r="N146" s="12" cm="1">
        <f t="array" ref="N146">SUM($E$139:$E$153+$K$139:$K$153)-SUM($G$139:$J$153)</f>
        <v>214.3425000000002</v>
      </c>
      <c r="O146">
        <v>1</v>
      </c>
    </row>
    <row r="147" spans="1:26" x14ac:dyDescent="0.2">
      <c r="A147" s="1">
        <v>45042</v>
      </c>
      <c r="B147" s="9">
        <f>WEEKDAY(A147,1)</f>
        <v>4</v>
      </c>
      <c r="C147" s="9" t="str">
        <f>_xlfn.XLOOKUP(B147,$AH$2:$AH$8,$AI$2:$AI$8)</f>
        <v>Wednesday</v>
      </c>
      <c r="D147" s="2">
        <v>0.58333333333333304</v>
      </c>
      <c r="E147">
        <v>15.7</v>
      </c>
      <c r="F147">
        <v>13.5</v>
      </c>
      <c r="G147">
        <v>20</v>
      </c>
      <c r="H147">
        <v>5.21</v>
      </c>
      <c r="I147">
        <v>9.3800000000000008</v>
      </c>
      <c r="J147">
        <v>10.42</v>
      </c>
      <c r="K147" s="12">
        <f>L147/16</f>
        <v>55.1875</v>
      </c>
      <c r="L147">
        <v>883</v>
      </c>
      <c r="M147" s="12">
        <f>N147/16</f>
        <v>13.396406250000013</v>
      </c>
      <c r="N147" s="12" cm="1">
        <f t="array" ref="N147">SUM($E$139:$E$153+$K$139:$K$153)-SUM($G$139:$J$153)</f>
        <v>214.3425000000002</v>
      </c>
      <c r="O147">
        <v>1</v>
      </c>
    </row>
    <row r="148" spans="1:26" x14ac:dyDescent="0.2">
      <c r="A148" s="1">
        <v>45042</v>
      </c>
      <c r="B148" s="9">
        <f>WEEKDAY(A148,1)</f>
        <v>4</v>
      </c>
      <c r="C148" s="9" t="str">
        <f>_xlfn.XLOOKUP(B148,$AH$2:$AH$8,$AI$2:$AI$8)</f>
        <v>Wednesday</v>
      </c>
      <c r="D148" s="2">
        <v>0.625</v>
      </c>
      <c r="E148">
        <v>0</v>
      </c>
      <c r="F148">
        <v>0</v>
      </c>
      <c r="G148">
        <v>20</v>
      </c>
      <c r="H148">
        <v>5.21</v>
      </c>
      <c r="I148">
        <v>9.3800000000000008</v>
      </c>
      <c r="J148">
        <v>10.42</v>
      </c>
      <c r="K148" s="12">
        <f>L148/16</f>
        <v>55.1875</v>
      </c>
      <c r="L148">
        <v>883</v>
      </c>
      <c r="M148" s="12">
        <f>N148/16</f>
        <v>13.396406250000013</v>
      </c>
      <c r="N148" s="12" cm="1">
        <f t="array" ref="N148">SUM($E$139:$E$153+$K$139:$K$153)-SUM($G$139:$J$153)</f>
        <v>214.3425000000002</v>
      </c>
      <c r="O148">
        <v>1</v>
      </c>
      <c r="S148" s="36" t="s">
        <v>299</v>
      </c>
    </row>
    <row r="149" spans="1:26" x14ac:dyDescent="0.2">
      <c r="A149" s="1">
        <v>45042</v>
      </c>
      <c r="B149" s="9">
        <f>WEEKDAY(A149,1)</f>
        <v>4</v>
      </c>
      <c r="C149" s="9" t="str">
        <f>_xlfn.XLOOKUP(B149,$AH$2:$AH$8,$AI$2:$AI$8)</f>
        <v>Wednesday</v>
      </c>
      <c r="D149" s="2">
        <v>0.66666666666666696</v>
      </c>
      <c r="E149">
        <v>0</v>
      </c>
      <c r="F149">
        <v>0</v>
      </c>
      <c r="G149">
        <v>20</v>
      </c>
      <c r="H149">
        <v>5.21</v>
      </c>
      <c r="I149">
        <v>9.3800000000000008</v>
      </c>
      <c r="J149">
        <v>10.42</v>
      </c>
      <c r="K149" s="12">
        <f>L149/16</f>
        <v>55.1875</v>
      </c>
      <c r="L149">
        <v>883</v>
      </c>
      <c r="M149" s="12">
        <f>N149/16</f>
        <v>13.396406250000013</v>
      </c>
      <c r="N149" s="12" cm="1">
        <f t="array" ref="N149">SUM($E$139:$E$153+$K$139:$K$153)-SUM($G$139:$J$153)</f>
        <v>214.3425000000002</v>
      </c>
      <c r="O149">
        <v>1</v>
      </c>
      <c r="S149" t="s">
        <v>290</v>
      </c>
      <c r="W149" s="36" t="s">
        <v>298</v>
      </c>
    </row>
    <row r="150" spans="1:26" x14ac:dyDescent="0.2">
      <c r="A150" s="1">
        <v>45042</v>
      </c>
      <c r="B150" s="9">
        <f>WEEKDAY(A150,1)</f>
        <v>4</v>
      </c>
      <c r="C150" s="9" t="str">
        <f>_xlfn.XLOOKUP(B150,$AH$2:$AH$8,$AI$2:$AI$8)</f>
        <v>Wednesday</v>
      </c>
      <c r="D150" s="2">
        <v>0.70833333333333304</v>
      </c>
      <c r="E150">
        <v>0</v>
      </c>
      <c r="F150">
        <v>0</v>
      </c>
      <c r="G150">
        <v>20</v>
      </c>
      <c r="H150">
        <v>5.21</v>
      </c>
      <c r="I150">
        <v>9.3800000000000008</v>
      </c>
      <c r="J150">
        <v>10.42</v>
      </c>
      <c r="K150" s="12">
        <f>L150/16</f>
        <v>55.1875</v>
      </c>
      <c r="L150">
        <v>883</v>
      </c>
      <c r="M150" s="12">
        <f>N150/16</f>
        <v>13.396406250000013</v>
      </c>
      <c r="N150" s="12" cm="1">
        <f t="array" ref="N150">SUM($E$139:$E$153+$K$139:$K$153)-SUM($G$139:$J$153)</f>
        <v>214.3425000000002</v>
      </c>
      <c r="O150">
        <v>1</v>
      </c>
      <c r="R150" s="36" t="s">
        <v>268</v>
      </c>
      <c r="S150" s="36" t="s">
        <v>291</v>
      </c>
      <c r="T150" s="36" t="s">
        <v>292</v>
      </c>
      <c r="U150" s="36" t="s">
        <v>293</v>
      </c>
      <c r="W150" t="s">
        <v>294</v>
      </c>
      <c r="X150" t="s">
        <v>295</v>
      </c>
      <c r="Y150" t="s">
        <v>296</v>
      </c>
      <c r="Z150" t="s">
        <v>297</v>
      </c>
    </row>
    <row r="151" spans="1:26" x14ac:dyDescent="0.2">
      <c r="A151" s="1">
        <v>45042</v>
      </c>
      <c r="B151" s="9">
        <f>WEEKDAY(A151,1)</f>
        <v>4</v>
      </c>
      <c r="C151" s="9" t="str">
        <f>_xlfn.XLOOKUP(B151,$AH$2:$AH$8,$AI$2:$AI$8)</f>
        <v>Wednesday</v>
      </c>
      <c r="D151" s="2">
        <v>0.75</v>
      </c>
      <c r="E151">
        <v>0</v>
      </c>
      <c r="F151">
        <v>0</v>
      </c>
      <c r="G151">
        <v>20</v>
      </c>
      <c r="H151">
        <v>5.21</v>
      </c>
      <c r="I151">
        <v>9.3800000000000008</v>
      </c>
      <c r="J151">
        <v>10.42</v>
      </c>
      <c r="K151" s="12">
        <f>L151/16</f>
        <v>55.1875</v>
      </c>
      <c r="L151">
        <v>883</v>
      </c>
      <c r="M151" s="12">
        <f>N151/16</f>
        <v>13.396406250000013</v>
      </c>
      <c r="N151" s="12" cm="1">
        <f t="array" ref="N151">SUM($E$139:$E$153+$K$139:$K$153)-SUM($G$139:$J$153)</f>
        <v>214.3425000000002</v>
      </c>
      <c r="O151">
        <v>1</v>
      </c>
      <c r="R151" t="s">
        <v>269</v>
      </c>
      <c r="S151">
        <f>E2</f>
        <v>17.59</v>
      </c>
      <c r="T151">
        <f>E9</f>
        <v>17.45</v>
      </c>
      <c r="U151">
        <f>E16</f>
        <v>2.5</v>
      </c>
      <c r="W151">
        <f>MAX(S151:U151) - MIN(S151:U151)</f>
        <v>15.09</v>
      </c>
      <c r="X151" s="12">
        <f>W172</f>
        <v>18.444285714285716</v>
      </c>
      <c r="Y151" s="12">
        <f>2.57*$X$151</f>
        <v>47.401814285714288</v>
      </c>
      <c r="Z151">
        <f>0*X151</f>
        <v>0</v>
      </c>
    </row>
    <row r="152" spans="1:26" x14ac:dyDescent="0.2">
      <c r="A152" s="1">
        <v>45042</v>
      </c>
      <c r="B152" s="9">
        <f>WEEKDAY(A152,1)</f>
        <v>4</v>
      </c>
      <c r="C152" s="9" t="str">
        <f>_xlfn.XLOOKUP(B152,$AH$2:$AH$8,$AI$2:$AI$8)</f>
        <v>Wednesday</v>
      </c>
      <c r="D152" s="2">
        <v>0.79166666666666696</v>
      </c>
      <c r="E152">
        <v>0</v>
      </c>
      <c r="F152">
        <v>0</v>
      </c>
      <c r="G152">
        <v>20</v>
      </c>
      <c r="H152">
        <v>5.21</v>
      </c>
      <c r="I152">
        <v>9.3800000000000008</v>
      </c>
      <c r="J152">
        <v>10.42</v>
      </c>
      <c r="K152" s="12">
        <f>L152/16</f>
        <v>55.1875</v>
      </c>
      <c r="L152">
        <v>883</v>
      </c>
      <c r="M152" s="12">
        <f>N152/16</f>
        <v>13.396406250000013</v>
      </c>
      <c r="N152" s="12" cm="1">
        <f t="array" ref="N152">SUM($E$139:$E$153+$K$139:$K$153)-SUM($G$139:$J$153)</f>
        <v>214.3425000000002</v>
      </c>
      <c r="O152">
        <v>1</v>
      </c>
      <c r="R152" t="s">
        <v>270</v>
      </c>
      <c r="S152">
        <f>E17</f>
        <v>11.6</v>
      </c>
      <c r="T152">
        <f>E24</f>
        <v>17.25</v>
      </c>
      <c r="U152">
        <f>E31</f>
        <v>8.25</v>
      </c>
      <c r="W152">
        <f t="shared" ref="W152:W171" si="6">MAX(S152:U152) - MIN(S152:U152)</f>
        <v>9</v>
      </c>
      <c r="X152" s="12">
        <v>18.444285714285716</v>
      </c>
      <c r="Y152" s="12">
        <f t="shared" ref="Y152:Y172" si="7">2.57*$X$151</f>
        <v>47.401814285714288</v>
      </c>
      <c r="Z152">
        <f t="shared" ref="Z152:Z172" si="8">0*X152</f>
        <v>0</v>
      </c>
    </row>
    <row r="153" spans="1:26" x14ac:dyDescent="0.2">
      <c r="A153" s="1">
        <v>45042</v>
      </c>
      <c r="B153" s="9">
        <f>WEEKDAY(A153,1)</f>
        <v>4</v>
      </c>
      <c r="C153" s="9" t="str">
        <f>_xlfn.XLOOKUP(B153,$AH$2:$AH$8,$AI$2:$AI$8)</f>
        <v>Wednesday</v>
      </c>
      <c r="D153" s="2">
        <v>0.83333333333333304</v>
      </c>
      <c r="E153">
        <v>0</v>
      </c>
      <c r="F153">
        <v>0</v>
      </c>
      <c r="G153">
        <v>20</v>
      </c>
      <c r="H153">
        <v>5.21</v>
      </c>
      <c r="I153">
        <v>9.3800000000000008</v>
      </c>
      <c r="J153">
        <v>10.42</v>
      </c>
      <c r="K153" s="12">
        <f>L153/16</f>
        <v>55.1875</v>
      </c>
      <c r="L153">
        <v>883</v>
      </c>
      <c r="M153" s="12">
        <f>N153/16</f>
        <v>13.396406250000013</v>
      </c>
      <c r="N153" s="12" cm="1">
        <f t="array" ref="N153">SUM($E$139:$E$153+$K$139:$K$153)-SUM($G$139:$J$153)</f>
        <v>214.3425000000002</v>
      </c>
      <c r="O153">
        <v>1</v>
      </c>
      <c r="R153" t="s">
        <v>271</v>
      </c>
      <c r="S153">
        <f>E32</f>
        <v>1.6</v>
      </c>
      <c r="T153">
        <f>E39</f>
        <v>9</v>
      </c>
      <c r="U153">
        <f>E46</f>
        <v>7.2</v>
      </c>
      <c r="W153">
        <f t="shared" si="6"/>
        <v>7.4</v>
      </c>
      <c r="X153" s="12">
        <v>18.444285714285716</v>
      </c>
      <c r="Y153" s="12">
        <f t="shared" si="7"/>
        <v>47.401814285714288</v>
      </c>
      <c r="Z153">
        <f t="shared" si="8"/>
        <v>0</v>
      </c>
    </row>
    <row r="154" spans="1:26" x14ac:dyDescent="0.2">
      <c r="A154" s="1">
        <v>45043</v>
      </c>
      <c r="B154" s="9">
        <f>WEEKDAY(A154,1)</f>
        <v>5</v>
      </c>
      <c r="C154" s="9" t="str">
        <f>_xlfn.XLOOKUP(B154,$AH$2:$AH$8,$AI$2:$AI$8)</f>
        <v>Thursday</v>
      </c>
      <c r="D154" s="2">
        <v>0.25</v>
      </c>
      <c r="E154">
        <v>8.25</v>
      </c>
      <c r="F154">
        <v>7.25</v>
      </c>
      <c r="G154">
        <v>20</v>
      </c>
      <c r="H154">
        <v>5.21</v>
      </c>
      <c r="I154">
        <v>9.3800000000000008</v>
      </c>
      <c r="J154">
        <v>10.42</v>
      </c>
      <c r="K154" s="12">
        <f>L154/16</f>
        <v>49.375</v>
      </c>
      <c r="L154">
        <v>790</v>
      </c>
      <c r="M154" s="12">
        <f>N154/16</f>
        <v>15.326562500000016</v>
      </c>
      <c r="N154" s="12" cm="1">
        <f t="array" ref="N154">SUM($E$154:$E$168+$K$154:$K$168)-SUM($G$154:$J$168)</f>
        <v>245.22500000000025</v>
      </c>
      <c r="O154">
        <v>1</v>
      </c>
      <c r="R154" t="s">
        <v>272</v>
      </c>
      <c r="S154">
        <f>E47</f>
        <v>3.25</v>
      </c>
      <c r="T154">
        <f>E54</f>
        <v>17.7</v>
      </c>
      <c r="U154">
        <f>E61</f>
        <v>11</v>
      </c>
      <c r="W154">
        <f t="shared" si="6"/>
        <v>14.45</v>
      </c>
      <c r="X154" s="12">
        <v>18.444285714285716</v>
      </c>
      <c r="Y154" s="12">
        <f t="shared" si="7"/>
        <v>47.401814285714288</v>
      </c>
      <c r="Z154">
        <f t="shared" si="8"/>
        <v>0</v>
      </c>
    </row>
    <row r="155" spans="1:26" x14ac:dyDescent="0.2">
      <c r="A155" s="1">
        <v>45043</v>
      </c>
      <c r="B155" s="9">
        <f>WEEKDAY(A155,1)</f>
        <v>5</v>
      </c>
      <c r="C155" s="9" t="str">
        <f>_xlfn.XLOOKUP(B155,$AH$2:$AH$8,$AI$2:$AI$8)</f>
        <v>Thursday</v>
      </c>
      <c r="D155" s="2">
        <v>0.29166666666666702</v>
      </c>
      <c r="E155">
        <v>5.5</v>
      </c>
      <c r="F155">
        <v>4.25</v>
      </c>
      <c r="G155">
        <v>20</v>
      </c>
      <c r="H155">
        <v>5.21</v>
      </c>
      <c r="I155">
        <v>9.3800000000000008</v>
      </c>
      <c r="J155">
        <v>10.42</v>
      </c>
      <c r="K155" s="12">
        <f>L155/16</f>
        <v>49.375</v>
      </c>
      <c r="L155">
        <v>790</v>
      </c>
      <c r="M155" s="12">
        <f>N155/16</f>
        <v>15.326562500000016</v>
      </c>
      <c r="N155" s="12" cm="1">
        <f t="array" ref="N155">SUM($E$154:$E$168+$K$154:$K$168)-SUM($G$154:$J$168)</f>
        <v>245.22500000000025</v>
      </c>
      <c r="O155">
        <v>1</v>
      </c>
      <c r="R155" t="s">
        <v>273</v>
      </c>
      <c r="S155">
        <f>E62</f>
        <v>5.5</v>
      </c>
      <c r="T155">
        <f>E69</f>
        <v>0</v>
      </c>
      <c r="U155">
        <f>E76</f>
        <v>0</v>
      </c>
      <c r="W155">
        <f t="shared" si="6"/>
        <v>5.5</v>
      </c>
      <c r="X155" s="12">
        <v>18.444285714285716</v>
      </c>
      <c r="Y155" s="12">
        <f t="shared" si="7"/>
        <v>47.401814285714288</v>
      </c>
      <c r="Z155">
        <f t="shared" si="8"/>
        <v>0</v>
      </c>
    </row>
    <row r="156" spans="1:26" x14ac:dyDescent="0.2">
      <c r="A156" s="1">
        <v>45043</v>
      </c>
      <c r="B156" s="9">
        <f>WEEKDAY(A156,1)</f>
        <v>5</v>
      </c>
      <c r="C156" s="9" t="str">
        <f>_xlfn.XLOOKUP(B156,$AH$2:$AH$8,$AI$2:$AI$8)</f>
        <v>Thursday</v>
      </c>
      <c r="D156" s="2">
        <v>0.33333333333333298</v>
      </c>
      <c r="E156">
        <v>15</v>
      </c>
      <c r="F156">
        <v>12</v>
      </c>
      <c r="G156">
        <v>20</v>
      </c>
      <c r="H156">
        <v>5.21</v>
      </c>
      <c r="I156">
        <v>9.3800000000000008</v>
      </c>
      <c r="J156">
        <v>10.42</v>
      </c>
      <c r="K156" s="12">
        <f>L156/16</f>
        <v>49.375</v>
      </c>
      <c r="L156">
        <v>790</v>
      </c>
      <c r="M156" s="12">
        <f>N156/16</f>
        <v>15.326562500000016</v>
      </c>
      <c r="N156" s="12" cm="1">
        <f t="array" ref="N156">SUM($E$154:$E$168+$K$154:$K$168)-SUM($G$154:$J$168)</f>
        <v>245.22500000000025</v>
      </c>
      <c r="O156">
        <v>1</v>
      </c>
      <c r="R156" t="s">
        <v>274</v>
      </c>
      <c r="S156">
        <f>E77</f>
        <v>8.25</v>
      </c>
      <c r="T156">
        <f>E84</f>
        <v>5.5</v>
      </c>
      <c r="U156">
        <f>E91</f>
        <v>0</v>
      </c>
      <c r="W156">
        <f t="shared" si="6"/>
        <v>8.25</v>
      </c>
      <c r="X156" s="12">
        <v>18.444285714285716</v>
      </c>
      <c r="Y156" s="12">
        <f t="shared" si="7"/>
        <v>47.401814285714288</v>
      </c>
      <c r="Z156">
        <f t="shared" si="8"/>
        <v>0</v>
      </c>
    </row>
    <row r="157" spans="1:26" x14ac:dyDescent="0.2">
      <c r="A157" s="1">
        <v>45043</v>
      </c>
      <c r="B157" s="9">
        <f>WEEKDAY(A157,1)</f>
        <v>5</v>
      </c>
      <c r="C157" s="9" t="str">
        <f>_xlfn.XLOOKUP(B157,$AH$2:$AH$8,$AI$2:$AI$8)</f>
        <v>Thursday</v>
      </c>
      <c r="D157" s="2">
        <v>0.375</v>
      </c>
      <c r="E157">
        <v>3.85</v>
      </c>
      <c r="F157">
        <v>3.5</v>
      </c>
      <c r="G157">
        <v>20</v>
      </c>
      <c r="H157">
        <v>5.21</v>
      </c>
      <c r="I157">
        <v>9.3800000000000008</v>
      </c>
      <c r="J157">
        <v>10.42</v>
      </c>
      <c r="K157" s="12">
        <f>L157/16</f>
        <v>49.375</v>
      </c>
      <c r="L157">
        <v>790</v>
      </c>
      <c r="M157" s="12">
        <f>N157/16</f>
        <v>15.326562500000016</v>
      </c>
      <c r="N157" s="12" cm="1">
        <f t="array" ref="N157">SUM($E$154:$E$168+$K$154:$K$168)-SUM($G$154:$J$168)</f>
        <v>245.22500000000025</v>
      </c>
      <c r="O157">
        <v>1</v>
      </c>
      <c r="R157" t="s">
        <v>275</v>
      </c>
      <c r="S157">
        <f>E93</f>
        <v>0</v>
      </c>
      <c r="T157">
        <f>E100</f>
        <v>24</v>
      </c>
      <c r="U157">
        <f>E107</f>
        <v>3.25</v>
      </c>
      <c r="W157">
        <f t="shared" si="6"/>
        <v>24</v>
      </c>
      <c r="X157" s="12">
        <v>18.444285714285716</v>
      </c>
      <c r="Y157" s="12">
        <f t="shared" si="7"/>
        <v>47.401814285714288</v>
      </c>
      <c r="Z157">
        <f t="shared" si="8"/>
        <v>0</v>
      </c>
    </row>
    <row r="158" spans="1:26" x14ac:dyDescent="0.2">
      <c r="A158" s="1">
        <v>45043</v>
      </c>
      <c r="B158" s="9">
        <f>WEEKDAY(A158,1)</f>
        <v>5</v>
      </c>
      <c r="C158" s="9" t="str">
        <f>_xlfn.XLOOKUP(B158,$AH$2:$AH$8,$AI$2:$AI$8)</f>
        <v>Thursday</v>
      </c>
      <c r="D158" s="2">
        <v>0.41666666666666702</v>
      </c>
      <c r="E158">
        <v>12.1</v>
      </c>
      <c r="F158">
        <v>9.75</v>
      </c>
      <c r="G158">
        <v>20</v>
      </c>
      <c r="H158">
        <v>5.21</v>
      </c>
      <c r="I158">
        <v>9.3800000000000008</v>
      </c>
      <c r="J158">
        <v>10.42</v>
      </c>
      <c r="K158" s="12">
        <f>L158/16</f>
        <v>49.375</v>
      </c>
      <c r="L158">
        <v>790</v>
      </c>
      <c r="M158" s="12">
        <f>N158/16</f>
        <v>15.326562500000016</v>
      </c>
      <c r="N158" s="12" cm="1">
        <f t="array" ref="N158">SUM($E$154:$E$168+$K$154:$K$168)-SUM($G$154:$J$168)</f>
        <v>245.22500000000025</v>
      </c>
      <c r="O158">
        <v>1</v>
      </c>
      <c r="R158" t="s">
        <v>276</v>
      </c>
      <c r="S158">
        <f>E109</f>
        <v>9.9499999999999993</v>
      </c>
      <c r="T158">
        <f>E116</f>
        <v>0</v>
      </c>
      <c r="U158">
        <f>E123</f>
        <v>0</v>
      </c>
      <c r="W158">
        <f t="shared" si="6"/>
        <v>9.9499999999999993</v>
      </c>
      <c r="X158" s="12">
        <v>18.444285714285716</v>
      </c>
      <c r="Y158" s="12">
        <f t="shared" si="7"/>
        <v>47.401814285714288</v>
      </c>
      <c r="Z158">
        <f t="shared" si="8"/>
        <v>0</v>
      </c>
    </row>
    <row r="159" spans="1:26" x14ac:dyDescent="0.2">
      <c r="A159" s="1">
        <v>45043</v>
      </c>
      <c r="B159" s="9">
        <f>WEEKDAY(A159,1)</f>
        <v>5</v>
      </c>
      <c r="C159" s="9" t="str">
        <f>_xlfn.XLOOKUP(B159,$AH$2:$AH$8,$AI$2:$AI$8)</f>
        <v>Thursday</v>
      </c>
      <c r="D159" s="2">
        <v>0.45833333333333298</v>
      </c>
      <c r="E159">
        <v>13.25</v>
      </c>
      <c r="F159">
        <v>1.5</v>
      </c>
      <c r="G159">
        <v>20</v>
      </c>
      <c r="H159">
        <v>5.21</v>
      </c>
      <c r="I159">
        <v>9.3800000000000008</v>
      </c>
      <c r="J159">
        <v>10.42</v>
      </c>
      <c r="K159" s="12">
        <f>L159/16</f>
        <v>49.375</v>
      </c>
      <c r="L159">
        <v>790</v>
      </c>
      <c r="M159" s="12">
        <f>N159/16</f>
        <v>15.326562500000016</v>
      </c>
      <c r="N159" s="12" cm="1">
        <f t="array" ref="N159">SUM($E$154:$E$168+$K$154:$K$168)-SUM($G$154:$J$168)</f>
        <v>245.22500000000025</v>
      </c>
      <c r="O159">
        <v>1</v>
      </c>
      <c r="R159" t="s">
        <v>277</v>
      </c>
      <c r="S159">
        <f>E124</f>
        <v>11.35</v>
      </c>
      <c r="T159">
        <f>E131</f>
        <v>24.25</v>
      </c>
      <c r="U159">
        <f>E138</f>
        <v>13.85</v>
      </c>
      <c r="W159">
        <f t="shared" si="6"/>
        <v>12.9</v>
      </c>
      <c r="X159" s="12">
        <v>18.444285714285716</v>
      </c>
      <c r="Y159" s="12">
        <f t="shared" si="7"/>
        <v>47.401814285714288</v>
      </c>
      <c r="Z159">
        <f t="shared" si="8"/>
        <v>0</v>
      </c>
    </row>
    <row r="160" spans="1:26" x14ac:dyDescent="0.2">
      <c r="A160" s="1">
        <v>45043</v>
      </c>
      <c r="B160" s="9">
        <f>WEEKDAY(A160,1)</f>
        <v>5</v>
      </c>
      <c r="C160" s="9" t="str">
        <f>_xlfn.XLOOKUP(B160,$AH$2:$AH$8,$AI$2:$AI$8)</f>
        <v>Thursday</v>
      </c>
      <c r="D160" s="2">
        <v>0.5</v>
      </c>
      <c r="E160">
        <v>0</v>
      </c>
      <c r="F160">
        <v>0</v>
      </c>
      <c r="G160">
        <v>20</v>
      </c>
      <c r="H160">
        <v>5.21</v>
      </c>
      <c r="I160">
        <v>9.3800000000000008</v>
      </c>
      <c r="J160">
        <v>10.42</v>
      </c>
      <c r="K160" s="12">
        <f>L160/16</f>
        <v>49.375</v>
      </c>
      <c r="L160">
        <v>790</v>
      </c>
      <c r="M160" s="12">
        <f>N160/16</f>
        <v>15.326562500000016</v>
      </c>
      <c r="N160" s="12" cm="1">
        <f t="array" ref="N160">SUM($E$154:$E$168+$K$154:$K$168)-SUM($G$154:$J$168)</f>
        <v>245.22500000000025</v>
      </c>
      <c r="O160">
        <v>1</v>
      </c>
      <c r="R160" t="s">
        <v>278</v>
      </c>
      <c r="S160">
        <f>E139</f>
        <v>4.5</v>
      </c>
      <c r="T160">
        <f>E146</f>
        <v>6</v>
      </c>
      <c r="U160">
        <f>E153</f>
        <v>0</v>
      </c>
      <c r="W160">
        <f t="shared" si="6"/>
        <v>6</v>
      </c>
      <c r="X160" s="12">
        <v>18.444285714285716</v>
      </c>
      <c r="Y160" s="12">
        <f t="shared" si="7"/>
        <v>47.401814285714288</v>
      </c>
      <c r="Z160">
        <f t="shared" si="8"/>
        <v>0</v>
      </c>
    </row>
    <row r="161" spans="1:26" x14ac:dyDescent="0.2">
      <c r="A161" s="1">
        <v>45043</v>
      </c>
      <c r="B161" s="9">
        <f>WEEKDAY(A161,1)</f>
        <v>5</v>
      </c>
      <c r="C161" s="9" t="str">
        <f>_xlfn.XLOOKUP(B161,$AH$2:$AH$8,$AI$2:$AI$8)</f>
        <v>Thursday</v>
      </c>
      <c r="D161" s="2">
        <v>0.54166666666666696</v>
      </c>
      <c r="E161">
        <v>0</v>
      </c>
      <c r="F161">
        <v>0</v>
      </c>
      <c r="G161">
        <v>20</v>
      </c>
      <c r="H161">
        <v>5.21</v>
      </c>
      <c r="I161">
        <v>9.3800000000000008</v>
      </c>
      <c r="J161">
        <v>10.42</v>
      </c>
      <c r="K161" s="12">
        <f>L161/16</f>
        <v>49.375</v>
      </c>
      <c r="L161">
        <v>790</v>
      </c>
      <c r="M161" s="12">
        <f>N161/16</f>
        <v>15.326562500000016</v>
      </c>
      <c r="N161" s="12" cm="1">
        <f t="array" ref="N161">SUM($E$154:$E$168+$K$154:$K$168)-SUM($G$154:$J$168)</f>
        <v>245.22500000000025</v>
      </c>
      <c r="O161">
        <v>1</v>
      </c>
      <c r="R161" t="s">
        <v>279</v>
      </c>
      <c r="S161">
        <f>E154</f>
        <v>8.25</v>
      </c>
      <c r="T161">
        <f>E161</f>
        <v>0</v>
      </c>
      <c r="U161">
        <f>E168</f>
        <v>13.75</v>
      </c>
      <c r="W161">
        <f t="shared" si="6"/>
        <v>13.75</v>
      </c>
      <c r="X161" s="12">
        <v>18.444285714285716</v>
      </c>
      <c r="Y161" s="12">
        <f t="shared" si="7"/>
        <v>47.401814285714288</v>
      </c>
      <c r="Z161">
        <f t="shared" si="8"/>
        <v>0</v>
      </c>
    </row>
    <row r="162" spans="1:26" x14ac:dyDescent="0.2">
      <c r="A162" s="1">
        <v>45043</v>
      </c>
      <c r="B162" s="9">
        <f>WEEKDAY(A162,1)</f>
        <v>5</v>
      </c>
      <c r="C162" s="9" t="str">
        <f>_xlfn.XLOOKUP(B162,$AH$2:$AH$8,$AI$2:$AI$8)</f>
        <v>Thursday</v>
      </c>
      <c r="D162" s="2">
        <v>0.58333333333333304</v>
      </c>
      <c r="E162">
        <v>0</v>
      </c>
      <c r="F162">
        <v>9</v>
      </c>
      <c r="G162">
        <v>20</v>
      </c>
      <c r="H162">
        <v>5.21</v>
      </c>
      <c r="I162">
        <v>9.3800000000000008</v>
      </c>
      <c r="J162">
        <v>10.42</v>
      </c>
      <c r="K162" s="12">
        <f>L162/16</f>
        <v>49.375</v>
      </c>
      <c r="L162">
        <v>790</v>
      </c>
      <c r="M162" s="12">
        <f>N162/16</f>
        <v>15.326562500000016</v>
      </c>
      <c r="N162" s="12" cm="1">
        <f t="array" ref="N162">SUM($E$154:$E$168+$K$154:$K$168)-SUM($G$154:$J$168)</f>
        <v>245.22500000000025</v>
      </c>
      <c r="O162">
        <v>1</v>
      </c>
      <c r="R162" t="s">
        <v>280</v>
      </c>
      <c r="S162">
        <f>E169</f>
        <v>6.5</v>
      </c>
      <c r="T162">
        <f>E176</f>
        <v>25.25</v>
      </c>
      <c r="U162">
        <f>E183</f>
        <v>0</v>
      </c>
      <c r="W162">
        <f t="shared" si="6"/>
        <v>25.25</v>
      </c>
      <c r="X162" s="12">
        <v>18.444285714285716</v>
      </c>
      <c r="Y162" s="12">
        <f t="shared" si="7"/>
        <v>47.401814285714288</v>
      </c>
      <c r="Z162">
        <f t="shared" si="8"/>
        <v>0</v>
      </c>
    </row>
    <row r="163" spans="1:26" x14ac:dyDescent="0.2">
      <c r="A163" s="1">
        <v>45043</v>
      </c>
      <c r="B163" s="9">
        <f>WEEKDAY(A163,1)</f>
        <v>5</v>
      </c>
      <c r="C163" s="9" t="str">
        <f>_xlfn.XLOOKUP(B163,$AH$2:$AH$8,$AI$2:$AI$8)</f>
        <v>Thursday</v>
      </c>
      <c r="D163" s="2">
        <v>0.625</v>
      </c>
      <c r="E163">
        <v>13</v>
      </c>
      <c r="F163">
        <v>9.75</v>
      </c>
      <c r="G163">
        <v>20</v>
      </c>
      <c r="H163">
        <v>5.21</v>
      </c>
      <c r="I163">
        <v>9.3800000000000008</v>
      </c>
      <c r="J163">
        <v>10.42</v>
      </c>
      <c r="K163" s="12">
        <f>L163/16</f>
        <v>49.375</v>
      </c>
      <c r="L163">
        <v>790</v>
      </c>
      <c r="M163" s="12">
        <f>N163/16</f>
        <v>15.326562500000016</v>
      </c>
      <c r="N163" s="12" cm="1">
        <f t="array" ref="N163">SUM($E$154:$E$168+$K$154:$K$168)-SUM($G$154:$J$168)</f>
        <v>245.22500000000025</v>
      </c>
      <c r="O163">
        <v>1</v>
      </c>
      <c r="R163" t="s">
        <v>281</v>
      </c>
      <c r="S163">
        <f>E184</f>
        <v>0</v>
      </c>
      <c r="T163">
        <f>E191</f>
        <v>33.69</v>
      </c>
      <c r="U163">
        <f>E198</f>
        <v>0</v>
      </c>
      <c r="W163">
        <f t="shared" si="6"/>
        <v>33.69</v>
      </c>
      <c r="X163" s="12">
        <v>18.444285714285716</v>
      </c>
      <c r="Y163" s="12">
        <f t="shared" si="7"/>
        <v>47.401814285714288</v>
      </c>
      <c r="Z163">
        <f t="shared" si="8"/>
        <v>0</v>
      </c>
    </row>
    <row r="164" spans="1:26" x14ac:dyDescent="0.2">
      <c r="A164" s="1">
        <v>45043</v>
      </c>
      <c r="B164" s="9">
        <f>WEEKDAY(A164,1)</f>
        <v>5</v>
      </c>
      <c r="C164" s="9" t="str">
        <f>_xlfn.XLOOKUP(B164,$AH$2:$AH$8,$AI$2:$AI$8)</f>
        <v>Thursday</v>
      </c>
      <c r="D164" s="2">
        <v>0.66666666666666696</v>
      </c>
      <c r="E164">
        <v>4.8499999999999996</v>
      </c>
      <c r="F164">
        <v>3.49</v>
      </c>
      <c r="G164">
        <v>20</v>
      </c>
      <c r="H164">
        <v>5.21</v>
      </c>
      <c r="I164">
        <v>9.3800000000000008</v>
      </c>
      <c r="J164">
        <v>10.42</v>
      </c>
      <c r="K164" s="12">
        <f>L164/16</f>
        <v>49.375</v>
      </c>
      <c r="L164">
        <v>790</v>
      </c>
      <c r="M164" s="12">
        <f>N164/16</f>
        <v>15.326562500000016</v>
      </c>
      <c r="N164" s="12" cm="1">
        <f t="array" ref="N164">SUM($E$154:$E$168+$K$154:$K$168)-SUM($G$154:$J$168)</f>
        <v>245.22500000000025</v>
      </c>
      <c r="O164">
        <v>1</v>
      </c>
      <c r="R164" t="s">
        <v>282</v>
      </c>
      <c r="S164">
        <f>E200</f>
        <v>0</v>
      </c>
      <c r="T164">
        <f>E207</f>
        <v>16.5</v>
      </c>
      <c r="U164">
        <f>E214</f>
        <v>33.659999999999997</v>
      </c>
      <c r="W164">
        <f t="shared" si="6"/>
        <v>33.659999999999997</v>
      </c>
      <c r="X164" s="12">
        <v>18.444285714285716</v>
      </c>
      <c r="Y164" s="12">
        <f t="shared" si="7"/>
        <v>47.401814285714288</v>
      </c>
      <c r="Z164">
        <f t="shared" si="8"/>
        <v>0</v>
      </c>
    </row>
    <row r="165" spans="1:26" x14ac:dyDescent="0.2">
      <c r="A165" s="1">
        <v>45043</v>
      </c>
      <c r="B165" s="9">
        <f>WEEKDAY(A165,1)</f>
        <v>5</v>
      </c>
      <c r="C165" s="9" t="str">
        <f>_xlfn.XLOOKUP(B165,$AH$2:$AH$8,$AI$2:$AI$8)</f>
        <v>Thursday</v>
      </c>
      <c r="D165" s="2">
        <v>0.70833333333333304</v>
      </c>
      <c r="E165">
        <v>35.25</v>
      </c>
      <c r="F165">
        <v>27.97</v>
      </c>
      <c r="G165">
        <v>20</v>
      </c>
      <c r="H165">
        <v>5.21</v>
      </c>
      <c r="I165">
        <v>9.3800000000000008</v>
      </c>
      <c r="J165">
        <v>10.42</v>
      </c>
      <c r="K165" s="12">
        <f>L165/16</f>
        <v>49.375</v>
      </c>
      <c r="L165">
        <v>790</v>
      </c>
      <c r="M165" s="12">
        <f>N165/16</f>
        <v>15.326562500000016</v>
      </c>
      <c r="N165" s="12" cm="1">
        <f t="array" ref="N165">SUM($E$154:$E$168+$K$154:$K$168)-SUM($G$154:$J$168)</f>
        <v>245.22500000000025</v>
      </c>
      <c r="O165">
        <v>1</v>
      </c>
      <c r="R165" t="s">
        <v>283</v>
      </c>
      <c r="S165">
        <f>E216</f>
        <v>0</v>
      </c>
      <c r="T165">
        <f>E223</f>
        <v>9.5</v>
      </c>
      <c r="U165">
        <f>E230</f>
        <v>0</v>
      </c>
      <c r="W165">
        <f t="shared" si="6"/>
        <v>9.5</v>
      </c>
      <c r="X165" s="12">
        <v>18.444285714285716</v>
      </c>
      <c r="Y165" s="12">
        <f t="shared" si="7"/>
        <v>47.401814285714288</v>
      </c>
      <c r="Z165">
        <f t="shared" si="8"/>
        <v>0</v>
      </c>
    </row>
    <row r="166" spans="1:26" x14ac:dyDescent="0.2">
      <c r="A166" s="1">
        <v>45043</v>
      </c>
      <c r="B166" s="9">
        <f>WEEKDAY(A166,1)</f>
        <v>5</v>
      </c>
      <c r="C166" s="9" t="str">
        <f>_xlfn.XLOOKUP(B166,$AH$2:$AH$8,$AI$2:$AI$8)</f>
        <v>Thursday</v>
      </c>
      <c r="D166" s="2">
        <v>0.75</v>
      </c>
      <c r="E166">
        <v>29.25</v>
      </c>
      <c r="F166">
        <v>15</v>
      </c>
      <c r="G166">
        <v>20</v>
      </c>
      <c r="H166">
        <v>5.21</v>
      </c>
      <c r="I166">
        <v>9.3800000000000008</v>
      </c>
      <c r="J166">
        <v>10.42</v>
      </c>
      <c r="K166" s="12">
        <f>L166/16</f>
        <v>49.375</v>
      </c>
      <c r="L166">
        <v>790</v>
      </c>
      <c r="M166" s="12">
        <f>N166/16</f>
        <v>15.326562500000016</v>
      </c>
      <c r="N166" s="12" cm="1">
        <f t="array" ref="N166">SUM($E$154:$E$168+$K$154:$K$168)-SUM($G$154:$J$168)</f>
        <v>245.22500000000025</v>
      </c>
      <c r="O166">
        <v>1</v>
      </c>
      <c r="R166" t="s">
        <v>284</v>
      </c>
      <c r="S166">
        <f>E231</f>
        <v>2.75</v>
      </c>
      <c r="T166">
        <f>E238</f>
        <v>15.5</v>
      </c>
      <c r="U166">
        <f>E245</f>
        <v>2.25</v>
      </c>
      <c r="W166">
        <f t="shared" si="6"/>
        <v>13.25</v>
      </c>
      <c r="X166" s="12">
        <v>18.444285714285716</v>
      </c>
      <c r="Y166" s="12">
        <f t="shared" si="7"/>
        <v>47.401814285714288</v>
      </c>
      <c r="Z166">
        <f t="shared" si="8"/>
        <v>0</v>
      </c>
    </row>
    <row r="167" spans="1:26" x14ac:dyDescent="0.2">
      <c r="A167" s="1">
        <v>45043</v>
      </c>
      <c r="B167" s="9">
        <f>WEEKDAY(A167,1)</f>
        <v>5</v>
      </c>
      <c r="C167" s="9" t="str">
        <f>_xlfn.XLOOKUP(B167,$AH$2:$AH$8,$AI$2:$AI$8)</f>
        <v>Thursday</v>
      </c>
      <c r="D167" s="2">
        <v>0.79166666666666696</v>
      </c>
      <c r="E167">
        <v>25.7</v>
      </c>
      <c r="F167">
        <v>23</v>
      </c>
      <c r="G167">
        <v>20</v>
      </c>
      <c r="H167">
        <v>5.21</v>
      </c>
      <c r="I167">
        <v>9.3800000000000008</v>
      </c>
      <c r="J167">
        <v>10.42</v>
      </c>
      <c r="K167" s="12">
        <f>L167/16</f>
        <v>49.375</v>
      </c>
      <c r="L167">
        <v>790</v>
      </c>
      <c r="M167" s="12">
        <f>N167/16</f>
        <v>15.326562500000016</v>
      </c>
      <c r="N167" s="12" cm="1">
        <f t="array" ref="N167">SUM($E$154:$E$168+$K$154:$K$168)-SUM($G$154:$J$168)</f>
        <v>245.22500000000025</v>
      </c>
      <c r="O167">
        <v>1</v>
      </c>
      <c r="R167" t="s">
        <v>285</v>
      </c>
      <c r="S167">
        <f>E246</f>
        <v>2.25</v>
      </c>
      <c r="T167">
        <f>E253</f>
        <v>37.6</v>
      </c>
      <c r="U167">
        <f>E260</f>
        <v>0</v>
      </c>
      <c r="W167">
        <f t="shared" si="6"/>
        <v>37.6</v>
      </c>
      <c r="X167" s="12">
        <v>18.444285714285716</v>
      </c>
      <c r="Y167" s="12">
        <f t="shared" si="7"/>
        <v>47.401814285714288</v>
      </c>
      <c r="Z167">
        <f t="shared" si="8"/>
        <v>0</v>
      </c>
    </row>
    <row r="168" spans="1:26" x14ac:dyDescent="0.2">
      <c r="A168" s="1">
        <v>45043</v>
      </c>
      <c r="B168" s="9">
        <f>WEEKDAY(A168,1)</f>
        <v>5</v>
      </c>
      <c r="C168" s="9" t="str">
        <f>_xlfn.XLOOKUP(B168,$AH$2:$AH$8,$AI$2:$AI$8)</f>
        <v>Thursday</v>
      </c>
      <c r="D168" s="2">
        <v>0.83333333333333304</v>
      </c>
      <c r="E168">
        <v>13.75</v>
      </c>
      <c r="F168">
        <v>6.5</v>
      </c>
      <c r="G168">
        <v>20</v>
      </c>
      <c r="H168">
        <v>5.21</v>
      </c>
      <c r="I168">
        <v>9.3800000000000008</v>
      </c>
      <c r="J168">
        <v>10.42</v>
      </c>
      <c r="K168" s="12">
        <f>L168/16</f>
        <v>49.375</v>
      </c>
      <c r="L168">
        <v>790</v>
      </c>
      <c r="M168" s="12">
        <f>N168/16</f>
        <v>15.326562500000016</v>
      </c>
      <c r="N168" s="12" cm="1">
        <f t="array" ref="N168">SUM($E$154:$E$168+$K$154:$K$168)-SUM($G$154:$J$168)</f>
        <v>245.22500000000025</v>
      </c>
      <c r="O168">
        <v>1</v>
      </c>
      <c r="R168" t="s">
        <v>286</v>
      </c>
      <c r="S168">
        <f>E261</f>
        <v>0</v>
      </c>
      <c r="T168">
        <f>E268</f>
        <v>14.75</v>
      </c>
      <c r="U168">
        <f>E275</f>
        <v>8.25</v>
      </c>
      <c r="W168">
        <f t="shared" si="6"/>
        <v>14.75</v>
      </c>
      <c r="X168" s="12">
        <v>18.444285714285716</v>
      </c>
      <c r="Y168" s="12">
        <f t="shared" si="7"/>
        <v>47.401814285714288</v>
      </c>
      <c r="Z168">
        <f t="shared" si="8"/>
        <v>0</v>
      </c>
    </row>
    <row r="169" spans="1:26" x14ac:dyDescent="0.2">
      <c r="A169" s="4">
        <v>45044</v>
      </c>
      <c r="B169" s="9">
        <f>WEEKDAY(A169,1)</f>
        <v>6</v>
      </c>
      <c r="C169" s="9" t="str">
        <f>_xlfn.XLOOKUP(B169,$AH$2:$AH$8,$AI$2:$AI$8)</f>
        <v>Friday</v>
      </c>
      <c r="D169" s="2">
        <v>0.25</v>
      </c>
      <c r="E169">
        <v>6.5</v>
      </c>
      <c r="F169">
        <v>4.5</v>
      </c>
      <c r="G169">
        <v>20</v>
      </c>
      <c r="H169">
        <v>5.21</v>
      </c>
      <c r="I169">
        <v>9.3800000000000008</v>
      </c>
      <c r="J169">
        <v>10.42</v>
      </c>
      <c r="K169" s="12">
        <f>L169/16</f>
        <v>63.6875</v>
      </c>
      <c r="L169">
        <v>1019</v>
      </c>
      <c r="M169" s="12">
        <f>N169/16</f>
        <v>24.657031250000003</v>
      </c>
      <c r="N169" s="12" cm="1">
        <f t="array" ref="N169">SUM($E$169:$E$183+$K$169:$K$183)-SUM($G$169:$J$183)</f>
        <v>394.51250000000005</v>
      </c>
      <c r="O169">
        <v>0</v>
      </c>
      <c r="R169" t="s">
        <v>287</v>
      </c>
      <c r="S169">
        <f>E276</f>
        <v>12.5</v>
      </c>
      <c r="T169">
        <f>E276</f>
        <v>12.5</v>
      </c>
      <c r="U169">
        <f>E290</f>
        <v>0</v>
      </c>
      <c r="W169">
        <f t="shared" si="6"/>
        <v>12.5</v>
      </c>
      <c r="X169" s="12">
        <v>18.444285714285716</v>
      </c>
      <c r="Y169" s="12">
        <f t="shared" si="7"/>
        <v>47.401814285714288</v>
      </c>
      <c r="Z169">
        <f t="shared" si="8"/>
        <v>0</v>
      </c>
    </row>
    <row r="170" spans="1:26" x14ac:dyDescent="0.2">
      <c r="A170" s="4">
        <v>45044</v>
      </c>
      <c r="B170" s="9">
        <f>WEEKDAY(A170,1)</f>
        <v>6</v>
      </c>
      <c r="C170" s="9" t="str">
        <f>_xlfn.XLOOKUP(B170,$AH$2:$AH$8,$AI$2:$AI$8)</f>
        <v>Friday</v>
      </c>
      <c r="D170" s="2">
        <v>0.29166666666666702</v>
      </c>
      <c r="E170">
        <v>9.25</v>
      </c>
      <c r="F170">
        <v>6.24</v>
      </c>
      <c r="G170">
        <v>20</v>
      </c>
      <c r="H170">
        <v>5.21</v>
      </c>
      <c r="I170">
        <v>9.3800000000000008</v>
      </c>
      <c r="J170">
        <v>10.42</v>
      </c>
      <c r="K170" s="12">
        <f>L170/16</f>
        <v>63.6875</v>
      </c>
      <c r="L170">
        <v>1019</v>
      </c>
      <c r="M170" s="12">
        <f>N170/16</f>
        <v>24.657031250000003</v>
      </c>
      <c r="N170" s="12" cm="1">
        <f t="array" ref="N170">SUM($E$169:$E$183+$K$169:$K$183)-SUM($G$169:$J$183)</f>
        <v>394.51250000000005</v>
      </c>
      <c r="O170">
        <v>0</v>
      </c>
      <c r="R170" t="s">
        <v>288</v>
      </c>
      <c r="S170">
        <f>E291</f>
        <v>44</v>
      </c>
      <c r="T170">
        <f>E298</f>
        <v>9.25</v>
      </c>
      <c r="U170">
        <f>E305</f>
        <v>33.299999999999997</v>
      </c>
      <c r="W170">
        <f t="shared" si="6"/>
        <v>34.75</v>
      </c>
      <c r="X170" s="12">
        <v>18.444285714285716</v>
      </c>
      <c r="Y170" s="12">
        <f t="shared" si="7"/>
        <v>47.401814285714288</v>
      </c>
      <c r="Z170">
        <f t="shared" si="8"/>
        <v>0</v>
      </c>
    </row>
    <row r="171" spans="1:26" x14ac:dyDescent="0.2">
      <c r="A171" s="4">
        <v>45044</v>
      </c>
      <c r="B171" s="9">
        <f>WEEKDAY(A171,1)</f>
        <v>6</v>
      </c>
      <c r="C171" s="9" t="str">
        <f>_xlfn.XLOOKUP(B171,$AH$2:$AH$8,$AI$2:$AI$8)</f>
        <v>Friday</v>
      </c>
      <c r="D171" s="2">
        <v>0.33333333333333298</v>
      </c>
      <c r="E171">
        <v>3.85</v>
      </c>
      <c r="F171">
        <v>3.5</v>
      </c>
      <c r="G171">
        <v>20</v>
      </c>
      <c r="H171">
        <v>5.21</v>
      </c>
      <c r="I171">
        <v>9.3800000000000008</v>
      </c>
      <c r="J171">
        <v>10.42</v>
      </c>
      <c r="K171" s="12">
        <f>L171/16</f>
        <v>63.6875</v>
      </c>
      <c r="L171">
        <v>1019</v>
      </c>
      <c r="M171" s="12">
        <f>N171/16</f>
        <v>24.657031250000003</v>
      </c>
      <c r="N171" s="12" cm="1">
        <f t="array" ref="N171">SUM($E$169:$E$183+$K$169:$K$183)-SUM($G$169:$J$183)</f>
        <v>394.51250000000005</v>
      </c>
      <c r="O171">
        <v>0</v>
      </c>
      <c r="R171" t="s">
        <v>289</v>
      </c>
      <c r="S171">
        <f>E307</f>
        <v>46.09</v>
      </c>
      <c r="T171">
        <f>E314</f>
        <v>17.8</v>
      </c>
      <c r="U171">
        <f>E321</f>
        <v>0</v>
      </c>
      <c r="W171">
        <f t="shared" si="6"/>
        <v>46.09</v>
      </c>
      <c r="X171" s="12">
        <v>18.444285714285716</v>
      </c>
      <c r="Y171" s="12">
        <f t="shared" si="7"/>
        <v>47.401814285714288</v>
      </c>
      <c r="Z171">
        <f t="shared" si="8"/>
        <v>0</v>
      </c>
    </row>
    <row r="172" spans="1:26" x14ac:dyDescent="0.2">
      <c r="A172" s="4">
        <v>45044</v>
      </c>
      <c r="B172" s="9">
        <f>WEEKDAY(A172,1)</f>
        <v>6</v>
      </c>
      <c r="C172" s="9" t="str">
        <f>_xlfn.XLOOKUP(B172,$AH$2:$AH$8,$AI$2:$AI$8)</f>
        <v>Friday</v>
      </c>
      <c r="D172" s="2">
        <v>0.375</v>
      </c>
      <c r="E172">
        <v>0</v>
      </c>
      <c r="F172">
        <v>0</v>
      </c>
      <c r="G172">
        <v>20</v>
      </c>
      <c r="H172">
        <v>5.21</v>
      </c>
      <c r="I172">
        <v>9.3800000000000008</v>
      </c>
      <c r="J172">
        <v>10.42</v>
      </c>
      <c r="K172" s="12">
        <f>L172/16</f>
        <v>63.6875</v>
      </c>
      <c r="L172">
        <v>1019</v>
      </c>
      <c r="M172" s="12">
        <f>N172/16</f>
        <v>24.657031250000003</v>
      </c>
      <c r="N172" s="12" cm="1">
        <f t="array" ref="N172">SUM($E$169:$E$183+$K$169:$K$183)-SUM($G$169:$J$183)</f>
        <v>394.51250000000005</v>
      </c>
      <c r="O172">
        <v>0</v>
      </c>
      <c r="V172" s="37" t="s">
        <v>300</v>
      </c>
      <c r="W172" s="12">
        <f>AVERAGE(W151:W171)</f>
        <v>18.444285714285716</v>
      </c>
      <c r="X172" s="12"/>
      <c r="Y172" s="12"/>
    </row>
    <row r="173" spans="1:26" x14ac:dyDescent="0.2">
      <c r="A173" s="4">
        <v>45044</v>
      </c>
      <c r="B173" s="9">
        <f>WEEKDAY(A173,1)</f>
        <v>6</v>
      </c>
      <c r="C173" s="9" t="str">
        <f>_xlfn.XLOOKUP(B173,$AH$2:$AH$8,$AI$2:$AI$8)</f>
        <v>Friday</v>
      </c>
      <c r="D173" s="2">
        <v>0.41666666666666702</v>
      </c>
      <c r="E173">
        <v>11.25</v>
      </c>
      <c r="F173">
        <v>8.49</v>
      </c>
      <c r="G173">
        <v>20</v>
      </c>
      <c r="H173">
        <v>5.21</v>
      </c>
      <c r="I173">
        <v>9.3800000000000008</v>
      </c>
      <c r="J173">
        <v>10.42</v>
      </c>
      <c r="K173" s="12">
        <f>L173/16</f>
        <v>63.6875</v>
      </c>
      <c r="L173">
        <v>1019</v>
      </c>
      <c r="M173" s="12">
        <f>N173/16</f>
        <v>24.657031250000003</v>
      </c>
      <c r="N173" s="12" cm="1">
        <f t="array" ref="N173">SUM($E$169:$E$183+$K$169:$K$183)-SUM($G$169:$J$183)</f>
        <v>394.51250000000005</v>
      </c>
      <c r="O173">
        <v>0</v>
      </c>
    </row>
    <row r="174" spans="1:26" x14ac:dyDescent="0.2">
      <c r="A174" s="4">
        <v>45044</v>
      </c>
      <c r="B174" s="9">
        <f>WEEKDAY(A174,1)</f>
        <v>6</v>
      </c>
      <c r="C174" s="9" t="str">
        <f>_xlfn.XLOOKUP(B174,$AH$2:$AH$8,$AI$2:$AI$8)</f>
        <v>Friday</v>
      </c>
      <c r="D174" s="2">
        <v>0.45833333333333298</v>
      </c>
      <c r="E174">
        <v>58.25</v>
      </c>
      <c r="F174">
        <v>48.18</v>
      </c>
      <c r="G174">
        <v>20</v>
      </c>
      <c r="H174">
        <v>5.21</v>
      </c>
      <c r="I174">
        <v>9.3800000000000008</v>
      </c>
      <c r="J174">
        <v>10.42</v>
      </c>
      <c r="K174" s="12">
        <f>L174/16</f>
        <v>63.6875</v>
      </c>
      <c r="L174">
        <v>1019</v>
      </c>
      <c r="M174" s="12">
        <f>N174/16</f>
        <v>24.657031250000003</v>
      </c>
      <c r="N174" s="12" cm="1">
        <f t="array" ref="N174">SUM($E$169:$E$183+$K$169:$K$183)-SUM($G$169:$J$183)</f>
        <v>394.51250000000005</v>
      </c>
      <c r="O174">
        <v>0</v>
      </c>
      <c r="W174" t="s">
        <v>302</v>
      </c>
    </row>
    <row r="175" spans="1:26" x14ac:dyDescent="0.2">
      <c r="A175" s="4">
        <v>45044</v>
      </c>
      <c r="B175" s="9">
        <f>WEEKDAY(A175,1)</f>
        <v>6</v>
      </c>
      <c r="C175" s="9" t="str">
        <f>_xlfn.XLOOKUP(B175,$AH$2:$AH$8,$AI$2:$AI$8)</f>
        <v>Friday</v>
      </c>
      <c r="D175" s="2">
        <v>0.5</v>
      </c>
      <c r="E175">
        <v>0</v>
      </c>
      <c r="F175">
        <v>0</v>
      </c>
      <c r="G175">
        <v>20</v>
      </c>
      <c r="H175">
        <v>5.21</v>
      </c>
      <c r="I175">
        <v>9.3800000000000008</v>
      </c>
      <c r="J175">
        <v>10.42</v>
      </c>
      <c r="K175" s="12">
        <f>L175/16</f>
        <v>63.6875</v>
      </c>
      <c r="L175">
        <v>1019</v>
      </c>
      <c r="M175" s="12">
        <f>N175/16</f>
        <v>24.657031250000003</v>
      </c>
      <c r="N175" s="12" cm="1">
        <f t="array" ref="N175">SUM($E$169:$E$183+$K$169:$K$183)-SUM($G$169:$J$183)</f>
        <v>394.51250000000005</v>
      </c>
      <c r="O175">
        <v>0</v>
      </c>
      <c r="V175" s="36" t="s">
        <v>268</v>
      </c>
      <c r="W175" t="s">
        <v>301</v>
      </c>
      <c r="X175" t="s">
        <v>303</v>
      </c>
      <c r="Y175" t="s">
        <v>304</v>
      </c>
      <c r="Z175" t="s">
        <v>297</v>
      </c>
    </row>
    <row r="176" spans="1:26" x14ac:dyDescent="0.2">
      <c r="A176" s="4">
        <v>45044</v>
      </c>
      <c r="B176" s="9">
        <f>WEEKDAY(A176,1)</f>
        <v>6</v>
      </c>
      <c r="C176" s="9" t="str">
        <f>_xlfn.XLOOKUP(B176,$AH$2:$AH$8,$AI$2:$AI$8)</f>
        <v>Friday</v>
      </c>
      <c r="D176" s="2">
        <v>0.54166666666666696</v>
      </c>
      <c r="E176">
        <v>25.25</v>
      </c>
      <c r="F176">
        <v>20.23</v>
      </c>
      <c r="G176">
        <v>20</v>
      </c>
      <c r="H176">
        <v>5.21</v>
      </c>
      <c r="I176">
        <v>9.3800000000000008</v>
      </c>
      <c r="J176">
        <v>10.42</v>
      </c>
      <c r="K176" s="12">
        <f>L176/16</f>
        <v>63.6875</v>
      </c>
      <c r="L176">
        <v>1019</v>
      </c>
      <c r="M176" s="12">
        <f>N176/16</f>
        <v>24.657031250000003</v>
      </c>
      <c r="N176" s="12" cm="1">
        <f t="array" ref="N176">SUM($E$169:$E$183+$K$169:$K$183)-SUM($G$169:$J$183)</f>
        <v>394.51250000000005</v>
      </c>
      <c r="O176">
        <v>0</v>
      </c>
      <c r="V176" t="s">
        <v>269</v>
      </c>
      <c r="W176" s="12">
        <f>AVERAGE(S151:U151)</f>
        <v>12.513333333333334</v>
      </c>
      <c r="X176" s="12">
        <f>$W$197</f>
        <v>10.264761904761905</v>
      </c>
      <c r="Y176" s="12">
        <f>$W$197+(1.023*$W$172)</f>
        <v>29.133266190476188</v>
      </c>
      <c r="Z176" s="12">
        <v>0</v>
      </c>
    </row>
    <row r="177" spans="1:26" x14ac:dyDescent="0.2">
      <c r="A177" s="4">
        <v>45044</v>
      </c>
      <c r="B177" s="9">
        <f>WEEKDAY(A177,1)</f>
        <v>6</v>
      </c>
      <c r="C177" s="9" t="str">
        <f>_xlfn.XLOOKUP(B177,$AH$2:$AH$8,$AI$2:$AI$8)</f>
        <v>Friday</v>
      </c>
      <c r="D177" s="2">
        <v>0.58333333333333304</v>
      </c>
      <c r="E177">
        <v>0</v>
      </c>
      <c r="F177">
        <v>0</v>
      </c>
      <c r="G177">
        <v>20</v>
      </c>
      <c r="H177">
        <v>5.21</v>
      </c>
      <c r="I177">
        <v>9.3800000000000008</v>
      </c>
      <c r="J177">
        <v>10.42</v>
      </c>
      <c r="K177" s="12">
        <f>L177/16</f>
        <v>63.6875</v>
      </c>
      <c r="L177">
        <v>1019</v>
      </c>
      <c r="M177" s="12">
        <f>N177/16</f>
        <v>24.657031250000003</v>
      </c>
      <c r="N177" s="12" cm="1">
        <f t="array" ref="N177">SUM($E$169:$E$183+$K$169:$K$183)-SUM($G$169:$J$183)</f>
        <v>394.51250000000005</v>
      </c>
      <c r="O177">
        <v>0</v>
      </c>
      <c r="V177" t="s">
        <v>270</v>
      </c>
      <c r="W177" s="12">
        <f t="shared" ref="W177:W199" si="9">AVERAGE(S152:U152)</f>
        <v>12.366666666666667</v>
      </c>
      <c r="X177" s="12">
        <f t="shared" ref="X177:X197" si="10">$W$197</f>
        <v>10.264761904761905</v>
      </c>
      <c r="Y177" s="12">
        <f t="shared" ref="Y177:Y196" si="11">$W$197+(1.023*$W$172)</f>
        <v>29.133266190476188</v>
      </c>
      <c r="Z177" s="12">
        <v>0</v>
      </c>
    </row>
    <row r="178" spans="1:26" x14ac:dyDescent="0.2">
      <c r="A178" s="4">
        <v>45044</v>
      </c>
      <c r="B178" s="9">
        <f>WEEKDAY(A178,1)</f>
        <v>6</v>
      </c>
      <c r="C178" s="9" t="str">
        <f>_xlfn.XLOOKUP(B178,$AH$2:$AH$8,$AI$2:$AI$8)</f>
        <v>Friday</v>
      </c>
      <c r="D178" s="2">
        <v>0.625</v>
      </c>
      <c r="E178">
        <v>0</v>
      </c>
      <c r="F178">
        <v>0</v>
      </c>
      <c r="G178">
        <v>20</v>
      </c>
      <c r="H178">
        <v>5.21</v>
      </c>
      <c r="I178">
        <v>9.3800000000000008</v>
      </c>
      <c r="J178">
        <v>10.42</v>
      </c>
      <c r="K178" s="12">
        <f>L178/16</f>
        <v>63.6875</v>
      </c>
      <c r="L178">
        <v>1019</v>
      </c>
      <c r="M178" s="12">
        <f>N178/16</f>
        <v>24.657031250000003</v>
      </c>
      <c r="N178" s="12" cm="1">
        <f t="array" ref="N178">SUM($E$169:$E$183+$K$169:$K$183)-SUM($G$169:$J$183)</f>
        <v>394.51250000000005</v>
      </c>
      <c r="O178">
        <v>0</v>
      </c>
      <c r="V178" t="s">
        <v>271</v>
      </c>
      <c r="W178" s="12">
        <f t="shared" si="9"/>
        <v>5.9333333333333336</v>
      </c>
      <c r="X178" s="12">
        <f t="shared" si="10"/>
        <v>10.264761904761905</v>
      </c>
      <c r="Y178" s="12">
        <f t="shared" si="11"/>
        <v>29.133266190476188</v>
      </c>
      <c r="Z178" s="12">
        <v>0</v>
      </c>
    </row>
    <row r="179" spans="1:26" x14ac:dyDescent="0.2">
      <c r="A179" s="4">
        <v>45044</v>
      </c>
      <c r="B179" s="9">
        <f>WEEKDAY(A179,1)</f>
        <v>6</v>
      </c>
      <c r="C179" s="9" t="str">
        <f>_xlfn.XLOOKUP(B179,$AH$2:$AH$8,$AI$2:$AI$8)</f>
        <v>Friday</v>
      </c>
      <c r="D179" s="2">
        <v>0.66666666666666696</v>
      </c>
      <c r="E179">
        <v>0</v>
      </c>
      <c r="F179">
        <v>0</v>
      </c>
      <c r="G179">
        <v>20</v>
      </c>
      <c r="H179">
        <v>5.21</v>
      </c>
      <c r="I179">
        <v>9.3800000000000008</v>
      </c>
      <c r="J179">
        <v>10.42</v>
      </c>
      <c r="K179" s="12">
        <f>L179/16</f>
        <v>63.6875</v>
      </c>
      <c r="L179">
        <v>1019</v>
      </c>
      <c r="M179" s="12">
        <f>N179/16</f>
        <v>24.657031250000003</v>
      </c>
      <c r="N179" s="12" cm="1">
        <f t="array" ref="N179">SUM($E$169:$E$183+$K$169:$K$183)-SUM($G$169:$J$183)</f>
        <v>394.51250000000005</v>
      </c>
      <c r="O179">
        <v>0</v>
      </c>
      <c r="V179" t="s">
        <v>272</v>
      </c>
      <c r="W179" s="12">
        <f t="shared" si="9"/>
        <v>10.65</v>
      </c>
      <c r="X179" s="12">
        <f t="shared" si="10"/>
        <v>10.264761904761905</v>
      </c>
      <c r="Y179" s="12">
        <f t="shared" si="11"/>
        <v>29.133266190476188</v>
      </c>
      <c r="Z179" s="12">
        <v>0</v>
      </c>
    </row>
    <row r="180" spans="1:26" x14ac:dyDescent="0.2">
      <c r="A180" s="4">
        <v>45044</v>
      </c>
      <c r="B180" s="9">
        <f>WEEKDAY(A180,1)</f>
        <v>6</v>
      </c>
      <c r="C180" s="9" t="str">
        <f>_xlfn.XLOOKUP(B180,$AH$2:$AH$8,$AI$2:$AI$8)</f>
        <v>Friday</v>
      </c>
      <c r="D180" s="2">
        <v>0.70833333333333304</v>
      </c>
      <c r="E180">
        <v>0</v>
      </c>
      <c r="F180">
        <v>0</v>
      </c>
      <c r="G180">
        <v>20</v>
      </c>
      <c r="H180">
        <v>5.21</v>
      </c>
      <c r="I180">
        <v>9.3800000000000008</v>
      </c>
      <c r="J180">
        <v>10.42</v>
      </c>
      <c r="K180" s="12">
        <f>L180/16</f>
        <v>63.6875</v>
      </c>
      <c r="L180">
        <v>1019</v>
      </c>
      <c r="M180" s="12">
        <f>N180/16</f>
        <v>24.657031250000003</v>
      </c>
      <c r="N180" s="12" cm="1">
        <f t="array" ref="N180">SUM($E$169:$E$183+$K$169:$K$183)-SUM($G$169:$J$183)</f>
        <v>394.51250000000005</v>
      </c>
      <c r="O180">
        <v>0</v>
      </c>
      <c r="V180" t="s">
        <v>273</v>
      </c>
      <c r="W180" s="12">
        <f t="shared" si="9"/>
        <v>1.8333333333333333</v>
      </c>
      <c r="X180" s="12">
        <f t="shared" si="10"/>
        <v>10.264761904761905</v>
      </c>
      <c r="Y180" s="12">
        <f t="shared" si="11"/>
        <v>29.133266190476188</v>
      </c>
      <c r="Z180" s="12">
        <v>0</v>
      </c>
    </row>
    <row r="181" spans="1:26" x14ac:dyDescent="0.2">
      <c r="A181" s="4">
        <v>45044</v>
      </c>
      <c r="B181" s="9">
        <f>WEEKDAY(A181,1)</f>
        <v>6</v>
      </c>
      <c r="C181" s="9" t="str">
        <f>_xlfn.XLOOKUP(B181,$AH$2:$AH$8,$AI$2:$AI$8)</f>
        <v>Friday</v>
      </c>
      <c r="D181" s="2">
        <v>0.75</v>
      </c>
      <c r="E181">
        <v>0</v>
      </c>
      <c r="F181">
        <v>0</v>
      </c>
      <c r="G181">
        <v>20</v>
      </c>
      <c r="H181">
        <v>5.21</v>
      </c>
      <c r="I181">
        <v>9.3800000000000008</v>
      </c>
      <c r="J181">
        <v>10.42</v>
      </c>
      <c r="K181" s="12">
        <f>L181/16</f>
        <v>63.6875</v>
      </c>
      <c r="L181">
        <v>1019</v>
      </c>
      <c r="M181" s="12">
        <f>N181/16</f>
        <v>24.657031250000003</v>
      </c>
      <c r="N181" s="12" cm="1">
        <f t="array" ref="N181">SUM($E$169:$E$183+$K$169:$K$183)-SUM($G$169:$J$183)</f>
        <v>394.51250000000005</v>
      </c>
      <c r="O181">
        <v>0</v>
      </c>
      <c r="V181" t="s">
        <v>274</v>
      </c>
      <c r="W181" s="12">
        <f t="shared" si="9"/>
        <v>4.583333333333333</v>
      </c>
      <c r="X181" s="12">
        <f t="shared" si="10"/>
        <v>10.264761904761905</v>
      </c>
      <c r="Y181" s="12">
        <f t="shared" si="11"/>
        <v>29.133266190476188</v>
      </c>
      <c r="Z181" s="12">
        <v>0</v>
      </c>
    </row>
    <row r="182" spans="1:26" x14ac:dyDescent="0.2">
      <c r="A182" s="4">
        <v>45044</v>
      </c>
      <c r="B182" s="9">
        <f>WEEKDAY(A182,1)</f>
        <v>6</v>
      </c>
      <c r="C182" s="9" t="str">
        <f>_xlfn.XLOOKUP(B182,$AH$2:$AH$8,$AI$2:$AI$8)</f>
        <v>Friday</v>
      </c>
      <c r="D182" s="2">
        <v>0.79166666666666696</v>
      </c>
      <c r="E182">
        <v>0</v>
      </c>
      <c r="F182">
        <v>0</v>
      </c>
      <c r="G182">
        <v>20</v>
      </c>
      <c r="H182">
        <v>5.21</v>
      </c>
      <c r="I182">
        <v>9.3800000000000008</v>
      </c>
      <c r="J182">
        <v>10.42</v>
      </c>
      <c r="K182" s="12">
        <f>L182/16</f>
        <v>63.6875</v>
      </c>
      <c r="L182">
        <v>1019</v>
      </c>
      <c r="M182" s="12">
        <f>N182/16</f>
        <v>24.657031250000003</v>
      </c>
      <c r="N182" s="12" cm="1">
        <f t="array" ref="N182">SUM($E$169:$E$183+$K$169:$K$183)-SUM($G$169:$J$183)</f>
        <v>394.51250000000005</v>
      </c>
      <c r="O182">
        <v>0</v>
      </c>
      <c r="V182" t="s">
        <v>275</v>
      </c>
      <c r="W182" s="12">
        <f t="shared" si="9"/>
        <v>9.0833333333333339</v>
      </c>
      <c r="X182" s="12">
        <f t="shared" si="10"/>
        <v>10.264761904761905</v>
      </c>
      <c r="Y182" s="12">
        <f t="shared" si="11"/>
        <v>29.133266190476188</v>
      </c>
      <c r="Z182" s="12">
        <v>0</v>
      </c>
    </row>
    <row r="183" spans="1:26" x14ac:dyDescent="0.2">
      <c r="A183" s="4">
        <v>45044</v>
      </c>
      <c r="B183" s="9">
        <f>WEEKDAY(A183,1)</f>
        <v>6</v>
      </c>
      <c r="C183" s="9" t="str">
        <f>_xlfn.XLOOKUP(B183,$AH$2:$AH$8,$AI$2:$AI$8)</f>
        <v>Friday</v>
      </c>
      <c r="D183" s="2">
        <v>0.83333333333333304</v>
      </c>
      <c r="E183">
        <v>0</v>
      </c>
      <c r="F183">
        <v>0</v>
      </c>
      <c r="G183">
        <v>20</v>
      </c>
      <c r="H183">
        <v>5.21</v>
      </c>
      <c r="I183">
        <v>9.3800000000000008</v>
      </c>
      <c r="J183">
        <v>10.42</v>
      </c>
      <c r="K183" s="12">
        <f>L183/16</f>
        <v>63.6875</v>
      </c>
      <c r="L183">
        <v>1019</v>
      </c>
      <c r="M183" s="12">
        <f>N183/16</f>
        <v>24.657031250000003</v>
      </c>
      <c r="N183" s="12" cm="1">
        <f t="array" ref="N183">SUM($E$169:$E$183+$K$169:$K$183)-SUM($G$169:$J$183)</f>
        <v>394.51250000000005</v>
      </c>
      <c r="O183">
        <v>0</v>
      </c>
      <c r="V183" t="s">
        <v>276</v>
      </c>
      <c r="W183" s="12">
        <f t="shared" si="9"/>
        <v>3.3166666666666664</v>
      </c>
      <c r="X183" s="12">
        <f t="shared" si="10"/>
        <v>10.264761904761905</v>
      </c>
      <c r="Y183" s="12">
        <f t="shared" si="11"/>
        <v>29.133266190476188</v>
      </c>
      <c r="Z183" s="12">
        <v>0</v>
      </c>
    </row>
    <row r="184" spans="1:26" x14ac:dyDescent="0.2">
      <c r="A184" s="1">
        <v>45045</v>
      </c>
      <c r="B184" s="9">
        <f>WEEKDAY(A184,1)</f>
        <v>7</v>
      </c>
      <c r="C184" s="9" t="str">
        <f>_xlfn.XLOOKUP(B184,$AH$2:$AH$8,$AI$2:$AI$8)</f>
        <v>Saturday</v>
      </c>
      <c r="D184" s="2">
        <v>0.25</v>
      </c>
      <c r="E184">
        <v>0</v>
      </c>
      <c r="F184">
        <v>0</v>
      </c>
      <c r="G184">
        <v>20</v>
      </c>
      <c r="H184">
        <v>5.21</v>
      </c>
      <c r="I184">
        <v>9.3800000000000008</v>
      </c>
      <c r="J184">
        <v>10.42</v>
      </c>
      <c r="K184" s="12">
        <f>L184/16</f>
        <v>103.375</v>
      </c>
      <c r="L184">
        <v>1654</v>
      </c>
      <c r="M184" s="12">
        <f>N184/16</f>
        <v>69.83312500000001</v>
      </c>
      <c r="N184" s="12" cm="1">
        <f t="array" ref="N184">SUM($E$184:$E$199+$K$184:$K$199)-SUM($G$184:$J$199)</f>
        <v>1117.3300000000002</v>
      </c>
      <c r="O184">
        <v>0</v>
      </c>
      <c r="V184" t="s">
        <v>277</v>
      </c>
      <c r="W184" s="12">
        <f t="shared" si="9"/>
        <v>16.483333333333334</v>
      </c>
      <c r="X184" s="12">
        <f t="shared" si="10"/>
        <v>10.264761904761905</v>
      </c>
      <c r="Y184" s="12">
        <f t="shared" si="11"/>
        <v>29.133266190476188</v>
      </c>
      <c r="Z184" s="12">
        <v>0</v>
      </c>
    </row>
    <row r="185" spans="1:26" x14ac:dyDescent="0.2">
      <c r="A185" s="1">
        <v>45045</v>
      </c>
      <c r="B185" s="9">
        <f>WEEKDAY(A185,1)</f>
        <v>7</v>
      </c>
      <c r="C185" s="9" t="str">
        <f>_xlfn.XLOOKUP(B185,$AH$2:$AH$8,$AI$2:$AI$8)</f>
        <v>Saturday</v>
      </c>
      <c r="D185" s="2">
        <v>0.29166666666666702</v>
      </c>
      <c r="E185">
        <v>15.75</v>
      </c>
      <c r="F185">
        <v>11.49</v>
      </c>
      <c r="G185">
        <v>20</v>
      </c>
      <c r="H185">
        <v>5.21</v>
      </c>
      <c r="I185">
        <v>9.3800000000000008</v>
      </c>
      <c r="J185">
        <v>10.42</v>
      </c>
      <c r="K185" s="12">
        <f>L185/16</f>
        <v>103.375</v>
      </c>
      <c r="L185">
        <v>1654</v>
      </c>
      <c r="M185" s="12">
        <f>N185/16</f>
        <v>69.83312500000001</v>
      </c>
      <c r="N185" s="12" cm="1">
        <f t="array" ref="N185">SUM($E$184:$E$199+$K$184:$K$199)-SUM($G$184:$J$199)</f>
        <v>1117.3300000000002</v>
      </c>
      <c r="O185">
        <v>0</v>
      </c>
      <c r="V185" t="s">
        <v>278</v>
      </c>
      <c r="W185" s="12">
        <f t="shared" si="9"/>
        <v>3.5</v>
      </c>
      <c r="X185" s="12">
        <f t="shared" si="10"/>
        <v>10.264761904761905</v>
      </c>
      <c r="Y185" s="12">
        <f t="shared" si="11"/>
        <v>29.133266190476188</v>
      </c>
      <c r="Z185" s="12">
        <v>0</v>
      </c>
    </row>
    <row r="186" spans="1:26" x14ac:dyDescent="0.2">
      <c r="A186" s="1">
        <v>45045</v>
      </c>
      <c r="B186" s="9">
        <f>WEEKDAY(A186,1)</f>
        <v>7</v>
      </c>
      <c r="C186" s="9" t="str">
        <f>_xlfn.XLOOKUP(B186,$AH$2:$AH$8,$AI$2:$AI$8)</f>
        <v>Saturday</v>
      </c>
      <c r="D186" s="2">
        <v>0.33333333333333298</v>
      </c>
      <c r="E186">
        <v>0</v>
      </c>
      <c r="F186">
        <v>0</v>
      </c>
      <c r="G186">
        <v>20</v>
      </c>
      <c r="H186">
        <v>5.21</v>
      </c>
      <c r="I186">
        <v>9.3800000000000008</v>
      </c>
      <c r="J186">
        <v>10.42</v>
      </c>
      <c r="K186" s="12">
        <f>L186/16</f>
        <v>103.375</v>
      </c>
      <c r="L186">
        <v>1654</v>
      </c>
      <c r="M186" s="12">
        <f>N186/16</f>
        <v>69.83312500000001</v>
      </c>
      <c r="N186" s="12" cm="1">
        <f t="array" ref="N186">SUM($E$184:$E$199+$K$184:$K$199)-SUM($G$184:$J$199)</f>
        <v>1117.3300000000002</v>
      </c>
      <c r="O186">
        <v>0</v>
      </c>
      <c r="V186" t="s">
        <v>279</v>
      </c>
      <c r="W186" s="12">
        <f t="shared" si="9"/>
        <v>7.333333333333333</v>
      </c>
      <c r="X186" s="12">
        <f t="shared" si="10"/>
        <v>10.264761904761905</v>
      </c>
      <c r="Y186" s="12">
        <f t="shared" si="11"/>
        <v>29.133266190476188</v>
      </c>
      <c r="Z186" s="12">
        <v>0</v>
      </c>
    </row>
    <row r="187" spans="1:26" x14ac:dyDescent="0.2">
      <c r="A187" s="1">
        <v>45045</v>
      </c>
      <c r="B187" s="9">
        <f>WEEKDAY(A187,1)</f>
        <v>7</v>
      </c>
      <c r="C187" s="9" t="str">
        <f>_xlfn.XLOOKUP(B187,$AH$2:$AH$8,$AI$2:$AI$8)</f>
        <v>Saturday</v>
      </c>
      <c r="D187" s="2">
        <v>0.375</v>
      </c>
      <c r="E187">
        <v>16.350000000000001</v>
      </c>
      <c r="F187">
        <v>12</v>
      </c>
      <c r="G187">
        <v>20</v>
      </c>
      <c r="H187">
        <v>5.21</v>
      </c>
      <c r="I187">
        <v>9.3800000000000008</v>
      </c>
      <c r="J187">
        <v>10.42</v>
      </c>
      <c r="K187" s="12">
        <f>L187/16</f>
        <v>103.375</v>
      </c>
      <c r="L187">
        <v>1654</v>
      </c>
      <c r="M187" s="12">
        <f>N187/16</f>
        <v>69.83312500000001</v>
      </c>
      <c r="N187" s="12" cm="1">
        <f t="array" ref="N187">SUM($E$184:$E$199+$K$184:$K$199)-SUM($G$184:$J$199)</f>
        <v>1117.3300000000002</v>
      </c>
      <c r="O187">
        <v>0</v>
      </c>
      <c r="V187" t="s">
        <v>280</v>
      </c>
      <c r="W187" s="12">
        <f t="shared" si="9"/>
        <v>10.583333333333334</v>
      </c>
      <c r="X187" s="12">
        <f t="shared" si="10"/>
        <v>10.264761904761905</v>
      </c>
      <c r="Y187" s="12">
        <f t="shared" si="11"/>
        <v>29.133266190476188</v>
      </c>
      <c r="Z187" s="12">
        <v>0</v>
      </c>
    </row>
    <row r="188" spans="1:26" x14ac:dyDescent="0.2">
      <c r="A188" s="1">
        <v>45045</v>
      </c>
      <c r="B188" s="9">
        <f>WEEKDAY(A188,1)</f>
        <v>7</v>
      </c>
      <c r="C188" s="9" t="str">
        <f>_xlfn.XLOOKUP(B188,$AH$2:$AH$8,$AI$2:$AI$8)</f>
        <v>Saturday</v>
      </c>
      <c r="D188" s="2">
        <v>0.41666666666666702</v>
      </c>
      <c r="E188">
        <v>7.75</v>
      </c>
      <c r="F188">
        <v>7</v>
      </c>
      <c r="G188">
        <v>20</v>
      </c>
      <c r="H188">
        <v>5.21</v>
      </c>
      <c r="I188">
        <v>9.3800000000000008</v>
      </c>
      <c r="J188">
        <v>10.42</v>
      </c>
      <c r="K188" s="12">
        <f>L188/16</f>
        <v>103.375</v>
      </c>
      <c r="L188">
        <v>1654</v>
      </c>
      <c r="M188" s="12">
        <f>N188/16</f>
        <v>69.83312500000001</v>
      </c>
      <c r="N188" s="12" cm="1">
        <f t="array" ref="N188">SUM($E$184:$E$199+$K$184:$K$199)-SUM($G$184:$J$199)</f>
        <v>1117.3300000000002</v>
      </c>
      <c r="O188">
        <v>0</v>
      </c>
      <c r="V188" t="s">
        <v>281</v>
      </c>
      <c r="W188" s="12">
        <f t="shared" si="9"/>
        <v>11.229999999999999</v>
      </c>
      <c r="X188" s="12">
        <f t="shared" si="10"/>
        <v>10.264761904761905</v>
      </c>
      <c r="Y188" s="12">
        <f t="shared" si="11"/>
        <v>29.133266190476188</v>
      </c>
      <c r="Z188" s="12">
        <v>0</v>
      </c>
    </row>
    <row r="189" spans="1:26" x14ac:dyDescent="0.2">
      <c r="A189" s="1">
        <v>45045</v>
      </c>
      <c r="B189" s="9">
        <f>WEEKDAY(A189,1)</f>
        <v>7</v>
      </c>
      <c r="C189" s="9" t="str">
        <f>_xlfn.XLOOKUP(B189,$AH$2:$AH$8,$AI$2:$AI$8)</f>
        <v>Saturday</v>
      </c>
      <c r="D189" s="2">
        <v>0.45833333333333298</v>
      </c>
      <c r="E189">
        <v>20.5</v>
      </c>
      <c r="F189">
        <v>15.99</v>
      </c>
      <c r="G189">
        <v>20</v>
      </c>
      <c r="H189">
        <v>5.21</v>
      </c>
      <c r="I189">
        <v>9.3800000000000008</v>
      </c>
      <c r="J189">
        <v>10.42</v>
      </c>
      <c r="K189" s="12">
        <f>L189/16</f>
        <v>103.375</v>
      </c>
      <c r="L189">
        <v>1654</v>
      </c>
      <c r="M189" s="12">
        <f>N189/16</f>
        <v>69.83312500000001</v>
      </c>
      <c r="N189" s="12" cm="1">
        <f t="array" ref="N189">SUM($E$184:$E$199+$K$184:$K$199)-SUM($G$184:$J$199)</f>
        <v>1117.3300000000002</v>
      </c>
      <c r="O189">
        <v>0</v>
      </c>
      <c r="V189" t="s">
        <v>282</v>
      </c>
      <c r="W189" s="12">
        <f t="shared" si="9"/>
        <v>16.72</v>
      </c>
      <c r="X189" s="12">
        <f t="shared" si="10"/>
        <v>10.264761904761905</v>
      </c>
      <c r="Y189" s="12">
        <f t="shared" si="11"/>
        <v>29.133266190476188</v>
      </c>
      <c r="Z189" s="12">
        <v>0</v>
      </c>
    </row>
    <row r="190" spans="1:26" x14ac:dyDescent="0.2">
      <c r="A190" s="1">
        <v>45045</v>
      </c>
      <c r="B190" s="9">
        <f>WEEKDAY(A190,1)</f>
        <v>7</v>
      </c>
      <c r="C190" s="9" t="str">
        <f>_xlfn.XLOOKUP(B190,$AH$2:$AH$8,$AI$2:$AI$8)</f>
        <v>Saturday</v>
      </c>
      <c r="D190" s="2">
        <v>0.5</v>
      </c>
      <c r="E190">
        <v>16</v>
      </c>
      <c r="F190">
        <v>11.72</v>
      </c>
      <c r="G190">
        <v>20</v>
      </c>
      <c r="H190">
        <v>5.21</v>
      </c>
      <c r="I190">
        <v>9.3800000000000008</v>
      </c>
      <c r="J190">
        <v>10.42</v>
      </c>
      <c r="K190" s="12">
        <f>L190/16</f>
        <v>103.375</v>
      </c>
      <c r="L190">
        <v>1654</v>
      </c>
      <c r="M190" s="12">
        <f>N190/16</f>
        <v>69.83312500000001</v>
      </c>
      <c r="N190" s="12" cm="1">
        <f t="array" ref="N190">SUM($E$184:$E$199+$K$184:$K$199)-SUM($G$184:$J$199)</f>
        <v>1117.3300000000002</v>
      </c>
      <c r="O190">
        <v>0</v>
      </c>
      <c r="V190" t="s">
        <v>283</v>
      </c>
      <c r="W190" s="12">
        <f t="shared" si="9"/>
        <v>3.1666666666666665</v>
      </c>
      <c r="X190" s="12">
        <f t="shared" si="10"/>
        <v>10.264761904761905</v>
      </c>
      <c r="Y190" s="12">
        <f t="shared" si="11"/>
        <v>29.133266190476188</v>
      </c>
      <c r="Z190" s="12">
        <v>0</v>
      </c>
    </row>
    <row r="191" spans="1:26" x14ac:dyDescent="0.2">
      <c r="A191" s="1">
        <v>45045</v>
      </c>
      <c r="B191" s="9">
        <f>WEEKDAY(A191,1)</f>
        <v>7</v>
      </c>
      <c r="C191" s="9" t="str">
        <f>_xlfn.XLOOKUP(B191,$AH$2:$AH$8,$AI$2:$AI$8)</f>
        <v>Saturday</v>
      </c>
      <c r="D191" s="2">
        <v>0.54166666666666696</v>
      </c>
      <c r="E191">
        <v>33.69</v>
      </c>
      <c r="F191">
        <v>23.99</v>
      </c>
      <c r="G191">
        <v>20</v>
      </c>
      <c r="H191">
        <v>5.21</v>
      </c>
      <c r="I191">
        <v>9.3800000000000008</v>
      </c>
      <c r="J191">
        <v>10.42</v>
      </c>
      <c r="K191" s="12">
        <f>L191/16</f>
        <v>103.375</v>
      </c>
      <c r="L191">
        <v>1654</v>
      </c>
      <c r="M191" s="12">
        <f>N191/16</f>
        <v>69.83312500000001</v>
      </c>
      <c r="N191" s="12" cm="1">
        <f t="array" ref="N191">SUM($E$184:$E$199+$K$184:$K$199)-SUM($G$184:$J$199)</f>
        <v>1117.3300000000002</v>
      </c>
      <c r="O191">
        <v>0</v>
      </c>
      <c r="V191" t="s">
        <v>284</v>
      </c>
      <c r="W191" s="12">
        <f t="shared" si="9"/>
        <v>6.833333333333333</v>
      </c>
      <c r="X191" s="12">
        <f t="shared" si="10"/>
        <v>10.264761904761905</v>
      </c>
      <c r="Y191" s="12">
        <f t="shared" si="11"/>
        <v>29.133266190476188</v>
      </c>
      <c r="Z191" s="12">
        <v>0</v>
      </c>
    </row>
    <row r="192" spans="1:26" x14ac:dyDescent="0.2">
      <c r="A192" s="1">
        <v>45045</v>
      </c>
      <c r="B192" s="9">
        <f>WEEKDAY(A192,1)</f>
        <v>7</v>
      </c>
      <c r="C192" s="9" t="str">
        <f>_xlfn.XLOOKUP(B192,$AH$2:$AH$8,$AI$2:$AI$8)</f>
        <v>Saturday</v>
      </c>
      <c r="D192" s="2">
        <v>0.58333333333333304</v>
      </c>
      <c r="E192">
        <v>15.4</v>
      </c>
      <c r="F192">
        <v>10.5</v>
      </c>
      <c r="G192">
        <v>20</v>
      </c>
      <c r="H192">
        <v>5.21</v>
      </c>
      <c r="I192">
        <v>9.3800000000000008</v>
      </c>
      <c r="J192">
        <v>10.42</v>
      </c>
      <c r="K192" s="12">
        <f>L192/16</f>
        <v>103.375</v>
      </c>
      <c r="L192">
        <v>1654</v>
      </c>
      <c r="M192" s="12">
        <f>N192/16</f>
        <v>69.83312500000001</v>
      </c>
      <c r="N192" s="12" cm="1">
        <f t="array" ref="N192">SUM($E$184:$E$199+$K$184:$K$199)-SUM($G$184:$J$199)</f>
        <v>1117.3300000000002</v>
      </c>
      <c r="O192">
        <v>0</v>
      </c>
      <c r="V192" t="s">
        <v>285</v>
      </c>
      <c r="W192" s="12">
        <f t="shared" si="9"/>
        <v>13.283333333333333</v>
      </c>
      <c r="X192" s="12">
        <f t="shared" si="10"/>
        <v>10.264761904761905</v>
      </c>
      <c r="Y192" s="12">
        <f t="shared" si="11"/>
        <v>29.133266190476188</v>
      </c>
      <c r="Z192" s="12">
        <v>0</v>
      </c>
    </row>
    <row r="193" spans="1:26" x14ac:dyDescent="0.2">
      <c r="A193" s="1">
        <v>45045</v>
      </c>
      <c r="B193" s="9">
        <f>WEEKDAY(A193,1)</f>
        <v>7</v>
      </c>
      <c r="C193" s="9" t="str">
        <f>_xlfn.XLOOKUP(B193,$AH$2:$AH$8,$AI$2:$AI$8)</f>
        <v>Saturday</v>
      </c>
      <c r="D193" s="2">
        <v>0.625</v>
      </c>
      <c r="E193">
        <v>6.75</v>
      </c>
      <c r="F193">
        <v>6</v>
      </c>
      <c r="G193">
        <v>20</v>
      </c>
      <c r="H193">
        <v>5.21</v>
      </c>
      <c r="I193">
        <v>9.3800000000000008</v>
      </c>
      <c r="J193">
        <v>10.42</v>
      </c>
      <c r="K193" s="12">
        <f>L193/16</f>
        <v>103.375</v>
      </c>
      <c r="L193">
        <v>1654</v>
      </c>
      <c r="M193" s="12">
        <f>N193/16</f>
        <v>69.83312500000001</v>
      </c>
      <c r="N193" s="12" cm="1">
        <f t="array" ref="N193">SUM($E$184:$E$199+$K$184:$K$199)-SUM($G$184:$J$199)</f>
        <v>1117.3300000000002</v>
      </c>
      <c r="O193">
        <v>0</v>
      </c>
      <c r="V193" t="s">
        <v>286</v>
      </c>
      <c r="W193" s="12">
        <f t="shared" si="9"/>
        <v>7.666666666666667</v>
      </c>
      <c r="X193" s="12">
        <f t="shared" si="10"/>
        <v>10.264761904761905</v>
      </c>
      <c r="Y193" s="12">
        <f t="shared" si="11"/>
        <v>29.133266190476188</v>
      </c>
      <c r="Z193" s="12">
        <v>0</v>
      </c>
    </row>
    <row r="194" spans="1:26" x14ac:dyDescent="0.2">
      <c r="A194" s="1">
        <v>45045</v>
      </c>
      <c r="B194" s="9">
        <f>WEEKDAY(A194,1)</f>
        <v>7</v>
      </c>
      <c r="C194" s="9" t="str">
        <f>_xlfn.XLOOKUP(B194,$AH$2:$AH$8,$AI$2:$AI$8)</f>
        <v>Saturday</v>
      </c>
      <c r="D194" s="2">
        <v>0.66666666666666696</v>
      </c>
      <c r="E194">
        <v>15.5</v>
      </c>
      <c r="F194">
        <v>10.99</v>
      </c>
      <c r="G194">
        <v>20</v>
      </c>
      <c r="H194">
        <v>5.21</v>
      </c>
      <c r="I194">
        <v>9.3800000000000008</v>
      </c>
      <c r="J194">
        <v>10.42</v>
      </c>
      <c r="K194" s="12">
        <f>L194/16</f>
        <v>103.375</v>
      </c>
      <c r="L194">
        <v>1654</v>
      </c>
      <c r="M194" s="12">
        <f>N194/16</f>
        <v>69.83312500000001</v>
      </c>
      <c r="N194" s="12" cm="1">
        <f t="array" ref="N194">SUM($E$184:$E$199+$K$184:$K$199)-SUM($G$184:$J$199)</f>
        <v>1117.3300000000002</v>
      </c>
      <c r="O194">
        <v>0</v>
      </c>
      <c r="V194" t="s">
        <v>287</v>
      </c>
      <c r="W194" s="12">
        <f t="shared" si="9"/>
        <v>8.3333333333333339</v>
      </c>
      <c r="X194" s="12">
        <f t="shared" si="10"/>
        <v>10.264761904761905</v>
      </c>
      <c r="Y194" s="12">
        <f t="shared" si="11"/>
        <v>29.133266190476188</v>
      </c>
      <c r="Z194" s="12">
        <v>0</v>
      </c>
    </row>
    <row r="195" spans="1:26" x14ac:dyDescent="0.2">
      <c r="A195" s="1">
        <v>45045</v>
      </c>
      <c r="B195" s="9">
        <f>WEEKDAY(A195,1)</f>
        <v>7</v>
      </c>
      <c r="C195" s="9" t="str">
        <f>_xlfn.XLOOKUP(B195,$AH$2:$AH$8,$AI$2:$AI$8)</f>
        <v>Saturday</v>
      </c>
      <c r="D195" s="2">
        <v>0.70833333333333304</v>
      </c>
      <c r="E195">
        <v>5.5</v>
      </c>
      <c r="F195">
        <v>3.49</v>
      </c>
      <c r="G195">
        <v>20</v>
      </c>
      <c r="H195">
        <v>5.21</v>
      </c>
      <c r="I195">
        <v>9.3800000000000008</v>
      </c>
      <c r="J195">
        <v>10.42</v>
      </c>
      <c r="K195" s="12">
        <f>L195/16</f>
        <v>103.375</v>
      </c>
      <c r="L195">
        <v>1654</v>
      </c>
      <c r="M195" s="12">
        <f>N195/16</f>
        <v>69.83312500000001</v>
      </c>
      <c r="N195" s="12" cm="1">
        <f t="array" ref="N195">SUM($E$184:$E$199+$K$184:$K$199)-SUM($G$184:$J$199)</f>
        <v>1117.3300000000002</v>
      </c>
      <c r="O195">
        <v>0</v>
      </c>
      <c r="V195" t="s">
        <v>288</v>
      </c>
      <c r="W195" s="12">
        <f t="shared" si="9"/>
        <v>28.849999999999998</v>
      </c>
      <c r="X195" s="12">
        <f t="shared" si="10"/>
        <v>10.264761904761905</v>
      </c>
      <c r="Y195" s="12">
        <f t="shared" si="11"/>
        <v>29.133266190476188</v>
      </c>
      <c r="Z195" s="12">
        <v>0</v>
      </c>
    </row>
    <row r="196" spans="1:26" x14ac:dyDescent="0.2">
      <c r="A196" s="1">
        <v>45045</v>
      </c>
      <c r="B196" s="9">
        <f>WEEKDAY(A196,1)</f>
        <v>7</v>
      </c>
      <c r="C196" s="9" t="str">
        <f>_xlfn.XLOOKUP(B196,$AH$2:$AH$8,$AI$2:$AI$8)</f>
        <v>Saturday</v>
      </c>
      <c r="D196" s="2">
        <v>0.75</v>
      </c>
      <c r="E196">
        <v>14.2</v>
      </c>
      <c r="F196">
        <v>9.5</v>
      </c>
      <c r="G196">
        <v>20</v>
      </c>
      <c r="H196">
        <v>5.21</v>
      </c>
      <c r="I196">
        <v>9.3800000000000008</v>
      </c>
      <c r="J196">
        <v>10.42</v>
      </c>
      <c r="K196" s="12">
        <f>L196/16</f>
        <v>103.375</v>
      </c>
      <c r="L196">
        <v>1654</v>
      </c>
      <c r="M196" s="12">
        <f>N196/16</f>
        <v>69.83312500000001</v>
      </c>
      <c r="N196" s="12" cm="1">
        <f t="array" ref="N196">SUM($E$184:$E$199+$K$184:$K$199)-SUM($G$184:$J$199)</f>
        <v>1117.3300000000002</v>
      </c>
      <c r="O196">
        <v>0</v>
      </c>
      <c r="V196" t="s">
        <v>289</v>
      </c>
      <c r="W196" s="12">
        <f t="shared" si="9"/>
        <v>21.296666666666667</v>
      </c>
      <c r="X196" s="12">
        <f t="shared" si="10"/>
        <v>10.264761904761905</v>
      </c>
      <c r="Y196" s="12">
        <f t="shared" si="11"/>
        <v>29.133266190476188</v>
      </c>
      <c r="Z196" s="12">
        <v>0</v>
      </c>
    </row>
    <row r="197" spans="1:26" x14ac:dyDescent="0.2">
      <c r="A197" s="1">
        <v>45045</v>
      </c>
      <c r="B197" s="9">
        <f>WEEKDAY(A197,1)</f>
        <v>7</v>
      </c>
      <c r="C197" s="9" t="str">
        <f>_xlfn.XLOOKUP(B197,$AH$2:$AH$8,$AI$2:$AI$8)</f>
        <v>Saturday</v>
      </c>
      <c r="D197" s="2">
        <v>0.79166666666666696</v>
      </c>
      <c r="E197">
        <v>16.100000000000001</v>
      </c>
      <c r="F197">
        <v>11.24</v>
      </c>
      <c r="G197">
        <v>20</v>
      </c>
      <c r="H197">
        <v>5.21</v>
      </c>
      <c r="I197">
        <v>9.3800000000000008</v>
      </c>
      <c r="J197">
        <v>10.42</v>
      </c>
      <c r="K197" s="12">
        <f>L197/16</f>
        <v>103.375</v>
      </c>
      <c r="L197">
        <v>1654</v>
      </c>
      <c r="M197" s="12">
        <f>N197/16</f>
        <v>69.83312500000001</v>
      </c>
      <c r="N197" s="12" cm="1">
        <f t="array" ref="N197">SUM($E$184:$E$199+$K$184:$K$199)-SUM($G$184:$J$199)</f>
        <v>1117.3300000000002</v>
      </c>
      <c r="O197">
        <v>0</v>
      </c>
      <c r="V197" s="36" t="s">
        <v>305</v>
      </c>
      <c r="W197" s="12">
        <f>AVERAGE(W176:W196)</f>
        <v>10.264761904761905</v>
      </c>
      <c r="X197" s="12"/>
      <c r="Y197" s="12"/>
      <c r="Z197" s="12"/>
    </row>
    <row r="198" spans="1:26" x14ac:dyDescent="0.2">
      <c r="A198" s="1">
        <v>45045</v>
      </c>
      <c r="B198" s="9">
        <f>WEEKDAY(A198,1)</f>
        <v>7</v>
      </c>
      <c r="C198" s="9" t="str">
        <f>_xlfn.XLOOKUP(B198,$AH$2:$AH$8,$AI$2:$AI$8)</f>
        <v>Saturday</v>
      </c>
      <c r="D198" s="2">
        <v>0.83333333333333304</v>
      </c>
      <c r="E198">
        <v>0</v>
      </c>
      <c r="F198">
        <v>0</v>
      </c>
      <c r="G198">
        <v>20</v>
      </c>
      <c r="H198">
        <v>5.21</v>
      </c>
      <c r="I198">
        <v>9.3800000000000008</v>
      </c>
      <c r="J198">
        <v>10.42</v>
      </c>
      <c r="K198" s="12">
        <f>L198/16</f>
        <v>103.375</v>
      </c>
      <c r="L198">
        <v>1654</v>
      </c>
      <c r="M198" s="12">
        <f>N198/16</f>
        <v>69.83312500000001</v>
      </c>
      <c r="N198" s="12" cm="1">
        <f t="array" ref="N198">SUM($E$184:$E$199+$K$184:$K$199)-SUM($G$184:$J$199)</f>
        <v>1117.3300000000002</v>
      </c>
      <c r="O198">
        <v>0</v>
      </c>
    </row>
    <row r="199" spans="1:26" x14ac:dyDescent="0.2">
      <c r="A199" s="1">
        <v>45045</v>
      </c>
      <c r="B199" s="9">
        <f>WEEKDAY(A199,1)</f>
        <v>7</v>
      </c>
      <c r="C199" s="9" t="str">
        <f>_xlfn.XLOOKUP(B199,$AH$2:$AH$8,$AI$2:$AI$8)</f>
        <v>Saturday</v>
      </c>
      <c r="D199" s="2">
        <v>0.875</v>
      </c>
      <c r="E199">
        <v>0</v>
      </c>
      <c r="F199">
        <v>0</v>
      </c>
      <c r="G199">
        <v>20</v>
      </c>
      <c r="H199">
        <v>5.21</v>
      </c>
      <c r="I199">
        <v>9.3800000000000008</v>
      </c>
      <c r="J199">
        <v>10.42</v>
      </c>
      <c r="K199" s="12">
        <f>L199/16</f>
        <v>103.375</v>
      </c>
      <c r="L199">
        <v>1654</v>
      </c>
      <c r="M199" s="12">
        <f>N199/16</f>
        <v>69.83312500000001</v>
      </c>
      <c r="N199" s="12" cm="1">
        <f t="array" ref="N199">SUM($E$184:$E$199+$K$184:$K$199)-SUM($G$184:$J$199)</f>
        <v>1117.3300000000002</v>
      </c>
      <c r="O199">
        <v>0</v>
      </c>
    </row>
    <row r="200" spans="1:26" x14ac:dyDescent="0.2">
      <c r="A200" s="1">
        <v>45046</v>
      </c>
      <c r="B200" s="9">
        <f>WEEKDAY(A200,1)</f>
        <v>1</v>
      </c>
      <c r="C200" s="9" t="str">
        <f>_xlfn.XLOOKUP(B200,$AH$2:$AH$8,$AI$2:$AI$8)</f>
        <v>Sunday</v>
      </c>
      <c r="D200" s="2">
        <v>0.25</v>
      </c>
      <c r="E200">
        <v>0</v>
      </c>
      <c r="F200">
        <v>0</v>
      </c>
      <c r="G200">
        <v>20</v>
      </c>
      <c r="H200">
        <v>5.21</v>
      </c>
      <c r="I200">
        <v>9.3800000000000008</v>
      </c>
      <c r="J200">
        <v>10.42</v>
      </c>
      <c r="K200" s="12">
        <f>L200/16</f>
        <v>121.5</v>
      </c>
      <c r="L200">
        <v>1944</v>
      </c>
      <c r="M200" s="12">
        <f>N200/16</f>
        <v>94.22999999999999</v>
      </c>
      <c r="N200" s="12" cm="1">
        <f t="array" ref="N200">SUM($E$200:$E$215+$K$200:$K$215)-SUM($G$200:$J$215)</f>
        <v>1507.6799999999998</v>
      </c>
      <c r="O200">
        <v>0</v>
      </c>
    </row>
    <row r="201" spans="1:26" x14ac:dyDescent="0.2">
      <c r="A201" s="1">
        <v>45046</v>
      </c>
      <c r="B201" s="9">
        <f>WEEKDAY(A201,1)</f>
        <v>1</v>
      </c>
      <c r="C201" s="9" t="str">
        <f>_xlfn.XLOOKUP(B201,$AH$2:$AH$8,$AI$2:$AI$8)</f>
        <v>Sunday</v>
      </c>
      <c r="D201" s="2">
        <v>0.29166666666666702</v>
      </c>
      <c r="E201">
        <v>16.75</v>
      </c>
      <c r="F201">
        <v>12.98</v>
      </c>
      <c r="G201">
        <v>20</v>
      </c>
      <c r="H201">
        <v>5.21</v>
      </c>
      <c r="I201">
        <v>9.3800000000000008</v>
      </c>
      <c r="J201">
        <v>10.42</v>
      </c>
      <c r="K201" s="12">
        <f>L201/16</f>
        <v>121.5</v>
      </c>
      <c r="L201">
        <v>1944</v>
      </c>
      <c r="M201" s="12">
        <f>N201/16</f>
        <v>94.22999999999999</v>
      </c>
      <c r="N201" s="12" cm="1">
        <f t="array" ref="N201">SUM($E$200:$E$215+$K$200:$K$215)-SUM($G$200:$J$215)</f>
        <v>1507.6799999999998</v>
      </c>
      <c r="O201">
        <v>0</v>
      </c>
    </row>
    <row r="202" spans="1:26" x14ac:dyDescent="0.2">
      <c r="A202" s="1">
        <v>45046</v>
      </c>
      <c r="B202" s="9">
        <f>WEEKDAY(A202,1)</f>
        <v>1</v>
      </c>
      <c r="C202" s="9" t="str">
        <f>_xlfn.XLOOKUP(B202,$AH$2:$AH$8,$AI$2:$AI$8)</f>
        <v>Sunday</v>
      </c>
      <c r="D202" s="2">
        <v>0.33333333333333298</v>
      </c>
      <c r="E202">
        <v>35.25</v>
      </c>
      <c r="F202">
        <v>32</v>
      </c>
      <c r="G202">
        <v>20</v>
      </c>
      <c r="H202">
        <v>5.21</v>
      </c>
      <c r="I202">
        <v>9.3800000000000008</v>
      </c>
      <c r="J202">
        <v>10.42</v>
      </c>
      <c r="K202" s="12">
        <f>L202/16</f>
        <v>121.5</v>
      </c>
      <c r="L202">
        <v>1944</v>
      </c>
      <c r="M202" s="12">
        <f>N202/16</f>
        <v>94.22999999999999</v>
      </c>
      <c r="N202" s="12" cm="1">
        <f t="array" ref="N202">SUM($E$200:$E$215+$K$200:$K$215)-SUM($G$200:$J$215)</f>
        <v>1507.6799999999998</v>
      </c>
      <c r="O202">
        <v>0</v>
      </c>
    </row>
    <row r="203" spans="1:26" x14ac:dyDescent="0.2">
      <c r="A203" s="4">
        <v>45046</v>
      </c>
      <c r="B203" s="9">
        <f>WEEKDAY(A203,1)</f>
        <v>1</v>
      </c>
      <c r="C203" s="9" t="str">
        <f>_xlfn.XLOOKUP(B203,$AH$2:$AH$8,$AI$2:$AI$8)</f>
        <v>Sunday</v>
      </c>
      <c r="D203" s="2">
        <v>0.375</v>
      </c>
      <c r="E203">
        <v>15.75</v>
      </c>
      <c r="F203">
        <v>12.99</v>
      </c>
      <c r="G203">
        <v>20</v>
      </c>
      <c r="H203">
        <v>5.21</v>
      </c>
      <c r="I203">
        <v>9.3800000000000008</v>
      </c>
      <c r="J203">
        <v>10.42</v>
      </c>
      <c r="K203" s="12">
        <f>L203/16</f>
        <v>121.5</v>
      </c>
      <c r="L203">
        <v>1944</v>
      </c>
      <c r="M203" s="12">
        <f>N203/16</f>
        <v>94.22999999999999</v>
      </c>
      <c r="N203" s="12" cm="1">
        <f t="array" ref="N203">SUM($E$200:$E$215+$K$200:$K$215)-SUM($G$200:$J$215)</f>
        <v>1507.6799999999998</v>
      </c>
      <c r="O203">
        <v>0</v>
      </c>
    </row>
    <row r="204" spans="1:26" x14ac:dyDescent="0.2">
      <c r="A204" s="4">
        <v>45046</v>
      </c>
      <c r="B204" s="9">
        <f>WEEKDAY(A204,1)</f>
        <v>1</v>
      </c>
      <c r="C204" s="9" t="str">
        <f>_xlfn.XLOOKUP(B204,$AH$2:$AH$8,$AI$2:$AI$8)</f>
        <v>Sunday</v>
      </c>
      <c r="D204" s="2">
        <v>0.41666666666666702</v>
      </c>
      <c r="E204">
        <v>57.09</v>
      </c>
      <c r="F204">
        <v>23.73</v>
      </c>
      <c r="G204">
        <v>20</v>
      </c>
      <c r="H204">
        <v>5.21</v>
      </c>
      <c r="I204">
        <v>9.3800000000000008</v>
      </c>
      <c r="J204">
        <v>10.42</v>
      </c>
      <c r="K204" s="12">
        <f>L204/16</f>
        <v>121.5</v>
      </c>
      <c r="L204">
        <v>1944</v>
      </c>
      <c r="M204" s="12">
        <f>N204/16</f>
        <v>94.22999999999999</v>
      </c>
      <c r="N204" s="12" cm="1">
        <f t="array" ref="N204">SUM($E$200:$E$215+$K$200:$K$215)-SUM($G$200:$J$215)</f>
        <v>1507.6799999999998</v>
      </c>
      <c r="O204">
        <v>0</v>
      </c>
    </row>
    <row r="205" spans="1:26" x14ac:dyDescent="0.2">
      <c r="A205" s="4">
        <v>45046</v>
      </c>
      <c r="B205" s="9">
        <f>WEEKDAY(A205,1)</f>
        <v>1</v>
      </c>
      <c r="C205" s="9" t="str">
        <f>_xlfn.XLOOKUP(B205,$AH$2:$AH$8,$AI$2:$AI$8)</f>
        <v>Sunday</v>
      </c>
      <c r="D205" s="2">
        <v>0.45833333333333298</v>
      </c>
      <c r="E205">
        <v>0</v>
      </c>
      <c r="F205">
        <v>0</v>
      </c>
      <c r="G205">
        <v>20</v>
      </c>
      <c r="H205">
        <v>5.21</v>
      </c>
      <c r="I205">
        <v>9.3800000000000008</v>
      </c>
      <c r="J205">
        <v>10.42</v>
      </c>
      <c r="K205" s="12">
        <f>L205/16</f>
        <v>121.5</v>
      </c>
      <c r="L205">
        <v>1944</v>
      </c>
      <c r="M205" s="12">
        <f>N205/16</f>
        <v>94.22999999999999</v>
      </c>
      <c r="N205" s="12" cm="1">
        <f t="array" ref="N205">SUM($E$200:$E$215+$K$200:$K$215)-SUM($G$200:$J$215)</f>
        <v>1507.6799999999998</v>
      </c>
      <c r="O205">
        <v>0</v>
      </c>
    </row>
    <row r="206" spans="1:26" x14ac:dyDescent="0.2">
      <c r="A206" s="4">
        <v>45046</v>
      </c>
      <c r="B206" s="9">
        <f>WEEKDAY(A206,1)</f>
        <v>1</v>
      </c>
      <c r="C206" s="9" t="str">
        <f>_xlfn.XLOOKUP(B206,$AH$2:$AH$8,$AI$2:$AI$8)</f>
        <v>Sunday</v>
      </c>
      <c r="D206" s="2">
        <v>0.5</v>
      </c>
      <c r="E206">
        <v>28.3</v>
      </c>
      <c r="F206">
        <v>14.99</v>
      </c>
      <c r="G206">
        <v>20</v>
      </c>
      <c r="H206">
        <v>5.21</v>
      </c>
      <c r="I206">
        <v>9.3800000000000008</v>
      </c>
      <c r="J206">
        <v>10.42</v>
      </c>
      <c r="K206" s="12">
        <f>L206/16</f>
        <v>121.5</v>
      </c>
      <c r="L206">
        <v>1944</v>
      </c>
      <c r="M206" s="12">
        <f>N206/16</f>
        <v>94.22999999999999</v>
      </c>
      <c r="N206" s="12" cm="1">
        <f t="array" ref="N206">SUM($E$200:$E$215+$K$200:$K$215)-SUM($G$200:$J$215)</f>
        <v>1507.6799999999998</v>
      </c>
      <c r="O206">
        <v>0</v>
      </c>
    </row>
    <row r="207" spans="1:26" x14ac:dyDescent="0.2">
      <c r="A207" s="4">
        <v>45046</v>
      </c>
      <c r="B207" s="9">
        <f>WEEKDAY(A207,1)</f>
        <v>1</v>
      </c>
      <c r="C207" s="9" t="str">
        <f>_xlfn.XLOOKUP(B207,$AH$2:$AH$8,$AI$2:$AI$8)</f>
        <v>Sunday</v>
      </c>
      <c r="D207" s="2">
        <v>0.54166666666666696</v>
      </c>
      <c r="E207">
        <v>16.5</v>
      </c>
      <c r="F207">
        <v>11.98</v>
      </c>
      <c r="G207">
        <v>20</v>
      </c>
      <c r="H207">
        <v>5.21</v>
      </c>
      <c r="I207">
        <v>9.3800000000000008</v>
      </c>
      <c r="J207">
        <v>10.42</v>
      </c>
      <c r="K207" s="12">
        <f>L207/16</f>
        <v>121.5</v>
      </c>
      <c r="L207">
        <v>1944</v>
      </c>
      <c r="M207" s="12">
        <f>N207/16</f>
        <v>94.22999999999999</v>
      </c>
      <c r="N207" s="12" cm="1">
        <f t="array" ref="N207">SUM($E$200:$E$215+$K$200:$K$215)-SUM($G$200:$J$215)</f>
        <v>1507.6799999999998</v>
      </c>
      <c r="O207">
        <v>0</v>
      </c>
    </row>
    <row r="208" spans="1:26" x14ac:dyDescent="0.2">
      <c r="A208" s="4">
        <v>45046</v>
      </c>
      <c r="B208" s="9">
        <f>WEEKDAY(A208,1)</f>
        <v>1</v>
      </c>
      <c r="C208" s="9" t="str">
        <f>_xlfn.XLOOKUP(B208,$AH$2:$AH$8,$AI$2:$AI$8)</f>
        <v>Sunday</v>
      </c>
      <c r="D208" s="2">
        <v>0.58333333333333304</v>
      </c>
      <c r="E208">
        <v>19.100000000000001</v>
      </c>
      <c r="F208">
        <v>15.74</v>
      </c>
      <c r="G208">
        <v>20</v>
      </c>
      <c r="H208">
        <v>5.21</v>
      </c>
      <c r="I208">
        <v>9.3800000000000008</v>
      </c>
      <c r="J208">
        <v>10.42</v>
      </c>
      <c r="K208" s="12">
        <f>L208/16</f>
        <v>121.5</v>
      </c>
      <c r="L208">
        <v>1944</v>
      </c>
      <c r="M208" s="12">
        <f>N208/16</f>
        <v>94.22999999999999</v>
      </c>
      <c r="N208" s="12" cm="1">
        <f t="array" ref="N208">SUM($E$200:$E$215+$K$200:$K$215)-SUM($G$200:$J$215)</f>
        <v>1507.6799999999998</v>
      </c>
      <c r="O208">
        <v>0</v>
      </c>
    </row>
    <row r="209" spans="1:15" x14ac:dyDescent="0.2">
      <c r="A209" s="4">
        <v>45046</v>
      </c>
      <c r="B209" s="9">
        <f>WEEKDAY(A209,1)</f>
        <v>1</v>
      </c>
      <c r="C209" s="9" t="str">
        <f>_xlfn.XLOOKUP(B209,$AH$2:$AH$8,$AI$2:$AI$8)</f>
        <v>Sunday</v>
      </c>
      <c r="D209" s="2">
        <v>0.625</v>
      </c>
      <c r="E209">
        <v>28.24</v>
      </c>
      <c r="F209">
        <v>23.22</v>
      </c>
      <c r="G209">
        <v>20</v>
      </c>
      <c r="H209">
        <v>5.21</v>
      </c>
      <c r="I209">
        <v>9.3800000000000008</v>
      </c>
      <c r="J209">
        <v>10.42</v>
      </c>
      <c r="K209" s="12">
        <f>L209/16</f>
        <v>121.5</v>
      </c>
      <c r="L209">
        <v>1944</v>
      </c>
      <c r="M209" s="12">
        <f>N209/16</f>
        <v>94.22999999999999</v>
      </c>
      <c r="N209" s="12" cm="1">
        <f t="array" ref="N209">SUM($E$200:$E$215+$K$200:$K$215)-SUM($G$200:$J$215)</f>
        <v>1507.6799999999998</v>
      </c>
      <c r="O209">
        <v>0</v>
      </c>
    </row>
    <row r="210" spans="1:15" x14ac:dyDescent="0.2">
      <c r="A210" s="4">
        <v>45046</v>
      </c>
      <c r="B210" s="9">
        <f>WEEKDAY(A210,1)</f>
        <v>1</v>
      </c>
      <c r="C210" s="9" t="str">
        <f>_xlfn.XLOOKUP(B210,$AH$2:$AH$8,$AI$2:$AI$8)</f>
        <v>Sunday</v>
      </c>
      <c r="D210" s="2">
        <v>0.66666666666666696</v>
      </c>
      <c r="E210">
        <v>8.25</v>
      </c>
      <c r="F210">
        <v>7.25</v>
      </c>
      <c r="G210">
        <v>20</v>
      </c>
      <c r="H210">
        <v>5.21</v>
      </c>
      <c r="I210">
        <v>9.3800000000000008</v>
      </c>
      <c r="J210">
        <v>10.42</v>
      </c>
      <c r="K210" s="12">
        <f>L210/16</f>
        <v>121.5</v>
      </c>
      <c r="L210">
        <v>1944</v>
      </c>
      <c r="M210" s="12">
        <f>N210/16</f>
        <v>94.22999999999999</v>
      </c>
      <c r="N210" s="12" cm="1">
        <f t="array" ref="N210">SUM($E$200:$E$215+$K$200:$K$215)-SUM($G$200:$J$215)</f>
        <v>1507.6799999999998</v>
      </c>
      <c r="O210">
        <v>0</v>
      </c>
    </row>
    <row r="211" spans="1:15" x14ac:dyDescent="0.2">
      <c r="A211" s="4">
        <v>45046</v>
      </c>
      <c r="B211" s="9">
        <f>WEEKDAY(A211,1)</f>
        <v>1</v>
      </c>
      <c r="C211" s="9" t="str">
        <f>_xlfn.XLOOKUP(B211,$AH$2:$AH$8,$AI$2:$AI$8)</f>
        <v>Sunday</v>
      </c>
      <c r="D211" s="2">
        <v>0.70833333333333304</v>
      </c>
      <c r="E211">
        <v>3.85</v>
      </c>
      <c r="F211">
        <v>3.5</v>
      </c>
      <c r="G211">
        <v>20</v>
      </c>
      <c r="H211">
        <v>5.21</v>
      </c>
      <c r="I211">
        <v>9.3800000000000008</v>
      </c>
      <c r="J211">
        <v>10.42</v>
      </c>
      <c r="K211" s="12">
        <f>L211/16</f>
        <v>121.5</v>
      </c>
      <c r="L211">
        <v>1944</v>
      </c>
      <c r="M211" s="12">
        <f>N211/16</f>
        <v>94.22999999999999</v>
      </c>
      <c r="N211" s="12" cm="1">
        <f t="array" ref="N211">SUM($E$200:$E$215+$K$200:$K$215)-SUM($G$200:$J$215)</f>
        <v>1507.6799999999998</v>
      </c>
      <c r="O211">
        <v>0</v>
      </c>
    </row>
    <row r="212" spans="1:15" x14ac:dyDescent="0.2">
      <c r="A212" s="4">
        <v>45046</v>
      </c>
      <c r="B212" s="9">
        <f>WEEKDAY(A212,1)</f>
        <v>1</v>
      </c>
      <c r="C212" s="9" t="str">
        <f>_xlfn.XLOOKUP(B212,$AH$2:$AH$8,$AI$2:$AI$8)</f>
        <v>Sunday</v>
      </c>
      <c r="D212" s="2">
        <v>0.75</v>
      </c>
      <c r="E212">
        <v>15.1</v>
      </c>
      <c r="F212">
        <v>12.24</v>
      </c>
      <c r="G212">
        <v>20</v>
      </c>
      <c r="H212">
        <v>5.21</v>
      </c>
      <c r="I212">
        <v>9.3800000000000008</v>
      </c>
      <c r="J212">
        <v>10.42</v>
      </c>
      <c r="K212" s="12">
        <f>L212/16</f>
        <v>121.5</v>
      </c>
      <c r="L212">
        <v>1944</v>
      </c>
      <c r="M212" s="12">
        <f>N212/16</f>
        <v>94.22999999999999</v>
      </c>
      <c r="N212" s="12" cm="1">
        <f t="array" ref="N212">SUM($E$200:$E$215+$K$200:$K$215)-SUM($G$200:$J$215)</f>
        <v>1507.6799999999998</v>
      </c>
      <c r="O212">
        <v>0</v>
      </c>
    </row>
    <row r="213" spans="1:15" x14ac:dyDescent="0.2">
      <c r="A213" s="4">
        <v>45046</v>
      </c>
      <c r="B213" s="9">
        <f>WEEKDAY(A213,1)</f>
        <v>1</v>
      </c>
      <c r="C213" s="9" t="str">
        <f>_xlfn.XLOOKUP(B213,$AH$2:$AH$8,$AI$2:$AI$8)</f>
        <v>Sunday</v>
      </c>
      <c r="D213" s="2">
        <v>0.79166666666666696</v>
      </c>
      <c r="E213">
        <v>6</v>
      </c>
      <c r="F213">
        <v>5.25</v>
      </c>
      <c r="G213">
        <v>20</v>
      </c>
      <c r="H213">
        <v>5.21</v>
      </c>
      <c r="I213">
        <v>9.3800000000000008</v>
      </c>
      <c r="J213">
        <v>10.42</v>
      </c>
      <c r="K213" s="12">
        <f>L213/16</f>
        <v>121.5</v>
      </c>
      <c r="L213">
        <v>1944</v>
      </c>
      <c r="M213" s="12">
        <f>N213/16</f>
        <v>94.22999999999999</v>
      </c>
      <c r="N213" s="12" cm="1">
        <f t="array" ref="N213">SUM($E$200:$E$215+$K$200:$K$215)-SUM($G$200:$J$215)</f>
        <v>1507.6799999999998</v>
      </c>
      <c r="O213">
        <v>0</v>
      </c>
    </row>
    <row r="214" spans="1:15" x14ac:dyDescent="0.2">
      <c r="A214" s="4">
        <v>45046</v>
      </c>
      <c r="B214" s="9">
        <f>WEEKDAY(A214,1)</f>
        <v>1</v>
      </c>
      <c r="C214" s="9" t="str">
        <f>_xlfn.XLOOKUP(B214,$AH$2:$AH$8,$AI$2:$AI$8)</f>
        <v>Sunday</v>
      </c>
      <c r="D214" s="2">
        <v>0.83333333333333304</v>
      </c>
      <c r="E214">
        <v>33.659999999999997</v>
      </c>
      <c r="F214">
        <v>0</v>
      </c>
      <c r="G214">
        <v>20</v>
      </c>
      <c r="H214">
        <v>5.21</v>
      </c>
      <c r="I214">
        <v>9.3800000000000008</v>
      </c>
      <c r="J214">
        <v>10.42</v>
      </c>
      <c r="K214" s="12">
        <f>L214/16</f>
        <v>121.5</v>
      </c>
      <c r="L214">
        <v>1944</v>
      </c>
      <c r="M214" s="12">
        <f>N214/16</f>
        <v>94.22999999999999</v>
      </c>
      <c r="N214" s="12" cm="1">
        <f t="array" ref="N214">SUM($E$200:$E$215+$K$200:$K$215)-SUM($G$200:$J$215)</f>
        <v>1507.6799999999998</v>
      </c>
      <c r="O214">
        <v>0</v>
      </c>
    </row>
    <row r="215" spans="1:15" x14ac:dyDescent="0.2">
      <c r="A215" s="4">
        <v>45046</v>
      </c>
      <c r="B215" s="9">
        <f>WEEKDAY(A215,1)</f>
        <v>1</v>
      </c>
      <c r="C215" s="9" t="str">
        <f>_xlfn.XLOOKUP(B215,$AH$2:$AH$8,$AI$2:$AI$8)</f>
        <v>Sunday</v>
      </c>
      <c r="D215" s="2">
        <v>0.875</v>
      </c>
      <c r="E215">
        <v>0</v>
      </c>
      <c r="F215">
        <v>0</v>
      </c>
      <c r="G215">
        <v>20</v>
      </c>
      <c r="H215">
        <v>5.21</v>
      </c>
      <c r="I215">
        <v>9.3800000000000008</v>
      </c>
      <c r="J215">
        <v>10.42</v>
      </c>
      <c r="K215" s="12">
        <f>L215/16</f>
        <v>121.5</v>
      </c>
      <c r="L215">
        <v>1944</v>
      </c>
      <c r="M215" s="12">
        <f>N215/16</f>
        <v>94.22999999999999</v>
      </c>
      <c r="N215" s="12" cm="1">
        <f t="array" ref="N215">SUM($E$200:$E$215+$K$200:$K$215)-SUM($G$200:$J$215)</f>
        <v>1507.6799999999998</v>
      </c>
      <c r="O215">
        <v>0</v>
      </c>
    </row>
    <row r="216" spans="1:15" x14ac:dyDescent="0.2">
      <c r="A216" s="1">
        <v>45047</v>
      </c>
      <c r="B216" s="9">
        <f>WEEKDAY(A216,1)</f>
        <v>2</v>
      </c>
      <c r="C216" s="9" t="str">
        <f>_xlfn.XLOOKUP(B216,$AH$2:$AH$8,$AI$2:$AI$8)</f>
        <v>Monday</v>
      </c>
      <c r="D216" s="2">
        <v>0.25</v>
      </c>
      <c r="E216">
        <v>0</v>
      </c>
      <c r="F216">
        <v>0</v>
      </c>
      <c r="G216">
        <v>20</v>
      </c>
      <c r="H216">
        <v>5.21</v>
      </c>
      <c r="I216">
        <v>9.3800000000000008</v>
      </c>
      <c r="J216">
        <v>10.42</v>
      </c>
      <c r="K216" s="12">
        <f>L216/16</f>
        <v>82.6875</v>
      </c>
      <c r="L216">
        <v>1323</v>
      </c>
      <c r="M216" s="12">
        <f>N216/16</f>
        <v>42.320781249999996</v>
      </c>
      <c r="N216" s="12" cm="1">
        <f t="array" ref="N216">SUM($E$216:$E$230+$K$216:$K$230)-SUM($G$216:$J$230)</f>
        <v>677.13249999999994</v>
      </c>
      <c r="O216">
        <v>0</v>
      </c>
    </row>
    <row r="217" spans="1:15" x14ac:dyDescent="0.2">
      <c r="A217" s="1">
        <v>45047</v>
      </c>
      <c r="B217" s="9">
        <f>WEEKDAY(A217,1)</f>
        <v>2</v>
      </c>
      <c r="C217" s="9" t="str">
        <f>_xlfn.XLOOKUP(B217,$AH$2:$AH$8,$AI$2:$AI$8)</f>
        <v>Monday</v>
      </c>
      <c r="D217" s="2">
        <v>0.29166666666666702</v>
      </c>
      <c r="E217">
        <v>14.25</v>
      </c>
      <c r="F217">
        <v>6.24</v>
      </c>
      <c r="G217">
        <v>20</v>
      </c>
      <c r="H217">
        <v>5.21</v>
      </c>
      <c r="I217">
        <v>9.3800000000000008</v>
      </c>
      <c r="J217">
        <v>10.42</v>
      </c>
      <c r="K217" s="12">
        <f>L217/16</f>
        <v>82.6875</v>
      </c>
      <c r="L217">
        <v>1323</v>
      </c>
      <c r="M217" s="12">
        <f>N217/16</f>
        <v>42.320781249999996</v>
      </c>
      <c r="N217" s="12" cm="1">
        <f t="array" ref="N217">SUM($E$216:$E$230+$K$216:$K$230)-SUM($G$216:$J$230)</f>
        <v>677.13249999999994</v>
      </c>
      <c r="O217">
        <v>0</v>
      </c>
    </row>
    <row r="218" spans="1:15" x14ac:dyDescent="0.2">
      <c r="A218" s="1">
        <v>45047</v>
      </c>
      <c r="B218" s="9">
        <f>WEEKDAY(A218,1)</f>
        <v>2</v>
      </c>
      <c r="C218" s="9" t="str">
        <f>_xlfn.XLOOKUP(B218,$AH$2:$AH$8,$AI$2:$AI$8)</f>
        <v>Monday</v>
      </c>
      <c r="D218" s="2">
        <v>0.33333333333333298</v>
      </c>
      <c r="E218">
        <v>0</v>
      </c>
      <c r="F218">
        <v>0</v>
      </c>
      <c r="G218">
        <v>20</v>
      </c>
      <c r="H218">
        <v>5.21</v>
      </c>
      <c r="I218">
        <v>9.3800000000000008</v>
      </c>
      <c r="J218">
        <v>10.42</v>
      </c>
      <c r="K218" s="12">
        <f>L218/16</f>
        <v>82.6875</v>
      </c>
      <c r="L218">
        <v>1323</v>
      </c>
      <c r="M218" s="12">
        <f>N218/16</f>
        <v>42.320781249999996</v>
      </c>
      <c r="N218" s="12" cm="1">
        <f t="array" ref="N218">SUM($E$216:$E$230+$K$216:$K$230)-SUM($G$216:$J$230)</f>
        <v>677.13249999999994</v>
      </c>
      <c r="O218">
        <v>0</v>
      </c>
    </row>
    <row r="219" spans="1:15" x14ac:dyDescent="0.2">
      <c r="A219" s="4">
        <v>45047</v>
      </c>
      <c r="B219" s="9">
        <f>WEEKDAY(A219,1)</f>
        <v>2</v>
      </c>
      <c r="C219" s="9" t="str">
        <f>_xlfn.XLOOKUP(B219,$AH$2:$AH$8,$AI$2:$AI$8)</f>
        <v>Monday</v>
      </c>
      <c r="D219" s="2">
        <v>0.375</v>
      </c>
      <c r="E219">
        <v>9.24</v>
      </c>
      <c r="F219">
        <v>8.5</v>
      </c>
      <c r="G219">
        <v>20</v>
      </c>
      <c r="H219">
        <v>5.21</v>
      </c>
      <c r="I219">
        <v>9.3800000000000008</v>
      </c>
      <c r="J219">
        <v>10.42</v>
      </c>
      <c r="K219" s="12">
        <f>L219/16</f>
        <v>82.6875</v>
      </c>
      <c r="L219">
        <v>1323</v>
      </c>
      <c r="M219" s="12">
        <f>N219/16</f>
        <v>42.320781249999996</v>
      </c>
      <c r="N219" s="12" cm="1">
        <f t="array" ref="N219">SUM($E$216:$E$230+$K$216:$K$230)-SUM($G$216:$J$230)</f>
        <v>677.13249999999994</v>
      </c>
      <c r="O219">
        <v>0</v>
      </c>
    </row>
    <row r="220" spans="1:15" x14ac:dyDescent="0.2">
      <c r="A220" s="4">
        <v>45047</v>
      </c>
      <c r="B220" s="9">
        <f>WEEKDAY(A220,1)</f>
        <v>2</v>
      </c>
      <c r="C220" s="9" t="str">
        <f>_xlfn.XLOOKUP(B220,$AH$2:$AH$8,$AI$2:$AI$8)</f>
        <v>Monday</v>
      </c>
      <c r="D220" s="2">
        <v>0.41666666666666702</v>
      </c>
      <c r="E220">
        <v>32.94</v>
      </c>
      <c r="F220">
        <v>29.49</v>
      </c>
      <c r="G220">
        <v>20</v>
      </c>
      <c r="H220">
        <v>5.21</v>
      </c>
      <c r="I220">
        <v>9.3800000000000008</v>
      </c>
      <c r="J220">
        <v>10.42</v>
      </c>
      <c r="K220" s="12">
        <f>L220/16</f>
        <v>82.6875</v>
      </c>
      <c r="L220">
        <v>1323</v>
      </c>
      <c r="M220" s="12">
        <f>N220/16</f>
        <v>42.320781249999996</v>
      </c>
      <c r="N220" s="12" cm="1">
        <f t="array" ref="N220">SUM($E$216:$E$230+$K$216:$K$230)-SUM($G$216:$J$230)</f>
        <v>677.13249999999994</v>
      </c>
      <c r="O220">
        <v>0</v>
      </c>
    </row>
    <row r="221" spans="1:15" x14ac:dyDescent="0.2">
      <c r="A221" s="4">
        <v>45047</v>
      </c>
      <c r="B221" s="9">
        <f>WEEKDAY(A221,1)</f>
        <v>2</v>
      </c>
      <c r="C221" s="9" t="str">
        <f>_xlfn.XLOOKUP(B221,$AH$2:$AH$8,$AI$2:$AI$8)</f>
        <v>Monday</v>
      </c>
      <c r="D221" s="2">
        <v>0.45833333333333298</v>
      </c>
      <c r="E221">
        <v>20.49</v>
      </c>
      <c r="F221">
        <v>16.239999999999998</v>
      </c>
      <c r="G221">
        <v>20</v>
      </c>
      <c r="H221">
        <v>5.21</v>
      </c>
      <c r="I221">
        <v>9.3800000000000008</v>
      </c>
      <c r="J221">
        <v>10.42</v>
      </c>
      <c r="K221" s="12">
        <f>L221/16</f>
        <v>82.6875</v>
      </c>
      <c r="L221">
        <v>1323</v>
      </c>
      <c r="M221" s="12">
        <f>N221/16</f>
        <v>42.320781249999996</v>
      </c>
      <c r="N221" s="12" cm="1">
        <f t="array" ref="N221">SUM($E$216:$E$230+$K$216:$K$230)-SUM($G$216:$J$230)</f>
        <v>677.13249999999994</v>
      </c>
      <c r="O221">
        <v>0</v>
      </c>
    </row>
    <row r="222" spans="1:15" x14ac:dyDescent="0.2">
      <c r="A222" s="4">
        <v>45047</v>
      </c>
      <c r="B222" s="9">
        <f>WEEKDAY(A222,1)</f>
        <v>2</v>
      </c>
      <c r="C222" s="9" t="str">
        <f>_xlfn.XLOOKUP(B222,$AH$2:$AH$8,$AI$2:$AI$8)</f>
        <v>Monday</v>
      </c>
      <c r="D222" s="2">
        <v>0.5</v>
      </c>
      <c r="E222">
        <v>2.25</v>
      </c>
      <c r="F222">
        <v>2</v>
      </c>
      <c r="G222">
        <v>20</v>
      </c>
      <c r="H222">
        <v>5.21</v>
      </c>
      <c r="I222">
        <v>9.3800000000000008</v>
      </c>
      <c r="J222">
        <v>10.42</v>
      </c>
      <c r="K222" s="12">
        <f>L222/16</f>
        <v>82.6875</v>
      </c>
      <c r="L222">
        <v>1323</v>
      </c>
      <c r="M222" s="12">
        <f>N222/16</f>
        <v>42.320781249999996</v>
      </c>
      <c r="N222" s="12" cm="1">
        <f t="array" ref="N222">SUM($E$216:$E$230+$K$216:$K$230)-SUM($G$216:$J$230)</f>
        <v>677.13249999999994</v>
      </c>
      <c r="O222">
        <v>0</v>
      </c>
    </row>
    <row r="223" spans="1:15" x14ac:dyDescent="0.2">
      <c r="A223" s="4">
        <v>45047</v>
      </c>
      <c r="B223" s="9">
        <f>WEEKDAY(A223,1)</f>
        <v>2</v>
      </c>
      <c r="C223" s="9" t="str">
        <f>_xlfn.XLOOKUP(B223,$AH$2:$AH$8,$AI$2:$AI$8)</f>
        <v>Monday</v>
      </c>
      <c r="D223" s="2">
        <v>0.54166666666666696</v>
      </c>
      <c r="E223">
        <v>9.5</v>
      </c>
      <c r="F223">
        <v>6.74</v>
      </c>
      <c r="G223">
        <v>20</v>
      </c>
      <c r="H223">
        <v>5.21</v>
      </c>
      <c r="I223">
        <v>9.3800000000000008</v>
      </c>
      <c r="J223">
        <v>10.42</v>
      </c>
      <c r="K223" s="12">
        <f>L223/16</f>
        <v>82.6875</v>
      </c>
      <c r="L223">
        <v>1323</v>
      </c>
      <c r="M223" s="12">
        <f>N223/16</f>
        <v>42.320781249999996</v>
      </c>
      <c r="N223" s="12" cm="1">
        <f t="array" ref="N223">SUM($E$216:$E$230+$K$216:$K$230)-SUM($G$216:$J$230)</f>
        <v>677.13249999999994</v>
      </c>
      <c r="O223">
        <v>0</v>
      </c>
    </row>
    <row r="224" spans="1:15" x14ac:dyDescent="0.2">
      <c r="A224" s="4">
        <v>45047</v>
      </c>
      <c r="B224" s="9">
        <f>WEEKDAY(A224,1)</f>
        <v>2</v>
      </c>
      <c r="C224" s="9" t="str">
        <f>_xlfn.XLOOKUP(B224,$AH$2:$AH$8,$AI$2:$AI$8)</f>
        <v>Monday</v>
      </c>
      <c r="D224" s="2">
        <v>0.58333333333333304</v>
      </c>
      <c r="E224">
        <v>0</v>
      </c>
      <c r="F224">
        <v>0</v>
      </c>
      <c r="G224">
        <v>20</v>
      </c>
      <c r="H224">
        <v>5.21</v>
      </c>
      <c r="I224">
        <v>9.3800000000000008</v>
      </c>
      <c r="J224">
        <v>10.42</v>
      </c>
      <c r="K224" s="12">
        <f>L224/16</f>
        <v>82.6875</v>
      </c>
      <c r="L224">
        <v>1323</v>
      </c>
      <c r="M224" s="12">
        <f>N224/16</f>
        <v>42.320781249999996</v>
      </c>
      <c r="N224" s="12" cm="1">
        <f t="array" ref="N224">SUM($E$216:$E$230+$K$216:$K$230)-SUM($G$216:$J$230)</f>
        <v>677.13249999999994</v>
      </c>
      <c r="O224">
        <v>0</v>
      </c>
    </row>
    <row r="225" spans="1:15" x14ac:dyDescent="0.2">
      <c r="A225" s="4">
        <v>45047</v>
      </c>
      <c r="B225" s="9">
        <f>WEEKDAY(A225,1)</f>
        <v>2</v>
      </c>
      <c r="C225" s="9" t="str">
        <f>_xlfn.XLOOKUP(B225,$AH$2:$AH$8,$AI$2:$AI$8)</f>
        <v>Monday</v>
      </c>
      <c r="D225" s="2">
        <v>0.625</v>
      </c>
      <c r="E225">
        <v>23.3</v>
      </c>
      <c r="F225">
        <v>15.99</v>
      </c>
      <c r="G225">
        <v>20</v>
      </c>
      <c r="H225">
        <v>5.21</v>
      </c>
      <c r="I225">
        <v>9.3800000000000008</v>
      </c>
      <c r="J225">
        <v>10.42</v>
      </c>
      <c r="K225" s="12">
        <f>L225/16</f>
        <v>82.6875</v>
      </c>
      <c r="L225">
        <v>1323</v>
      </c>
      <c r="M225" s="12">
        <f>N225/16</f>
        <v>42.320781249999996</v>
      </c>
      <c r="N225" s="12" cm="1">
        <f t="array" ref="N225">SUM($E$216:$E$230+$K$216:$K$230)-SUM($G$216:$J$230)</f>
        <v>677.13249999999994</v>
      </c>
      <c r="O225">
        <v>0</v>
      </c>
    </row>
    <row r="226" spans="1:15" x14ac:dyDescent="0.2">
      <c r="A226" s="4">
        <v>45047</v>
      </c>
      <c r="B226" s="9">
        <f>WEEKDAY(A226,1)</f>
        <v>2</v>
      </c>
      <c r="C226" s="9" t="str">
        <f>_xlfn.XLOOKUP(B226,$AH$2:$AH$8,$AI$2:$AI$8)</f>
        <v>Monday</v>
      </c>
      <c r="D226" s="2">
        <v>0.66666666666666696</v>
      </c>
      <c r="E226">
        <v>0</v>
      </c>
      <c r="F226">
        <v>0</v>
      </c>
      <c r="G226">
        <v>20</v>
      </c>
      <c r="H226">
        <v>5.21</v>
      </c>
      <c r="I226">
        <v>9.3800000000000008</v>
      </c>
      <c r="J226">
        <v>10.42</v>
      </c>
      <c r="K226" s="12">
        <f>L226/16</f>
        <v>82.6875</v>
      </c>
      <c r="L226">
        <v>1323</v>
      </c>
      <c r="M226" s="12">
        <f>N226/16</f>
        <v>42.320781249999996</v>
      </c>
      <c r="N226" s="12" cm="1">
        <f t="array" ref="N226">SUM($E$216:$E$230+$K$216:$K$230)-SUM($G$216:$J$230)</f>
        <v>677.13249999999994</v>
      </c>
      <c r="O226">
        <v>0</v>
      </c>
    </row>
    <row r="227" spans="1:15" x14ac:dyDescent="0.2">
      <c r="A227" s="4">
        <v>45047</v>
      </c>
      <c r="B227" s="9">
        <f>WEEKDAY(A227,1)</f>
        <v>2</v>
      </c>
      <c r="C227" s="9" t="str">
        <f>_xlfn.XLOOKUP(B227,$AH$2:$AH$8,$AI$2:$AI$8)</f>
        <v>Monday</v>
      </c>
      <c r="D227" s="2">
        <v>0.70833333333333304</v>
      </c>
      <c r="E227">
        <v>0</v>
      </c>
      <c r="F227">
        <v>0</v>
      </c>
      <c r="G227">
        <v>20</v>
      </c>
      <c r="H227">
        <v>5.21</v>
      </c>
      <c r="I227">
        <v>9.3800000000000008</v>
      </c>
      <c r="J227">
        <v>10.42</v>
      </c>
      <c r="K227" s="12">
        <f>L227/16</f>
        <v>82.6875</v>
      </c>
      <c r="L227">
        <v>1323</v>
      </c>
      <c r="M227" s="12">
        <f>N227/16</f>
        <v>42.320781249999996</v>
      </c>
      <c r="N227" s="12" cm="1">
        <f t="array" ref="N227">SUM($E$216:$E$230+$K$216:$K$230)-SUM($G$216:$J$230)</f>
        <v>677.13249999999994</v>
      </c>
      <c r="O227">
        <v>0</v>
      </c>
    </row>
    <row r="228" spans="1:15" x14ac:dyDescent="0.2">
      <c r="A228" s="4">
        <v>45047</v>
      </c>
      <c r="B228" s="9">
        <f>WEEKDAY(A228,1)</f>
        <v>2</v>
      </c>
      <c r="C228" s="9" t="str">
        <f>_xlfn.XLOOKUP(B228,$AH$2:$AH$8,$AI$2:$AI$8)</f>
        <v>Monday</v>
      </c>
      <c r="D228" s="2">
        <v>0.75</v>
      </c>
      <c r="E228">
        <v>0</v>
      </c>
      <c r="F228">
        <v>0</v>
      </c>
      <c r="G228">
        <v>20</v>
      </c>
      <c r="H228">
        <v>5.21</v>
      </c>
      <c r="I228">
        <v>9.3800000000000008</v>
      </c>
      <c r="J228">
        <v>10.42</v>
      </c>
      <c r="K228" s="12">
        <f>L228/16</f>
        <v>82.6875</v>
      </c>
      <c r="L228">
        <v>1323</v>
      </c>
      <c r="M228" s="12">
        <f>N228/16</f>
        <v>42.320781249999996</v>
      </c>
      <c r="N228" s="12" cm="1">
        <f t="array" ref="N228">SUM($E$216:$E$230+$K$216:$K$230)-SUM($G$216:$J$230)</f>
        <v>677.13249999999994</v>
      </c>
      <c r="O228">
        <v>0</v>
      </c>
    </row>
    <row r="229" spans="1:15" x14ac:dyDescent="0.2">
      <c r="A229" s="4">
        <v>45047</v>
      </c>
      <c r="B229" s="9">
        <f>WEEKDAY(A229,1)</f>
        <v>2</v>
      </c>
      <c r="C229" s="9" t="str">
        <f>_xlfn.XLOOKUP(B229,$AH$2:$AH$8,$AI$2:$AI$8)</f>
        <v>Monday</v>
      </c>
      <c r="D229" s="2">
        <v>0.79166666666666696</v>
      </c>
      <c r="E229">
        <v>0</v>
      </c>
      <c r="F229">
        <v>0</v>
      </c>
      <c r="G229">
        <v>20</v>
      </c>
      <c r="H229">
        <v>5.21</v>
      </c>
      <c r="I229">
        <v>9.3800000000000008</v>
      </c>
      <c r="J229">
        <v>10.42</v>
      </c>
      <c r="K229" s="12">
        <f>L229/16</f>
        <v>82.6875</v>
      </c>
      <c r="L229">
        <v>1323</v>
      </c>
      <c r="M229" s="12">
        <f>N229/16</f>
        <v>42.320781249999996</v>
      </c>
      <c r="N229" s="12" cm="1">
        <f t="array" ref="N229">SUM($E$216:$E$230+$K$216:$K$230)-SUM($G$216:$J$230)</f>
        <v>677.13249999999994</v>
      </c>
      <c r="O229">
        <v>0</v>
      </c>
    </row>
    <row r="230" spans="1:15" x14ac:dyDescent="0.2">
      <c r="A230" s="4">
        <v>45047</v>
      </c>
      <c r="B230" s="9">
        <f>WEEKDAY(A230,1)</f>
        <v>2</v>
      </c>
      <c r="C230" s="9" t="str">
        <f>_xlfn.XLOOKUP(B230,$AH$2:$AH$8,$AI$2:$AI$8)</f>
        <v>Monday</v>
      </c>
      <c r="D230" s="2">
        <v>0.83333333333333304</v>
      </c>
      <c r="E230">
        <v>0</v>
      </c>
      <c r="F230">
        <v>0</v>
      </c>
      <c r="G230">
        <v>20</v>
      </c>
      <c r="H230">
        <v>5.21</v>
      </c>
      <c r="I230">
        <v>9.3800000000000008</v>
      </c>
      <c r="J230">
        <v>10.42</v>
      </c>
      <c r="K230" s="12">
        <f>L230/16</f>
        <v>82.6875</v>
      </c>
      <c r="L230">
        <v>1323</v>
      </c>
      <c r="M230" s="12">
        <f>N230/16</f>
        <v>42.320781249999996</v>
      </c>
      <c r="N230" s="12" cm="1">
        <f t="array" ref="N230">SUM($E$216:$E$230+$K$216:$K$230)-SUM($G$216:$J$230)</f>
        <v>677.13249999999994</v>
      </c>
      <c r="O230">
        <v>0</v>
      </c>
    </row>
    <row r="231" spans="1:15" x14ac:dyDescent="0.2">
      <c r="A231" s="1">
        <v>45048</v>
      </c>
      <c r="B231" s="9">
        <f>WEEKDAY(A231,1)</f>
        <v>3</v>
      </c>
      <c r="C231" s="9" t="str">
        <f>_xlfn.XLOOKUP(B231,$AH$2:$AH$8,$AI$2:$AI$8)</f>
        <v>Tuesday</v>
      </c>
      <c r="D231" s="2">
        <v>0.25</v>
      </c>
      <c r="E231">
        <v>2.75</v>
      </c>
      <c r="F231">
        <v>2</v>
      </c>
      <c r="G231">
        <v>20</v>
      </c>
      <c r="H231">
        <v>5.21</v>
      </c>
      <c r="I231">
        <v>9.3800000000000008</v>
      </c>
      <c r="J231">
        <v>10.42</v>
      </c>
      <c r="K231" s="12">
        <f>L231/16</f>
        <v>76.375</v>
      </c>
      <c r="L231">
        <v>1222</v>
      </c>
      <c r="M231" s="12">
        <f>N231/16</f>
        <v>39.201562500000009</v>
      </c>
      <c r="N231" s="12" cm="1">
        <f t="array" ref="N231">SUM($E$231:$E$245+$K$231:$K$245)-SUM($G$231:$J$245)</f>
        <v>627.22500000000014</v>
      </c>
      <c r="O231">
        <v>1</v>
      </c>
    </row>
    <row r="232" spans="1:15" x14ac:dyDescent="0.2">
      <c r="A232" s="4">
        <v>45048</v>
      </c>
      <c r="B232" s="9">
        <f>WEEKDAY(A232,1)</f>
        <v>3</v>
      </c>
      <c r="C232" s="9" t="str">
        <f>_xlfn.XLOOKUP(B232,$AH$2:$AH$8,$AI$2:$AI$8)</f>
        <v>Tuesday</v>
      </c>
      <c r="D232" s="2">
        <v>0.29166666666666702</v>
      </c>
      <c r="E232">
        <v>6.1</v>
      </c>
      <c r="F232">
        <v>5</v>
      </c>
      <c r="G232">
        <v>20</v>
      </c>
      <c r="H232">
        <v>5.21</v>
      </c>
      <c r="I232">
        <v>9.3800000000000008</v>
      </c>
      <c r="J232">
        <v>10.42</v>
      </c>
      <c r="K232" s="12">
        <f>L232/16</f>
        <v>76.375</v>
      </c>
      <c r="L232">
        <v>1222</v>
      </c>
      <c r="M232" s="12">
        <f>N232/16</f>
        <v>39.201562500000009</v>
      </c>
      <c r="N232" s="12" cm="1">
        <f t="array" ref="N232">SUM($E$231:$E$245+$K$231:$K$245)-SUM($G$231:$J$245)</f>
        <v>627.22500000000014</v>
      </c>
      <c r="O232">
        <v>1</v>
      </c>
    </row>
    <row r="233" spans="1:15" x14ac:dyDescent="0.2">
      <c r="A233" s="4">
        <v>45048</v>
      </c>
      <c r="B233" s="9">
        <f>WEEKDAY(A233,1)</f>
        <v>3</v>
      </c>
      <c r="C233" s="9" t="str">
        <f>_xlfn.XLOOKUP(B233,$AH$2:$AH$8,$AI$2:$AI$8)</f>
        <v>Tuesday</v>
      </c>
      <c r="D233" s="2">
        <v>0.33333333333333298</v>
      </c>
      <c r="E233">
        <v>8.75</v>
      </c>
      <c r="F233">
        <v>6.24</v>
      </c>
      <c r="G233">
        <v>20</v>
      </c>
      <c r="H233">
        <v>5.21</v>
      </c>
      <c r="I233">
        <v>9.3800000000000008</v>
      </c>
      <c r="J233">
        <v>10.42</v>
      </c>
      <c r="K233" s="12">
        <f>L233/16</f>
        <v>76.375</v>
      </c>
      <c r="L233">
        <v>1222</v>
      </c>
      <c r="M233" s="12">
        <f>N233/16</f>
        <v>39.201562500000009</v>
      </c>
      <c r="N233" s="12" cm="1">
        <f t="array" ref="N233">SUM($E$231:$E$245+$K$231:$K$245)-SUM($G$231:$J$245)</f>
        <v>627.22500000000014</v>
      </c>
      <c r="O233">
        <v>1</v>
      </c>
    </row>
    <row r="234" spans="1:15" x14ac:dyDescent="0.2">
      <c r="A234" s="4">
        <v>45048</v>
      </c>
      <c r="B234" s="9">
        <f>WEEKDAY(A234,1)</f>
        <v>3</v>
      </c>
      <c r="C234" s="9" t="str">
        <f>_xlfn.XLOOKUP(B234,$AH$2:$AH$8,$AI$2:$AI$8)</f>
        <v>Tuesday</v>
      </c>
      <c r="D234" s="2">
        <v>0.375</v>
      </c>
      <c r="E234">
        <v>6.75</v>
      </c>
      <c r="F234">
        <v>5.5</v>
      </c>
      <c r="G234">
        <v>20</v>
      </c>
      <c r="H234">
        <v>5.21</v>
      </c>
      <c r="I234">
        <v>9.3800000000000008</v>
      </c>
      <c r="J234">
        <v>10.42</v>
      </c>
      <c r="K234" s="12">
        <f>L234/16</f>
        <v>76.375</v>
      </c>
      <c r="L234">
        <v>1222</v>
      </c>
      <c r="M234" s="12">
        <f>N234/16</f>
        <v>39.201562500000009</v>
      </c>
      <c r="N234" s="12" cm="1">
        <f t="array" ref="N234">SUM($E$231:$E$245+$K$231:$K$245)-SUM($G$231:$J$245)</f>
        <v>627.22500000000014</v>
      </c>
      <c r="O234">
        <v>1</v>
      </c>
    </row>
    <row r="235" spans="1:15" x14ac:dyDescent="0.2">
      <c r="A235" s="4">
        <v>45048</v>
      </c>
      <c r="B235" s="9">
        <f>WEEKDAY(A235,1)</f>
        <v>3</v>
      </c>
      <c r="C235" s="9" t="str">
        <f>_xlfn.XLOOKUP(B235,$AH$2:$AH$8,$AI$2:$AI$8)</f>
        <v>Tuesday</v>
      </c>
      <c r="D235" s="2">
        <v>0.41666666666666702</v>
      </c>
      <c r="E235">
        <v>0</v>
      </c>
      <c r="F235">
        <v>0</v>
      </c>
      <c r="G235">
        <v>20</v>
      </c>
      <c r="H235">
        <v>5.21</v>
      </c>
      <c r="I235">
        <v>9.3800000000000008</v>
      </c>
      <c r="J235">
        <v>10.42</v>
      </c>
      <c r="K235" s="12">
        <f>L235/16</f>
        <v>76.375</v>
      </c>
      <c r="L235">
        <v>1222</v>
      </c>
      <c r="M235" s="12">
        <f>N235/16</f>
        <v>39.201562500000009</v>
      </c>
      <c r="N235" s="12" cm="1">
        <f t="array" ref="N235">SUM($E$231:$E$245+$K$231:$K$245)-SUM($G$231:$J$245)</f>
        <v>627.22500000000014</v>
      </c>
      <c r="O235">
        <v>1</v>
      </c>
    </row>
    <row r="236" spans="1:15" x14ac:dyDescent="0.2">
      <c r="A236" s="4">
        <v>45048</v>
      </c>
      <c r="B236" s="9">
        <f>WEEKDAY(A236,1)</f>
        <v>3</v>
      </c>
      <c r="C236" s="9" t="str">
        <f>_xlfn.XLOOKUP(B236,$AH$2:$AH$8,$AI$2:$AI$8)</f>
        <v>Tuesday</v>
      </c>
      <c r="D236" s="2">
        <v>0.45833333333333298</v>
      </c>
      <c r="E236">
        <v>17.5</v>
      </c>
      <c r="F236">
        <v>13.74</v>
      </c>
      <c r="G236">
        <v>20</v>
      </c>
      <c r="H236">
        <v>5.21</v>
      </c>
      <c r="I236">
        <v>9.3800000000000008</v>
      </c>
      <c r="J236">
        <v>10.42</v>
      </c>
      <c r="K236" s="12">
        <f>L236/16</f>
        <v>76.375</v>
      </c>
      <c r="L236">
        <v>1222</v>
      </c>
      <c r="M236" s="12">
        <f>N236/16</f>
        <v>39.201562500000009</v>
      </c>
      <c r="N236" s="12" cm="1">
        <f t="array" ref="N236">SUM($E$231:$E$245+$K$231:$K$245)-SUM($G$231:$J$245)</f>
        <v>627.22500000000014</v>
      </c>
      <c r="O236">
        <v>1</v>
      </c>
    </row>
    <row r="237" spans="1:15" x14ac:dyDescent="0.2">
      <c r="A237" s="4">
        <v>45048</v>
      </c>
      <c r="B237" s="9">
        <f>WEEKDAY(A237,1)</f>
        <v>3</v>
      </c>
      <c r="C237" s="9" t="str">
        <f>_xlfn.XLOOKUP(B237,$AH$2:$AH$8,$AI$2:$AI$8)</f>
        <v>Tuesday</v>
      </c>
      <c r="D237" s="2">
        <v>0.5</v>
      </c>
      <c r="E237">
        <v>8.1</v>
      </c>
      <c r="F237">
        <v>4</v>
      </c>
      <c r="G237">
        <v>20</v>
      </c>
      <c r="H237">
        <v>5.21</v>
      </c>
      <c r="I237">
        <v>9.3800000000000008</v>
      </c>
      <c r="J237">
        <v>10.42</v>
      </c>
      <c r="K237" s="12">
        <f>L237/16</f>
        <v>76.375</v>
      </c>
      <c r="L237">
        <v>1222</v>
      </c>
      <c r="M237" s="12">
        <f>N237/16</f>
        <v>39.201562500000009</v>
      </c>
      <c r="N237" s="12" cm="1">
        <f t="array" ref="N237">SUM($E$231:$E$245+$K$231:$K$245)-SUM($G$231:$J$245)</f>
        <v>627.22500000000014</v>
      </c>
      <c r="O237">
        <v>1</v>
      </c>
    </row>
    <row r="238" spans="1:15" x14ac:dyDescent="0.2">
      <c r="A238" s="4">
        <v>45048</v>
      </c>
      <c r="B238" s="9">
        <f>WEEKDAY(A238,1)</f>
        <v>3</v>
      </c>
      <c r="C238" s="9" t="str">
        <f>_xlfn.XLOOKUP(B238,$AH$2:$AH$8,$AI$2:$AI$8)</f>
        <v>Tuesday</v>
      </c>
      <c r="D238" s="2">
        <v>0.54166666666666696</v>
      </c>
      <c r="E238">
        <v>15.5</v>
      </c>
      <c r="F238">
        <v>13.25</v>
      </c>
      <c r="G238">
        <v>20</v>
      </c>
      <c r="H238">
        <v>5.21</v>
      </c>
      <c r="I238">
        <v>9.3800000000000008</v>
      </c>
      <c r="J238">
        <v>10.42</v>
      </c>
      <c r="K238" s="12">
        <f>L238/16</f>
        <v>76.375</v>
      </c>
      <c r="L238">
        <v>1222</v>
      </c>
      <c r="M238" s="12">
        <f>N238/16</f>
        <v>39.201562500000009</v>
      </c>
      <c r="N238" s="12" cm="1">
        <f t="array" ref="N238">SUM($E$231:$E$245+$K$231:$K$245)-SUM($G$231:$J$245)</f>
        <v>627.22500000000014</v>
      </c>
      <c r="O238">
        <v>1</v>
      </c>
    </row>
    <row r="239" spans="1:15" x14ac:dyDescent="0.2">
      <c r="A239" s="4">
        <v>45048</v>
      </c>
      <c r="B239" s="9">
        <f>WEEKDAY(A239,1)</f>
        <v>3</v>
      </c>
      <c r="C239" s="9" t="str">
        <f>_xlfn.XLOOKUP(B239,$AH$2:$AH$8,$AI$2:$AI$8)</f>
        <v>Tuesday</v>
      </c>
      <c r="D239" s="2">
        <v>0.58333333333333304</v>
      </c>
      <c r="E239">
        <v>4.5</v>
      </c>
      <c r="F239">
        <v>3.5</v>
      </c>
      <c r="G239">
        <v>20</v>
      </c>
      <c r="H239">
        <v>5.21</v>
      </c>
      <c r="I239">
        <v>9.3800000000000008</v>
      </c>
      <c r="J239">
        <v>10.42</v>
      </c>
      <c r="K239" s="12">
        <f>L239/16</f>
        <v>76.375</v>
      </c>
      <c r="L239">
        <v>1222</v>
      </c>
      <c r="M239" s="12">
        <f>N239/16</f>
        <v>39.201562500000009</v>
      </c>
      <c r="N239" s="12" cm="1">
        <f t="array" ref="N239">SUM($E$231:$E$245+$K$231:$K$245)-SUM($G$231:$J$245)</f>
        <v>627.22500000000014</v>
      </c>
      <c r="O239">
        <v>1</v>
      </c>
    </row>
    <row r="240" spans="1:15" x14ac:dyDescent="0.2">
      <c r="A240" s="4">
        <v>45048</v>
      </c>
      <c r="B240" s="9">
        <f>WEEKDAY(A240,1)</f>
        <v>3</v>
      </c>
      <c r="C240" s="9" t="str">
        <f>_xlfn.XLOOKUP(B240,$AH$2:$AH$8,$AI$2:$AI$8)</f>
        <v>Tuesday</v>
      </c>
      <c r="D240" s="2">
        <v>0.625</v>
      </c>
      <c r="E240">
        <v>5.5</v>
      </c>
      <c r="F240">
        <v>3.75</v>
      </c>
      <c r="G240">
        <v>20</v>
      </c>
      <c r="H240">
        <v>5.21</v>
      </c>
      <c r="I240">
        <v>9.3800000000000008</v>
      </c>
      <c r="J240">
        <v>10.42</v>
      </c>
      <c r="K240" s="12">
        <f>L240/16</f>
        <v>76.375</v>
      </c>
      <c r="L240">
        <v>1222</v>
      </c>
      <c r="M240" s="12">
        <f>N240/16</f>
        <v>39.201562500000009</v>
      </c>
      <c r="N240" s="12" cm="1">
        <f t="array" ref="N240">SUM($E$231:$E$245+$K$231:$K$245)-SUM($G$231:$J$245)</f>
        <v>627.22500000000014</v>
      </c>
      <c r="O240">
        <v>1</v>
      </c>
    </row>
    <row r="241" spans="1:15" x14ac:dyDescent="0.2">
      <c r="A241" s="4">
        <v>45048</v>
      </c>
      <c r="B241" s="9">
        <f>WEEKDAY(A241,1)</f>
        <v>3</v>
      </c>
      <c r="C241" s="9" t="str">
        <f>_xlfn.XLOOKUP(B241,$AH$2:$AH$8,$AI$2:$AI$8)</f>
        <v>Tuesday</v>
      </c>
      <c r="D241" s="2">
        <v>0.66666666666666696</v>
      </c>
      <c r="E241">
        <v>14.95</v>
      </c>
      <c r="F241">
        <v>13.49</v>
      </c>
      <c r="G241">
        <v>20</v>
      </c>
      <c r="H241">
        <v>5.21</v>
      </c>
      <c r="I241">
        <v>9.3800000000000008</v>
      </c>
      <c r="J241">
        <v>10.42</v>
      </c>
      <c r="K241" s="12">
        <f>L241/16</f>
        <v>76.375</v>
      </c>
      <c r="L241">
        <v>1222</v>
      </c>
      <c r="M241" s="12">
        <f>N241/16</f>
        <v>39.201562500000009</v>
      </c>
      <c r="N241" s="12" cm="1">
        <f t="array" ref="N241">SUM($E$231:$E$245+$K$231:$K$245)-SUM($G$231:$J$245)</f>
        <v>627.22500000000014</v>
      </c>
      <c r="O241">
        <v>1</v>
      </c>
    </row>
    <row r="242" spans="1:15" x14ac:dyDescent="0.2">
      <c r="A242" s="4">
        <v>45048</v>
      </c>
      <c r="B242" s="9">
        <f>WEEKDAY(A242,1)</f>
        <v>3</v>
      </c>
      <c r="C242" s="9" t="str">
        <f>_xlfn.XLOOKUP(B242,$AH$2:$AH$8,$AI$2:$AI$8)</f>
        <v>Tuesday</v>
      </c>
      <c r="D242" s="2">
        <v>0.70833333333333304</v>
      </c>
      <c r="E242">
        <v>39.85</v>
      </c>
      <c r="F242">
        <v>30.49</v>
      </c>
      <c r="G242">
        <v>20</v>
      </c>
      <c r="H242">
        <v>5.21</v>
      </c>
      <c r="I242">
        <v>9.3800000000000008</v>
      </c>
      <c r="J242">
        <v>10.42</v>
      </c>
      <c r="K242" s="12">
        <f>L242/16</f>
        <v>76.375</v>
      </c>
      <c r="L242">
        <v>1222</v>
      </c>
      <c r="M242" s="12">
        <f>N242/16</f>
        <v>39.201562500000009</v>
      </c>
      <c r="N242" s="12" cm="1">
        <f t="array" ref="N242">SUM($E$231:$E$245+$K$231:$K$245)-SUM($G$231:$J$245)</f>
        <v>627.22500000000014</v>
      </c>
      <c r="O242">
        <v>1</v>
      </c>
    </row>
    <row r="243" spans="1:15" x14ac:dyDescent="0.2">
      <c r="A243" s="4">
        <v>45048</v>
      </c>
      <c r="B243" s="9">
        <f>WEEKDAY(A243,1)</f>
        <v>3</v>
      </c>
      <c r="C243" s="9" t="str">
        <f>_xlfn.XLOOKUP(B243,$AH$2:$AH$8,$AI$2:$AI$8)</f>
        <v>Tuesday</v>
      </c>
      <c r="D243" s="2">
        <v>0.75</v>
      </c>
      <c r="E243">
        <v>10.5</v>
      </c>
      <c r="F243">
        <v>8.99</v>
      </c>
      <c r="G243">
        <v>20</v>
      </c>
      <c r="H243">
        <v>5.21</v>
      </c>
      <c r="I243">
        <v>9.3800000000000008</v>
      </c>
      <c r="J243">
        <v>10.42</v>
      </c>
      <c r="K243" s="12">
        <f>L243/16</f>
        <v>76.375</v>
      </c>
      <c r="L243">
        <v>1222</v>
      </c>
      <c r="M243" s="12">
        <f>N243/16</f>
        <v>39.201562500000009</v>
      </c>
      <c r="N243" s="12" cm="1">
        <f t="array" ref="N243">SUM($E$231:$E$245+$K$231:$K$245)-SUM($G$231:$J$245)</f>
        <v>627.22500000000014</v>
      </c>
      <c r="O243">
        <v>1</v>
      </c>
    </row>
    <row r="244" spans="1:15" x14ac:dyDescent="0.2">
      <c r="A244" s="4">
        <v>45048</v>
      </c>
      <c r="B244" s="9">
        <f>WEEKDAY(A244,1)</f>
        <v>3</v>
      </c>
      <c r="C244" s="9" t="str">
        <f>_xlfn.XLOOKUP(B244,$AH$2:$AH$8,$AI$2:$AI$8)</f>
        <v>Tuesday</v>
      </c>
      <c r="D244" s="2">
        <v>0.79166666666666696</v>
      </c>
      <c r="E244">
        <v>13.75</v>
      </c>
      <c r="F244">
        <v>11.5</v>
      </c>
      <c r="G244">
        <v>20</v>
      </c>
      <c r="H244">
        <v>5.21</v>
      </c>
      <c r="I244">
        <v>9.3800000000000008</v>
      </c>
      <c r="J244">
        <v>10.42</v>
      </c>
      <c r="K244" s="12">
        <f>L244/16</f>
        <v>76.375</v>
      </c>
      <c r="L244">
        <v>1222</v>
      </c>
      <c r="M244" s="12">
        <f>N244/16</f>
        <v>39.201562500000009</v>
      </c>
      <c r="N244" s="12" cm="1">
        <f t="array" ref="N244">SUM($E$231:$E$245+$K$231:$K$245)-SUM($G$231:$J$245)</f>
        <v>627.22500000000014</v>
      </c>
      <c r="O244">
        <v>1</v>
      </c>
    </row>
    <row r="245" spans="1:15" x14ac:dyDescent="0.2">
      <c r="A245" s="4">
        <v>45048</v>
      </c>
      <c r="B245" s="9">
        <f>WEEKDAY(A245,1)</f>
        <v>3</v>
      </c>
      <c r="C245" s="9" t="str">
        <f>_xlfn.XLOOKUP(B245,$AH$2:$AH$8,$AI$2:$AI$8)</f>
        <v>Tuesday</v>
      </c>
      <c r="D245" s="2">
        <v>0.83333333333333304</v>
      </c>
      <c r="E245">
        <v>2.25</v>
      </c>
      <c r="F245">
        <v>2</v>
      </c>
      <c r="G245">
        <v>20</v>
      </c>
      <c r="H245">
        <v>5.21</v>
      </c>
      <c r="I245">
        <v>9.3800000000000008</v>
      </c>
      <c r="J245">
        <v>10.42</v>
      </c>
      <c r="K245" s="12">
        <f>L245/16</f>
        <v>76.375</v>
      </c>
      <c r="L245">
        <v>1222</v>
      </c>
      <c r="M245" s="12">
        <f>N245/16</f>
        <v>39.201562500000009</v>
      </c>
      <c r="N245" s="12" cm="1">
        <f t="array" ref="N245">SUM($E$231:$E$245+$K$231:$K$245)-SUM($G$231:$J$245)</f>
        <v>627.22500000000014</v>
      </c>
      <c r="O245">
        <v>1</v>
      </c>
    </row>
    <row r="246" spans="1:15" x14ac:dyDescent="0.2">
      <c r="A246" s="1">
        <v>45049</v>
      </c>
      <c r="B246" s="9">
        <f>WEEKDAY(A246,1)</f>
        <v>4</v>
      </c>
      <c r="C246" s="9" t="str">
        <f>_xlfn.XLOOKUP(B246,$AH$2:$AH$8,$AI$2:$AI$8)</f>
        <v>Wednesday</v>
      </c>
      <c r="D246" s="11">
        <v>0.25</v>
      </c>
      <c r="E246">
        <v>2.25</v>
      </c>
      <c r="F246">
        <v>1.25</v>
      </c>
      <c r="G246">
        <v>20</v>
      </c>
      <c r="H246">
        <v>5.21</v>
      </c>
      <c r="I246">
        <v>9.3800000000000008</v>
      </c>
      <c r="J246">
        <v>10.42</v>
      </c>
      <c r="K246" s="12">
        <f>L246/16</f>
        <v>69.0625</v>
      </c>
      <c r="L246">
        <v>1105</v>
      </c>
      <c r="M246" s="12">
        <f>N246/16</f>
        <v>28.742343750000018</v>
      </c>
      <c r="N246" s="12" cm="1">
        <f t="array" ref="N246">SUM($E$246:$E$260+$K$246:$K$260)-SUM($G$246:$J$260)</f>
        <v>459.87750000000028</v>
      </c>
      <c r="O246">
        <v>1</v>
      </c>
    </row>
    <row r="247" spans="1:15" x14ac:dyDescent="0.2">
      <c r="A247" s="1">
        <v>45049</v>
      </c>
      <c r="B247" s="9">
        <f>WEEKDAY(A247,1)</f>
        <v>4</v>
      </c>
      <c r="C247" s="9" t="str">
        <f>_xlfn.XLOOKUP(B247,$AH$2:$AH$8,$AI$2:$AI$8)</f>
        <v>Wednesday</v>
      </c>
      <c r="D247" s="11">
        <v>0.29166666666666669</v>
      </c>
      <c r="E247">
        <v>13.09</v>
      </c>
      <c r="F247">
        <v>12</v>
      </c>
      <c r="G247">
        <v>20</v>
      </c>
      <c r="H247">
        <v>5.21</v>
      </c>
      <c r="I247">
        <v>9.3800000000000008</v>
      </c>
      <c r="J247">
        <v>10.42</v>
      </c>
      <c r="K247" s="12">
        <f>L247/16</f>
        <v>69.0625</v>
      </c>
      <c r="L247">
        <v>1105</v>
      </c>
      <c r="M247" s="12">
        <f>N247/16</f>
        <v>28.742343750000018</v>
      </c>
      <c r="N247" s="12" cm="1">
        <f t="array" ref="N247">SUM($E$246:$E$260+$K$246:$K$260)-SUM($G$246:$J$260)</f>
        <v>459.87750000000028</v>
      </c>
      <c r="O247">
        <v>1</v>
      </c>
    </row>
    <row r="248" spans="1:15" x14ac:dyDescent="0.2">
      <c r="A248" s="1">
        <v>45049</v>
      </c>
      <c r="B248" s="9">
        <f>WEEKDAY(A248,1)</f>
        <v>4</v>
      </c>
      <c r="C248" s="9" t="str">
        <f>_xlfn.XLOOKUP(B248,$AH$2:$AH$8,$AI$2:$AI$8)</f>
        <v>Wednesday</v>
      </c>
      <c r="D248" s="11">
        <v>0.33333333333333331</v>
      </c>
      <c r="E248">
        <v>28.55</v>
      </c>
      <c r="F248">
        <v>17.989999999999998</v>
      </c>
      <c r="G248">
        <v>20</v>
      </c>
      <c r="H248">
        <v>5.21</v>
      </c>
      <c r="I248">
        <v>9.3800000000000008</v>
      </c>
      <c r="J248">
        <v>10.42</v>
      </c>
      <c r="K248" s="12">
        <f>L248/16</f>
        <v>69.0625</v>
      </c>
      <c r="L248">
        <v>1105</v>
      </c>
      <c r="M248" s="12">
        <f>N248/16</f>
        <v>28.742343750000018</v>
      </c>
      <c r="N248" s="12" cm="1">
        <f t="array" ref="N248">SUM($E$246:$E$260+$K$246:$K$260)-SUM($G$246:$J$260)</f>
        <v>459.87750000000028</v>
      </c>
      <c r="O248">
        <v>1</v>
      </c>
    </row>
    <row r="249" spans="1:15" x14ac:dyDescent="0.2">
      <c r="A249" s="1">
        <v>45049</v>
      </c>
      <c r="B249" s="9">
        <f>WEEKDAY(A249,1)</f>
        <v>4</v>
      </c>
      <c r="C249" s="9" t="str">
        <f>_xlfn.XLOOKUP(B249,$AH$2:$AH$8,$AI$2:$AI$8)</f>
        <v>Wednesday</v>
      </c>
      <c r="D249" s="11">
        <v>0.375</v>
      </c>
      <c r="E249">
        <v>0</v>
      </c>
      <c r="F249">
        <v>0</v>
      </c>
      <c r="G249">
        <v>20</v>
      </c>
      <c r="H249">
        <v>5.21</v>
      </c>
      <c r="I249">
        <v>9.3800000000000008</v>
      </c>
      <c r="J249">
        <v>10.42</v>
      </c>
      <c r="K249" s="12">
        <f>L249/16</f>
        <v>69.0625</v>
      </c>
      <c r="L249">
        <v>1105</v>
      </c>
      <c r="M249" s="12">
        <f>N249/16</f>
        <v>28.742343750000018</v>
      </c>
      <c r="N249" s="12" cm="1">
        <f t="array" ref="N249">SUM($E$246:$E$260+$K$246:$K$260)-SUM($G$246:$J$260)</f>
        <v>459.87750000000028</v>
      </c>
      <c r="O249">
        <v>1</v>
      </c>
    </row>
    <row r="250" spans="1:15" x14ac:dyDescent="0.2">
      <c r="A250" s="1">
        <v>45049</v>
      </c>
      <c r="B250" s="9">
        <f>WEEKDAY(A250,1)</f>
        <v>4</v>
      </c>
      <c r="C250" s="9" t="str">
        <f>_xlfn.XLOOKUP(B250,$AH$2:$AH$8,$AI$2:$AI$8)</f>
        <v>Wednesday</v>
      </c>
      <c r="D250" s="11">
        <v>0.41666666666666669</v>
      </c>
      <c r="E250">
        <v>8.35</v>
      </c>
      <c r="F250">
        <v>7.5</v>
      </c>
      <c r="G250">
        <v>20</v>
      </c>
      <c r="H250">
        <v>5.21</v>
      </c>
      <c r="I250">
        <v>9.3800000000000008</v>
      </c>
      <c r="J250">
        <v>10.42</v>
      </c>
      <c r="K250" s="12">
        <f>L250/16</f>
        <v>69.0625</v>
      </c>
      <c r="L250">
        <v>1105</v>
      </c>
      <c r="M250" s="12">
        <f>N250/16</f>
        <v>28.742343750000018</v>
      </c>
      <c r="N250" s="12" cm="1">
        <f t="array" ref="N250">SUM($E$246:$E$260+$K$246:$K$260)-SUM($G$246:$J$260)</f>
        <v>459.87750000000028</v>
      </c>
      <c r="O250">
        <v>1</v>
      </c>
    </row>
    <row r="251" spans="1:15" x14ac:dyDescent="0.2">
      <c r="A251" s="1">
        <v>45049</v>
      </c>
      <c r="B251" s="9">
        <f>WEEKDAY(A251,1)</f>
        <v>4</v>
      </c>
      <c r="C251" s="9" t="str">
        <f>_xlfn.XLOOKUP(B251,$AH$2:$AH$8,$AI$2:$AI$8)</f>
        <v>Wednesday</v>
      </c>
      <c r="D251" s="11">
        <v>0.45833333333333331</v>
      </c>
      <c r="E251">
        <v>4.5</v>
      </c>
      <c r="F251">
        <v>3.5</v>
      </c>
      <c r="G251">
        <v>20</v>
      </c>
      <c r="H251">
        <v>5.21</v>
      </c>
      <c r="I251">
        <v>9.3800000000000008</v>
      </c>
      <c r="J251">
        <v>10.42</v>
      </c>
      <c r="K251" s="12">
        <f>L251/16</f>
        <v>69.0625</v>
      </c>
      <c r="L251">
        <v>1105</v>
      </c>
      <c r="M251" s="12">
        <f>N251/16</f>
        <v>28.742343750000018</v>
      </c>
      <c r="N251" s="12" cm="1">
        <f t="array" ref="N251">SUM($E$246:$E$260+$K$246:$K$260)-SUM($G$246:$J$260)</f>
        <v>459.87750000000028</v>
      </c>
      <c r="O251">
        <v>1</v>
      </c>
    </row>
    <row r="252" spans="1:15" x14ac:dyDescent="0.2">
      <c r="A252" s="1">
        <v>45049</v>
      </c>
      <c r="B252" s="9">
        <f>WEEKDAY(A252,1)</f>
        <v>4</v>
      </c>
      <c r="C252" s="9" t="str">
        <f>_xlfn.XLOOKUP(B252,$AH$2:$AH$8,$AI$2:$AI$8)</f>
        <v>Wednesday</v>
      </c>
      <c r="D252" s="11">
        <v>0.5</v>
      </c>
      <c r="E252">
        <v>2.25</v>
      </c>
      <c r="F252">
        <v>2</v>
      </c>
      <c r="G252">
        <v>20</v>
      </c>
      <c r="H252">
        <v>5.21</v>
      </c>
      <c r="I252">
        <v>9.3800000000000008</v>
      </c>
      <c r="J252">
        <v>10.42</v>
      </c>
      <c r="K252" s="12">
        <f>L252/16</f>
        <v>69.0625</v>
      </c>
      <c r="L252">
        <v>1105</v>
      </c>
      <c r="M252" s="12">
        <f>N252/16</f>
        <v>28.742343750000018</v>
      </c>
      <c r="N252" s="12" cm="1">
        <f t="array" ref="N252">SUM($E$246:$E$260+$K$246:$K$260)-SUM($G$246:$J$260)</f>
        <v>459.87750000000028</v>
      </c>
      <c r="O252">
        <v>1</v>
      </c>
    </row>
    <row r="253" spans="1:15" x14ac:dyDescent="0.2">
      <c r="A253" s="1">
        <v>45049</v>
      </c>
      <c r="B253" s="9">
        <f>WEEKDAY(A253,1)</f>
        <v>4</v>
      </c>
      <c r="C253" s="9" t="str">
        <f>_xlfn.XLOOKUP(B253,$AH$2:$AH$8,$AI$2:$AI$8)</f>
        <v>Wednesday</v>
      </c>
      <c r="D253" s="11">
        <v>0.54166666666666663</v>
      </c>
      <c r="E253">
        <v>37.6</v>
      </c>
      <c r="F253">
        <v>27.99</v>
      </c>
      <c r="G253">
        <v>20</v>
      </c>
      <c r="H253">
        <v>5.21</v>
      </c>
      <c r="I253">
        <v>9.3800000000000008</v>
      </c>
      <c r="J253">
        <v>10.42</v>
      </c>
      <c r="K253" s="12">
        <f>L253/16</f>
        <v>69.0625</v>
      </c>
      <c r="L253">
        <v>1105</v>
      </c>
      <c r="M253" s="12">
        <f>N253/16</f>
        <v>28.742343750000018</v>
      </c>
      <c r="N253" s="12" cm="1">
        <f t="array" ref="N253">SUM($E$246:$E$260+$K$246:$K$260)-SUM($G$246:$J$260)</f>
        <v>459.87750000000028</v>
      </c>
      <c r="O253">
        <v>1</v>
      </c>
    </row>
    <row r="254" spans="1:15" x14ac:dyDescent="0.2">
      <c r="A254" s="1">
        <v>45049</v>
      </c>
      <c r="B254" s="9">
        <f>WEEKDAY(A254,1)</f>
        <v>4</v>
      </c>
      <c r="C254" s="9" t="str">
        <f>_xlfn.XLOOKUP(B254,$AH$2:$AH$8,$AI$2:$AI$8)</f>
        <v>Wednesday</v>
      </c>
      <c r="D254" s="11">
        <v>0.58333333333333337</v>
      </c>
      <c r="E254">
        <v>2.5</v>
      </c>
      <c r="F254">
        <v>2</v>
      </c>
      <c r="G254">
        <v>20</v>
      </c>
      <c r="H254">
        <v>5.21</v>
      </c>
      <c r="I254">
        <v>9.3800000000000008</v>
      </c>
      <c r="J254">
        <v>10.42</v>
      </c>
      <c r="K254" s="12">
        <f>L254/16</f>
        <v>69.0625</v>
      </c>
      <c r="L254">
        <v>1105</v>
      </c>
      <c r="M254" s="12">
        <f>N254/16</f>
        <v>28.742343750000018</v>
      </c>
      <c r="N254" s="12" cm="1">
        <f t="array" ref="N254">SUM($E$246:$E$260+$K$246:$K$260)-SUM($G$246:$J$260)</f>
        <v>459.87750000000028</v>
      </c>
      <c r="O254">
        <v>1</v>
      </c>
    </row>
    <row r="255" spans="1:15" x14ac:dyDescent="0.2">
      <c r="A255" s="1">
        <v>45049</v>
      </c>
      <c r="B255" s="9">
        <f>WEEKDAY(A255,1)</f>
        <v>4</v>
      </c>
      <c r="C255" s="9" t="str">
        <f>_xlfn.XLOOKUP(B255,$AH$2:$AH$8,$AI$2:$AI$8)</f>
        <v>Wednesday</v>
      </c>
      <c r="D255" s="11">
        <v>0.625</v>
      </c>
      <c r="E255">
        <v>0</v>
      </c>
      <c r="F255">
        <v>0</v>
      </c>
      <c r="G255">
        <v>20</v>
      </c>
      <c r="H255">
        <v>5.21</v>
      </c>
      <c r="I255">
        <v>9.3800000000000008</v>
      </c>
      <c r="J255">
        <v>10.42</v>
      </c>
      <c r="K255" s="12">
        <f>L255/16</f>
        <v>69.0625</v>
      </c>
      <c r="L255">
        <v>1105</v>
      </c>
      <c r="M255" s="12">
        <f>N255/16</f>
        <v>28.742343750000018</v>
      </c>
      <c r="N255" s="12" cm="1">
        <f t="array" ref="N255">SUM($E$246:$E$260+$K$246:$K$260)-SUM($G$246:$J$260)</f>
        <v>459.87750000000028</v>
      </c>
      <c r="O255">
        <v>1</v>
      </c>
    </row>
    <row r="256" spans="1:15" x14ac:dyDescent="0.2">
      <c r="A256" s="1">
        <v>45049</v>
      </c>
      <c r="B256" s="9">
        <f>WEEKDAY(A256,1)</f>
        <v>4</v>
      </c>
      <c r="C256" s="9" t="str">
        <f>_xlfn.XLOOKUP(B256,$AH$2:$AH$8,$AI$2:$AI$8)</f>
        <v>Wednesday</v>
      </c>
      <c r="D256" s="11">
        <v>0.66666666666666663</v>
      </c>
      <c r="E256">
        <v>0</v>
      </c>
      <c r="F256">
        <v>0</v>
      </c>
      <c r="G256">
        <v>20</v>
      </c>
      <c r="H256">
        <v>5.21</v>
      </c>
      <c r="I256">
        <v>9.3800000000000008</v>
      </c>
      <c r="J256">
        <v>10.42</v>
      </c>
      <c r="K256" s="12">
        <f>L256/16</f>
        <v>69.0625</v>
      </c>
      <c r="L256">
        <v>1105</v>
      </c>
      <c r="M256" s="12">
        <f>N256/16</f>
        <v>28.742343750000018</v>
      </c>
      <c r="N256" s="12" cm="1">
        <f t="array" ref="N256">SUM($E$246:$E$260+$K$246:$K$260)-SUM($G$246:$J$260)</f>
        <v>459.87750000000028</v>
      </c>
      <c r="O256">
        <v>1</v>
      </c>
    </row>
    <row r="257" spans="1:15" x14ac:dyDescent="0.2">
      <c r="A257" s="1">
        <v>45049</v>
      </c>
      <c r="B257" s="9">
        <f>WEEKDAY(A257,1)</f>
        <v>4</v>
      </c>
      <c r="C257" s="9" t="str">
        <f>_xlfn.XLOOKUP(B257,$AH$2:$AH$8,$AI$2:$AI$8)</f>
        <v>Wednesday</v>
      </c>
      <c r="D257" s="11">
        <v>0.70833333333333337</v>
      </c>
      <c r="E257">
        <v>0</v>
      </c>
      <c r="F257">
        <v>0</v>
      </c>
      <c r="G257">
        <v>20</v>
      </c>
      <c r="H257">
        <v>5.21</v>
      </c>
      <c r="I257">
        <v>9.3800000000000008</v>
      </c>
      <c r="J257">
        <v>10.42</v>
      </c>
      <c r="K257" s="12">
        <f>L257/16</f>
        <v>69.0625</v>
      </c>
      <c r="L257">
        <v>1105</v>
      </c>
      <c r="M257" s="12">
        <f>N257/16</f>
        <v>28.742343750000018</v>
      </c>
      <c r="N257" s="12" cm="1">
        <f t="array" ref="N257">SUM($E$246:$E$260+$K$246:$K$260)-SUM($G$246:$J$260)</f>
        <v>459.87750000000028</v>
      </c>
      <c r="O257">
        <v>1</v>
      </c>
    </row>
    <row r="258" spans="1:15" x14ac:dyDescent="0.2">
      <c r="A258" s="1">
        <v>45049</v>
      </c>
      <c r="B258" s="9">
        <f>WEEKDAY(A258,1)</f>
        <v>4</v>
      </c>
      <c r="C258" s="9" t="str">
        <f>_xlfn.XLOOKUP(B258,$AH$2:$AH$8,$AI$2:$AI$8)</f>
        <v>Wednesday</v>
      </c>
      <c r="D258" s="11">
        <v>0.75</v>
      </c>
      <c r="E258">
        <v>0</v>
      </c>
      <c r="F258">
        <v>0</v>
      </c>
      <c r="G258">
        <v>20</v>
      </c>
      <c r="H258">
        <v>5.21</v>
      </c>
      <c r="I258">
        <v>9.3800000000000008</v>
      </c>
      <c r="J258">
        <v>10.42</v>
      </c>
      <c r="K258" s="12">
        <f>L258/16</f>
        <v>69.0625</v>
      </c>
      <c r="L258">
        <v>1105</v>
      </c>
      <c r="M258" s="12">
        <f>N258/16</f>
        <v>28.742343750000018</v>
      </c>
      <c r="N258" s="12" cm="1">
        <f t="array" ref="N258">SUM($E$246:$E$260+$K$246:$K$260)-SUM($G$246:$J$260)</f>
        <v>459.87750000000028</v>
      </c>
      <c r="O258">
        <v>1</v>
      </c>
    </row>
    <row r="259" spans="1:15" x14ac:dyDescent="0.2">
      <c r="A259" s="1">
        <v>45049</v>
      </c>
      <c r="B259" s="9">
        <f>WEEKDAY(A259,1)</f>
        <v>4</v>
      </c>
      <c r="C259" s="9" t="str">
        <f>_xlfn.XLOOKUP(B259,$AH$2:$AH$8,$AI$2:$AI$8)</f>
        <v>Wednesday</v>
      </c>
      <c r="D259" s="11">
        <v>0.79166666666666663</v>
      </c>
      <c r="E259">
        <v>0</v>
      </c>
      <c r="F259">
        <v>0</v>
      </c>
      <c r="G259">
        <v>20</v>
      </c>
      <c r="H259">
        <v>5.21</v>
      </c>
      <c r="I259">
        <v>9.3800000000000008</v>
      </c>
      <c r="J259">
        <v>10.42</v>
      </c>
      <c r="K259" s="12">
        <f>L259/16</f>
        <v>69.0625</v>
      </c>
      <c r="L259">
        <v>1105</v>
      </c>
      <c r="M259" s="12">
        <f>N259/16</f>
        <v>28.742343750000018</v>
      </c>
      <c r="N259" s="12" cm="1">
        <f t="array" ref="N259">SUM($E$246:$E$260+$K$246:$K$260)-SUM($G$246:$J$260)</f>
        <v>459.87750000000028</v>
      </c>
      <c r="O259">
        <v>1</v>
      </c>
    </row>
    <row r="260" spans="1:15" x14ac:dyDescent="0.2">
      <c r="A260" s="1">
        <v>45049</v>
      </c>
      <c r="B260" s="9">
        <f>WEEKDAY(A260,1)</f>
        <v>4</v>
      </c>
      <c r="C260" s="9" t="str">
        <f>_xlfn.XLOOKUP(B260,$AH$2:$AH$8,$AI$2:$AI$8)</f>
        <v>Wednesday</v>
      </c>
      <c r="D260" s="11">
        <v>0.83333333333333337</v>
      </c>
      <c r="E260">
        <v>0</v>
      </c>
      <c r="F260">
        <v>0</v>
      </c>
      <c r="G260">
        <v>20</v>
      </c>
      <c r="H260">
        <v>5.21</v>
      </c>
      <c r="I260">
        <v>9.3800000000000008</v>
      </c>
      <c r="J260">
        <v>10.42</v>
      </c>
      <c r="K260" s="12">
        <f>L260/16</f>
        <v>69.0625</v>
      </c>
      <c r="L260">
        <v>1105</v>
      </c>
      <c r="M260" s="12">
        <f>N260/16</f>
        <v>28.742343750000018</v>
      </c>
      <c r="N260" s="12" cm="1">
        <f t="array" ref="N260">SUM($E$246:$E$260+$K$246:$K$260)-SUM($G$246:$J$260)</f>
        <v>459.87750000000028</v>
      </c>
      <c r="O260">
        <v>1</v>
      </c>
    </row>
    <row r="261" spans="1:15" x14ac:dyDescent="0.2">
      <c r="A261" s="1">
        <v>45050</v>
      </c>
      <c r="B261" s="9">
        <f>WEEKDAY(A261,1)</f>
        <v>5</v>
      </c>
      <c r="C261" s="9" t="str">
        <f>_xlfn.XLOOKUP(B261,$AH$2:$AH$8,$AI$2:$AI$8)</f>
        <v>Thursday</v>
      </c>
      <c r="D261" s="11">
        <v>0.25</v>
      </c>
      <c r="E261">
        <v>0</v>
      </c>
      <c r="F261">
        <v>0</v>
      </c>
      <c r="G261">
        <v>20</v>
      </c>
      <c r="H261">
        <v>5.21</v>
      </c>
      <c r="I261">
        <v>9.3800000000000008</v>
      </c>
      <c r="J261">
        <v>10.42</v>
      </c>
      <c r="K261" s="12">
        <f>L261/16</f>
        <v>49.4375</v>
      </c>
      <c r="L261">
        <v>791</v>
      </c>
      <c r="M261" s="12">
        <f>N261/16</f>
        <v>14.760156250000016</v>
      </c>
      <c r="N261" s="12" cm="1">
        <f t="array" ref="N261">SUM($E$261:$E$275+$K$261:$K$275)-SUM($G$261:$J$275)</f>
        <v>236.16250000000025</v>
      </c>
      <c r="O261">
        <v>1</v>
      </c>
    </row>
    <row r="262" spans="1:15" x14ac:dyDescent="0.2">
      <c r="A262" s="1">
        <v>45050</v>
      </c>
      <c r="B262" s="9">
        <f>WEEKDAY(A262,1)</f>
        <v>5</v>
      </c>
      <c r="C262" s="9" t="str">
        <f>_xlfn.XLOOKUP(B262,$AH$2:$AH$8,$AI$2:$AI$8)</f>
        <v>Thursday</v>
      </c>
      <c r="D262" s="11">
        <v>0.29166666666666669</v>
      </c>
      <c r="E262">
        <v>5.5</v>
      </c>
      <c r="F262">
        <v>4.25</v>
      </c>
      <c r="G262">
        <v>20</v>
      </c>
      <c r="H262">
        <v>5.21</v>
      </c>
      <c r="I262">
        <v>9.3800000000000008</v>
      </c>
      <c r="J262">
        <v>10.42</v>
      </c>
      <c r="K262" s="12">
        <f>L262/16</f>
        <v>49.4375</v>
      </c>
      <c r="L262">
        <v>791</v>
      </c>
      <c r="M262" s="12">
        <f>N262/16</f>
        <v>14.760156250000016</v>
      </c>
      <c r="N262" s="12" cm="1">
        <f t="array" ref="N262">SUM($E$261:$E$275+$K$261:$K$275)-SUM($G$261:$J$275)</f>
        <v>236.16250000000025</v>
      </c>
      <c r="O262">
        <v>1</v>
      </c>
    </row>
    <row r="263" spans="1:15" x14ac:dyDescent="0.2">
      <c r="A263" s="1">
        <v>45050</v>
      </c>
      <c r="B263" s="9">
        <f>WEEKDAY(A263,1)</f>
        <v>5</v>
      </c>
      <c r="C263" s="9" t="str">
        <f>_xlfn.XLOOKUP(B263,$AH$2:$AH$8,$AI$2:$AI$8)</f>
        <v>Thursday</v>
      </c>
      <c r="D263" s="11">
        <v>0.33333333333333331</v>
      </c>
      <c r="E263">
        <v>10</v>
      </c>
      <c r="F263">
        <v>8.25</v>
      </c>
      <c r="G263">
        <v>20</v>
      </c>
      <c r="H263">
        <v>5.21</v>
      </c>
      <c r="I263">
        <v>9.3800000000000008</v>
      </c>
      <c r="J263">
        <v>10.42</v>
      </c>
      <c r="K263" s="12">
        <f>L263/16</f>
        <v>49.4375</v>
      </c>
      <c r="L263">
        <v>791</v>
      </c>
      <c r="M263" s="12">
        <f>N263/16</f>
        <v>14.760156250000016</v>
      </c>
      <c r="N263" s="12" cm="1">
        <f t="array" ref="N263">SUM($E$261:$E$275+$K$261:$K$275)-SUM($G$261:$J$275)</f>
        <v>236.16250000000025</v>
      </c>
      <c r="O263">
        <v>1</v>
      </c>
    </row>
    <row r="264" spans="1:15" x14ac:dyDescent="0.2">
      <c r="A264" s="1">
        <v>45050</v>
      </c>
      <c r="B264" s="9">
        <f>WEEKDAY(A264,1)</f>
        <v>5</v>
      </c>
      <c r="C264" s="9" t="str">
        <f>_xlfn.XLOOKUP(B264,$AH$2:$AH$8,$AI$2:$AI$8)</f>
        <v>Thursday</v>
      </c>
      <c r="D264" s="11">
        <v>0.375</v>
      </c>
      <c r="E264">
        <v>25.75</v>
      </c>
      <c r="F264">
        <v>20.190000000000001</v>
      </c>
      <c r="G264">
        <v>20</v>
      </c>
      <c r="H264">
        <v>5.21</v>
      </c>
      <c r="I264">
        <v>9.3800000000000008</v>
      </c>
      <c r="J264">
        <v>10.42</v>
      </c>
      <c r="K264" s="12">
        <f>L264/16</f>
        <v>49.4375</v>
      </c>
      <c r="L264">
        <v>791</v>
      </c>
      <c r="M264" s="12">
        <f>N264/16</f>
        <v>14.760156250000016</v>
      </c>
      <c r="N264" s="12" cm="1">
        <f t="array" ref="N264">SUM($E$261:$E$275+$K$261:$K$275)-SUM($G$261:$J$275)</f>
        <v>236.16250000000025</v>
      </c>
      <c r="O264">
        <v>1</v>
      </c>
    </row>
    <row r="265" spans="1:15" x14ac:dyDescent="0.2">
      <c r="A265" s="1">
        <v>45050</v>
      </c>
      <c r="B265" s="9">
        <f>WEEKDAY(A265,1)</f>
        <v>5</v>
      </c>
      <c r="C265" s="9" t="str">
        <f>_xlfn.XLOOKUP(B265,$AH$2:$AH$8,$AI$2:$AI$8)</f>
        <v>Thursday</v>
      </c>
      <c r="D265" s="11">
        <v>0.41666666666666669</v>
      </c>
      <c r="E265">
        <v>4.5</v>
      </c>
      <c r="F265">
        <v>4</v>
      </c>
      <c r="G265">
        <v>20</v>
      </c>
      <c r="H265">
        <v>5.21</v>
      </c>
      <c r="I265">
        <v>9.3800000000000008</v>
      </c>
      <c r="J265">
        <v>10.42</v>
      </c>
      <c r="K265" s="12">
        <f>L265/16</f>
        <v>49.4375</v>
      </c>
      <c r="L265">
        <v>791</v>
      </c>
      <c r="M265" s="12">
        <f>N265/16</f>
        <v>14.760156250000016</v>
      </c>
      <c r="N265" s="12" cm="1">
        <f t="array" ref="N265">SUM($E$261:$E$275+$K$261:$K$275)-SUM($G$261:$J$275)</f>
        <v>236.16250000000025</v>
      </c>
      <c r="O265">
        <v>1</v>
      </c>
    </row>
    <row r="266" spans="1:15" x14ac:dyDescent="0.2">
      <c r="A266" s="1">
        <v>45050</v>
      </c>
      <c r="B266" s="9">
        <f>WEEKDAY(A266,1)</f>
        <v>5</v>
      </c>
      <c r="C266" s="9" t="str">
        <f>_xlfn.XLOOKUP(B266,$AH$2:$AH$8,$AI$2:$AI$8)</f>
        <v>Thursday</v>
      </c>
      <c r="D266" s="11">
        <v>0.45833333333333331</v>
      </c>
      <c r="E266">
        <v>7</v>
      </c>
      <c r="F266">
        <v>6</v>
      </c>
      <c r="G266">
        <v>20</v>
      </c>
      <c r="H266">
        <v>5.21</v>
      </c>
      <c r="I266">
        <v>9.3800000000000008</v>
      </c>
      <c r="J266">
        <v>10.42</v>
      </c>
      <c r="K266" s="12">
        <f>L266/16</f>
        <v>49.4375</v>
      </c>
      <c r="L266">
        <v>791</v>
      </c>
      <c r="M266" s="12">
        <f>N266/16</f>
        <v>14.760156250000016</v>
      </c>
      <c r="N266" s="12" cm="1">
        <f t="array" ref="N266">SUM($E$261:$E$275+$K$261:$K$275)-SUM($G$261:$J$275)</f>
        <v>236.16250000000025</v>
      </c>
      <c r="O266">
        <v>1</v>
      </c>
    </row>
    <row r="267" spans="1:15" x14ac:dyDescent="0.2">
      <c r="A267" s="1">
        <v>45050</v>
      </c>
      <c r="B267" s="9">
        <f>WEEKDAY(A267,1)</f>
        <v>5</v>
      </c>
      <c r="C267" s="9" t="str">
        <f>_xlfn.XLOOKUP(B267,$AH$2:$AH$8,$AI$2:$AI$8)</f>
        <v>Thursday</v>
      </c>
      <c r="D267" s="11">
        <v>0.5</v>
      </c>
      <c r="E267">
        <v>0</v>
      </c>
      <c r="F267">
        <v>0</v>
      </c>
      <c r="G267">
        <v>20</v>
      </c>
      <c r="H267">
        <v>5.21</v>
      </c>
      <c r="I267">
        <v>9.3800000000000008</v>
      </c>
      <c r="J267">
        <v>10.42</v>
      </c>
      <c r="K267" s="12">
        <f>L267/16</f>
        <v>49.4375</v>
      </c>
      <c r="L267">
        <v>791</v>
      </c>
      <c r="M267" s="12">
        <f>N267/16</f>
        <v>14.760156250000016</v>
      </c>
      <c r="N267" s="12" cm="1">
        <f t="array" ref="N267">SUM($E$261:$E$275+$K$261:$K$275)-SUM($G$261:$J$275)</f>
        <v>236.16250000000025</v>
      </c>
      <c r="O267">
        <v>1</v>
      </c>
    </row>
    <row r="268" spans="1:15" x14ac:dyDescent="0.2">
      <c r="A268" s="1">
        <v>45050</v>
      </c>
      <c r="B268" s="9">
        <f>WEEKDAY(A268,1)</f>
        <v>5</v>
      </c>
      <c r="C268" s="9" t="str">
        <f>_xlfn.XLOOKUP(B268,$AH$2:$AH$8,$AI$2:$AI$8)</f>
        <v>Thursday</v>
      </c>
      <c r="D268" s="11">
        <v>0.54166666666666663</v>
      </c>
      <c r="E268">
        <v>14.75</v>
      </c>
      <c r="F268">
        <v>11.49</v>
      </c>
      <c r="G268">
        <v>20</v>
      </c>
      <c r="H268">
        <v>5.21</v>
      </c>
      <c r="I268">
        <v>9.3800000000000008</v>
      </c>
      <c r="J268">
        <v>10.42</v>
      </c>
      <c r="K268" s="12">
        <f>L268/16</f>
        <v>49.4375</v>
      </c>
      <c r="L268">
        <v>791</v>
      </c>
      <c r="M268" s="12">
        <f>N268/16</f>
        <v>14.760156250000016</v>
      </c>
      <c r="N268" s="12" cm="1">
        <f t="array" ref="N268">SUM($E$261:$E$275+$K$261:$K$275)-SUM($G$261:$J$275)</f>
        <v>236.16250000000025</v>
      </c>
      <c r="O268">
        <v>1</v>
      </c>
    </row>
    <row r="269" spans="1:15" x14ac:dyDescent="0.2">
      <c r="A269" s="1">
        <v>45050</v>
      </c>
      <c r="B269" s="9">
        <f>WEEKDAY(A269,1)</f>
        <v>5</v>
      </c>
      <c r="C269" s="9" t="str">
        <f>_xlfn.XLOOKUP(B269,$AH$2:$AH$8,$AI$2:$AI$8)</f>
        <v>Thursday</v>
      </c>
      <c r="D269" s="11">
        <v>0.58333333333333337</v>
      </c>
      <c r="E269">
        <v>20.25</v>
      </c>
      <c r="F269">
        <v>14.49</v>
      </c>
      <c r="G269">
        <v>20</v>
      </c>
      <c r="H269">
        <v>5.21</v>
      </c>
      <c r="I269">
        <v>9.3800000000000008</v>
      </c>
      <c r="J269">
        <v>10.42</v>
      </c>
      <c r="K269" s="12">
        <f>L269/16</f>
        <v>49.4375</v>
      </c>
      <c r="L269">
        <v>791</v>
      </c>
      <c r="M269" s="12">
        <f>N269/16</f>
        <v>14.760156250000016</v>
      </c>
      <c r="N269" s="12" cm="1">
        <f t="array" ref="N269">SUM($E$261:$E$275+$K$261:$K$275)-SUM($G$261:$J$275)</f>
        <v>236.16250000000025</v>
      </c>
      <c r="O269">
        <v>1</v>
      </c>
    </row>
    <row r="270" spans="1:15" x14ac:dyDescent="0.2">
      <c r="A270" s="1">
        <v>45050</v>
      </c>
      <c r="B270" s="9">
        <f>WEEKDAY(A270,1)</f>
        <v>5</v>
      </c>
      <c r="C270" s="9" t="str">
        <f>_xlfn.XLOOKUP(B270,$AH$2:$AH$8,$AI$2:$AI$8)</f>
        <v>Thursday</v>
      </c>
      <c r="D270" s="11">
        <v>0.625</v>
      </c>
      <c r="E270">
        <v>16.75</v>
      </c>
      <c r="F270">
        <v>14</v>
      </c>
      <c r="G270">
        <v>20</v>
      </c>
      <c r="H270">
        <v>5.21</v>
      </c>
      <c r="I270">
        <v>9.3800000000000008</v>
      </c>
      <c r="J270">
        <v>10.42</v>
      </c>
      <c r="K270" s="12">
        <f>L270/16</f>
        <v>49.4375</v>
      </c>
      <c r="L270">
        <v>791</v>
      </c>
      <c r="M270" s="12">
        <f>N270/16</f>
        <v>14.760156250000016</v>
      </c>
      <c r="N270" s="12" cm="1">
        <f t="array" ref="N270">SUM($E$261:$E$275+$K$261:$K$275)-SUM($G$261:$J$275)</f>
        <v>236.16250000000025</v>
      </c>
      <c r="O270">
        <v>1</v>
      </c>
    </row>
    <row r="271" spans="1:15" x14ac:dyDescent="0.2">
      <c r="A271" s="1">
        <v>45050</v>
      </c>
      <c r="B271" s="9">
        <f>WEEKDAY(A271,1)</f>
        <v>5</v>
      </c>
      <c r="C271" s="9" t="str">
        <f>_xlfn.XLOOKUP(B271,$AH$2:$AH$8,$AI$2:$AI$8)</f>
        <v>Thursday</v>
      </c>
      <c r="D271" s="11">
        <v>0.66666666666666663</v>
      </c>
      <c r="E271">
        <v>8.35</v>
      </c>
      <c r="F271">
        <v>6.75</v>
      </c>
      <c r="G271">
        <v>20</v>
      </c>
      <c r="H271">
        <v>5.21</v>
      </c>
      <c r="I271">
        <v>9.3800000000000008</v>
      </c>
      <c r="J271">
        <v>10.42</v>
      </c>
      <c r="K271" s="12">
        <f>L271/16</f>
        <v>49.4375</v>
      </c>
      <c r="L271">
        <v>791</v>
      </c>
      <c r="M271" s="12">
        <f>N271/16</f>
        <v>14.760156250000016</v>
      </c>
      <c r="N271" s="12" cm="1">
        <f t="array" ref="N271">SUM($E$261:$E$275+$K$261:$K$275)-SUM($G$261:$J$275)</f>
        <v>236.16250000000025</v>
      </c>
      <c r="O271">
        <v>1</v>
      </c>
    </row>
    <row r="272" spans="1:15" x14ac:dyDescent="0.2">
      <c r="A272" s="1">
        <v>45050</v>
      </c>
      <c r="B272" s="9">
        <f>WEEKDAY(A272,1)</f>
        <v>5</v>
      </c>
      <c r="C272" s="9" t="str">
        <f>_xlfn.XLOOKUP(B272,$AH$2:$AH$8,$AI$2:$AI$8)</f>
        <v>Thursday</v>
      </c>
      <c r="D272" s="11">
        <v>0.70833333333333337</v>
      </c>
      <c r="E272">
        <v>8.1999999999999993</v>
      </c>
      <c r="F272">
        <v>6.5</v>
      </c>
      <c r="G272">
        <v>20</v>
      </c>
      <c r="H272">
        <v>5.21</v>
      </c>
      <c r="I272">
        <v>9.3800000000000008</v>
      </c>
      <c r="J272">
        <v>10.42</v>
      </c>
      <c r="K272" s="12">
        <f>L272/16</f>
        <v>49.4375</v>
      </c>
      <c r="L272">
        <v>791</v>
      </c>
      <c r="M272" s="12">
        <f>N272/16</f>
        <v>14.760156250000016</v>
      </c>
      <c r="N272" s="12" cm="1">
        <f t="array" ref="N272">SUM($E$261:$E$275+$K$261:$K$275)-SUM($G$261:$J$275)</f>
        <v>236.16250000000025</v>
      </c>
      <c r="O272">
        <v>1</v>
      </c>
    </row>
    <row r="273" spans="1:15" x14ac:dyDescent="0.2">
      <c r="A273" s="1">
        <v>45050</v>
      </c>
      <c r="B273" s="9">
        <f>WEEKDAY(A273,1)</f>
        <v>5</v>
      </c>
      <c r="C273" s="9" t="str">
        <f>_xlfn.XLOOKUP(B273,$AH$2:$AH$8,$AI$2:$AI$8)</f>
        <v>Thursday</v>
      </c>
      <c r="D273" s="11">
        <v>0.75</v>
      </c>
      <c r="E273">
        <v>19.350000000000001</v>
      </c>
      <c r="F273">
        <v>14</v>
      </c>
      <c r="G273">
        <v>20</v>
      </c>
      <c r="H273">
        <v>5.21</v>
      </c>
      <c r="I273">
        <v>9.3800000000000008</v>
      </c>
      <c r="J273">
        <v>10.42</v>
      </c>
      <c r="K273" s="12">
        <f>L273/16</f>
        <v>49.4375</v>
      </c>
      <c r="L273">
        <v>791</v>
      </c>
      <c r="M273" s="12">
        <f>N273/16</f>
        <v>14.760156250000016</v>
      </c>
      <c r="N273" s="12" cm="1">
        <f t="array" ref="N273">SUM($E$261:$E$275+$K$261:$K$275)-SUM($G$261:$J$275)</f>
        <v>236.16250000000025</v>
      </c>
      <c r="O273">
        <v>1</v>
      </c>
    </row>
    <row r="274" spans="1:15" x14ac:dyDescent="0.2">
      <c r="A274" s="1">
        <v>45050</v>
      </c>
      <c r="B274" s="9">
        <f>WEEKDAY(A274,1)</f>
        <v>5</v>
      </c>
      <c r="C274" s="9" t="str">
        <f>_xlfn.XLOOKUP(B274,$AH$2:$AH$8,$AI$2:$AI$8)</f>
        <v>Thursday</v>
      </c>
      <c r="D274" s="11">
        <v>0.79166666666666663</v>
      </c>
      <c r="E274">
        <v>21.1</v>
      </c>
      <c r="F274">
        <v>16.239999999999998</v>
      </c>
      <c r="G274">
        <v>20</v>
      </c>
      <c r="H274">
        <v>5.21</v>
      </c>
      <c r="I274">
        <v>9.3800000000000008</v>
      </c>
      <c r="J274">
        <v>10.42</v>
      </c>
      <c r="K274" s="12">
        <f>L274/16</f>
        <v>49.4375</v>
      </c>
      <c r="L274">
        <v>791</v>
      </c>
      <c r="M274" s="12">
        <f>N274/16</f>
        <v>14.760156250000016</v>
      </c>
      <c r="N274" s="12" cm="1">
        <f t="array" ref="N274">SUM($E$261:$E$275+$K$261:$K$275)-SUM($G$261:$J$275)</f>
        <v>236.16250000000025</v>
      </c>
      <c r="O274">
        <v>1</v>
      </c>
    </row>
    <row r="275" spans="1:15" x14ac:dyDescent="0.2">
      <c r="A275" s="1">
        <v>45050</v>
      </c>
      <c r="B275" s="9">
        <f>WEEKDAY(A275,1)</f>
        <v>5</v>
      </c>
      <c r="C275" s="9" t="str">
        <f>_xlfn.XLOOKUP(B275,$AH$2:$AH$8,$AI$2:$AI$8)</f>
        <v>Thursday</v>
      </c>
      <c r="D275" s="11">
        <v>0.83333333333333337</v>
      </c>
      <c r="E275">
        <v>8.25</v>
      </c>
      <c r="F275">
        <v>5.99</v>
      </c>
      <c r="G275">
        <v>20</v>
      </c>
      <c r="H275">
        <v>5.21</v>
      </c>
      <c r="I275">
        <v>9.3800000000000008</v>
      </c>
      <c r="J275">
        <v>10.42</v>
      </c>
      <c r="K275" s="12">
        <f>L275/16</f>
        <v>49.4375</v>
      </c>
      <c r="L275">
        <v>791</v>
      </c>
      <c r="M275" s="12">
        <f>N275/16</f>
        <v>14.760156250000016</v>
      </c>
      <c r="N275" s="12" cm="1">
        <f t="array" ref="N275">SUM($E$261:$E$275+$K$261:$K$275)-SUM($G$261:$J$275)</f>
        <v>236.16250000000025</v>
      </c>
      <c r="O275">
        <v>1</v>
      </c>
    </row>
    <row r="276" spans="1:15" x14ac:dyDescent="0.2">
      <c r="A276" s="1">
        <v>45051</v>
      </c>
      <c r="B276" s="9">
        <f>WEEKDAY(A276,1)</f>
        <v>6</v>
      </c>
      <c r="C276" s="9" t="str">
        <f>_xlfn.XLOOKUP(B276,$AH$2:$AH$8,$AI$2:$AI$8)</f>
        <v>Friday</v>
      </c>
      <c r="D276" s="11">
        <v>0.25</v>
      </c>
      <c r="E276">
        <v>12.5</v>
      </c>
      <c r="F276">
        <v>10.24</v>
      </c>
      <c r="G276">
        <v>20</v>
      </c>
      <c r="H276">
        <v>5.21</v>
      </c>
      <c r="I276">
        <v>9.3800000000000008</v>
      </c>
      <c r="J276">
        <v>10.42</v>
      </c>
      <c r="K276" s="12">
        <f>L276/16</f>
        <v>92.25</v>
      </c>
      <c r="L276">
        <v>1476</v>
      </c>
      <c r="M276" s="12">
        <f>N276/16</f>
        <v>51.43125000000002</v>
      </c>
      <c r="N276" s="12" cm="1">
        <f t="array" ref="N276">SUM($E$276:$E$290+$K$276:$K$290)-SUM($G$276:$J$290)</f>
        <v>822.90000000000032</v>
      </c>
      <c r="O276">
        <v>0</v>
      </c>
    </row>
    <row r="277" spans="1:15" x14ac:dyDescent="0.2">
      <c r="A277" s="1">
        <v>45051</v>
      </c>
      <c r="B277" s="9">
        <f>WEEKDAY(A277,1)</f>
        <v>6</v>
      </c>
      <c r="C277" s="9" t="str">
        <f>_xlfn.XLOOKUP(B277,$AH$2:$AH$8,$AI$2:$AI$8)</f>
        <v>Friday</v>
      </c>
      <c r="D277" s="11">
        <v>0.29166666666666669</v>
      </c>
      <c r="E277">
        <v>3.6</v>
      </c>
      <c r="F277">
        <v>0</v>
      </c>
      <c r="G277">
        <v>20</v>
      </c>
      <c r="H277">
        <v>5.21</v>
      </c>
      <c r="I277">
        <v>9.3800000000000008</v>
      </c>
      <c r="J277">
        <v>10.42</v>
      </c>
      <c r="K277" s="12">
        <f>L277/16</f>
        <v>92.25</v>
      </c>
      <c r="L277">
        <v>1476</v>
      </c>
      <c r="M277" s="12">
        <f>N277/16</f>
        <v>51.43125000000002</v>
      </c>
      <c r="N277" s="12" cm="1">
        <f t="array" ref="N277">SUM($E$276:$E$290+$K$276:$K$290)-SUM($G$276:$J$290)</f>
        <v>822.90000000000032</v>
      </c>
      <c r="O277">
        <v>0</v>
      </c>
    </row>
    <row r="278" spans="1:15" x14ac:dyDescent="0.2">
      <c r="A278" s="1">
        <v>45051</v>
      </c>
      <c r="B278" s="9">
        <f>WEEKDAY(A278,1)</f>
        <v>6</v>
      </c>
      <c r="C278" s="9" t="str">
        <f>_xlfn.XLOOKUP(B278,$AH$2:$AH$8,$AI$2:$AI$8)</f>
        <v>Friday</v>
      </c>
      <c r="D278" s="11">
        <v>0.33333333333333331</v>
      </c>
      <c r="E278">
        <v>2.75</v>
      </c>
      <c r="F278">
        <v>2</v>
      </c>
      <c r="G278">
        <v>20</v>
      </c>
      <c r="H278">
        <v>5.21</v>
      </c>
      <c r="I278">
        <v>9.3800000000000008</v>
      </c>
      <c r="J278">
        <v>10.42</v>
      </c>
      <c r="K278" s="12">
        <f>L278/16</f>
        <v>92.25</v>
      </c>
      <c r="L278">
        <v>1476</v>
      </c>
      <c r="M278" s="12">
        <f>N278/16</f>
        <v>51.43125000000002</v>
      </c>
      <c r="N278" s="12" cm="1">
        <f t="array" ref="N278">SUM($E$276:$E$290+$K$276:$K$290)-SUM($G$276:$J$290)</f>
        <v>822.90000000000032</v>
      </c>
      <c r="O278">
        <v>0</v>
      </c>
    </row>
    <row r="279" spans="1:15" x14ac:dyDescent="0.2">
      <c r="A279" s="1">
        <v>45051</v>
      </c>
      <c r="B279" s="9">
        <f>WEEKDAY(A279,1)</f>
        <v>6</v>
      </c>
      <c r="C279" s="9" t="str">
        <f>_xlfn.XLOOKUP(B279,$AH$2:$AH$8,$AI$2:$AI$8)</f>
        <v>Friday</v>
      </c>
      <c r="D279" s="11">
        <v>0.375</v>
      </c>
      <c r="E279">
        <v>3.85</v>
      </c>
      <c r="F279">
        <v>3.5</v>
      </c>
      <c r="G279">
        <v>20</v>
      </c>
      <c r="H279">
        <v>5.21</v>
      </c>
      <c r="I279">
        <v>9.3800000000000008</v>
      </c>
      <c r="J279">
        <v>10.42</v>
      </c>
      <c r="K279" s="12">
        <f>L279/16</f>
        <v>92.25</v>
      </c>
      <c r="L279">
        <v>1476</v>
      </c>
      <c r="M279" s="12">
        <f>N279/16</f>
        <v>51.43125000000002</v>
      </c>
      <c r="N279" s="12" cm="1">
        <f t="array" ref="N279">SUM($E$276:$E$290+$K$276:$K$290)-SUM($G$276:$J$290)</f>
        <v>822.90000000000032</v>
      </c>
      <c r="O279">
        <v>0</v>
      </c>
    </row>
    <row r="280" spans="1:15" x14ac:dyDescent="0.2">
      <c r="A280" s="1">
        <v>45051</v>
      </c>
      <c r="B280" s="9">
        <f>WEEKDAY(A280,1)</f>
        <v>6</v>
      </c>
      <c r="C280" s="9" t="str">
        <f>_xlfn.XLOOKUP(B280,$AH$2:$AH$8,$AI$2:$AI$8)</f>
        <v>Friday</v>
      </c>
      <c r="D280" s="11">
        <v>0.41666666666666669</v>
      </c>
      <c r="E280">
        <v>21.05</v>
      </c>
      <c r="F280">
        <v>10.99</v>
      </c>
      <c r="G280">
        <v>20</v>
      </c>
      <c r="H280">
        <v>5.21</v>
      </c>
      <c r="I280">
        <v>9.3800000000000008</v>
      </c>
      <c r="J280">
        <v>10.42</v>
      </c>
      <c r="K280" s="12">
        <f>L280/16</f>
        <v>92.25</v>
      </c>
      <c r="L280">
        <v>1476</v>
      </c>
      <c r="M280" s="12">
        <f>N280/16</f>
        <v>51.43125000000002</v>
      </c>
      <c r="N280" s="12" cm="1">
        <f t="array" ref="N280">SUM($E$276:$E$290+$K$276:$K$290)-SUM($G$276:$J$290)</f>
        <v>822.90000000000032</v>
      </c>
      <c r="O280">
        <v>0</v>
      </c>
    </row>
    <row r="281" spans="1:15" x14ac:dyDescent="0.2">
      <c r="A281" s="1">
        <v>45051</v>
      </c>
      <c r="B281" s="9">
        <f>WEEKDAY(A281,1)</f>
        <v>6</v>
      </c>
      <c r="C281" s="9" t="str">
        <f>_xlfn.XLOOKUP(B281,$AH$2:$AH$8,$AI$2:$AI$8)</f>
        <v>Friday</v>
      </c>
      <c r="D281" s="11">
        <v>0.45833333333333331</v>
      </c>
      <c r="E281">
        <v>47.25</v>
      </c>
      <c r="F281">
        <v>28.47</v>
      </c>
      <c r="G281">
        <v>20</v>
      </c>
      <c r="H281">
        <v>5.21</v>
      </c>
      <c r="I281">
        <v>9.3800000000000008</v>
      </c>
      <c r="J281">
        <v>10.42</v>
      </c>
      <c r="K281" s="12">
        <f>L281/16</f>
        <v>92.25</v>
      </c>
      <c r="L281">
        <v>1476</v>
      </c>
      <c r="M281" s="12">
        <f>N281/16</f>
        <v>51.43125000000002</v>
      </c>
      <c r="N281" s="12" cm="1">
        <f t="array" ref="N281">SUM($E$276:$E$290+$K$276:$K$290)-SUM($G$276:$J$290)</f>
        <v>822.90000000000032</v>
      </c>
      <c r="O281">
        <v>0</v>
      </c>
    </row>
    <row r="282" spans="1:15" x14ac:dyDescent="0.2">
      <c r="A282" s="1">
        <v>45051</v>
      </c>
      <c r="B282" s="9">
        <f>WEEKDAY(A282,1)</f>
        <v>6</v>
      </c>
      <c r="C282" s="9" t="str">
        <f>_xlfn.XLOOKUP(B282,$AH$2:$AH$8,$AI$2:$AI$8)</f>
        <v>Friday</v>
      </c>
      <c r="D282" s="11">
        <v>0.5</v>
      </c>
      <c r="E282">
        <v>8.85</v>
      </c>
      <c r="F282">
        <v>7</v>
      </c>
      <c r="G282">
        <v>20</v>
      </c>
      <c r="H282">
        <v>5.21</v>
      </c>
      <c r="I282">
        <v>9.3800000000000008</v>
      </c>
      <c r="J282">
        <v>10.42</v>
      </c>
      <c r="K282" s="12">
        <f>L282/16</f>
        <v>92.25</v>
      </c>
      <c r="L282">
        <v>1476</v>
      </c>
      <c r="M282" s="12">
        <f>N282/16</f>
        <v>51.43125000000002</v>
      </c>
      <c r="N282" s="12" cm="1">
        <f t="array" ref="N282">SUM($E$276:$E$290+$K$276:$K$290)-SUM($G$276:$J$290)</f>
        <v>822.90000000000032</v>
      </c>
      <c r="O282">
        <v>0</v>
      </c>
    </row>
    <row r="283" spans="1:15" x14ac:dyDescent="0.2">
      <c r="A283" s="1">
        <v>45051</v>
      </c>
      <c r="B283" s="9">
        <f>WEEKDAY(A283,1)</f>
        <v>6</v>
      </c>
      <c r="C283" s="9" t="str">
        <f>_xlfn.XLOOKUP(B283,$AH$2:$AH$8,$AI$2:$AI$8)</f>
        <v>Friday</v>
      </c>
      <c r="D283" s="11">
        <v>0.54166666666666663</v>
      </c>
      <c r="E283">
        <v>4.5</v>
      </c>
      <c r="F283">
        <v>4</v>
      </c>
      <c r="G283">
        <v>20</v>
      </c>
      <c r="H283">
        <v>5.21</v>
      </c>
      <c r="I283">
        <v>9.3800000000000008</v>
      </c>
      <c r="J283">
        <v>10.42</v>
      </c>
      <c r="K283" s="12">
        <f>L283/16</f>
        <v>92.25</v>
      </c>
      <c r="L283">
        <v>1476</v>
      </c>
      <c r="M283" s="12">
        <f>N283/16</f>
        <v>51.43125000000002</v>
      </c>
      <c r="N283" s="12" cm="1">
        <f t="array" ref="N283">SUM($E$276:$E$290+$K$276:$K$290)-SUM($G$276:$J$290)</f>
        <v>822.90000000000032</v>
      </c>
      <c r="O283">
        <v>0</v>
      </c>
    </row>
    <row r="284" spans="1:15" x14ac:dyDescent="0.2">
      <c r="A284" s="1">
        <v>45051</v>
      </c>
      <c r="B284" s="9">
        <f>WEEKDAY(A284,1)</f>
        <v>6</v>
      </c>
      <c r="C284" s="9" t="str">
        <f>_xlfn.XLOOKUP(B284,$AH$2:$AH$8,$AI$2:$AI$8)</f>
        <v>Friday</v>
      </c>
      <c r="D284" s="11">
        <v>0.58333333333333337</v>
      </c>
      <c r="E284">
        <v>9.9499999999999993</v>
      </c>
      <c r="F284">
        <v>8</v>
      </c>
      <c r="G284">
        <v>20</v>
      </c>
      <c r="H284">
        <v>5.21</v>
      </c>
      <c r="I284">
        <v>9.3800000000000008</v>
      </c>
      <c r="J284">
        <v>10.42</v>
      </c>
      <c r="K284" s="12">
        <f>L284/16</f>
        <v>92.25</v>
      </c>
      <c r="L284">
        <v>1476</v>
      </c>
      <c r="M284" s="12">
        <f>N284/16</f>
        <v>51.43125000000002</v>
      </c>
      <c r="N284" s="12" cm="1">
        <f t="array" ref="N284">SUM($E$276:$E$290+$K$276:$K$290)-SUM($G$276:$J$290)</f>
        <v>822.90000000000032</v>
      </c>
      <c r="O284">
        <v>0</v>
      </c>
    </row>
    <row r="285" spans="1:15" x14ac:dyDescent="0.2">
      <c r="A285" s="1">
        <v>45051</v>
      </c>
      <c r="B285" s="9">
        <f>WEEKDAY(A285,1)</f>
        <v>6</v>
      </c>
      <c r="C285" s="9" t="str">
        <f>_xlfn.XLOOKUP(B285,$AH$2:$AH$8,$AI$2:$AI$8)</f>
        <v>Friday</v>
      </c>
      <c r="D285" s="11">
        <v>0.625</v>
      </c>
      <c r="E285">
        <v>0</v>
      </c>
      <c r="F285">
        <v>0</v>
      </c>
      <c r="G285">
        <v>20</v>
      </c>
      <c r="H285">
        <v>5.21</v>
      </c>
      <c r="I285">
        <v>9.3800000000000008</v>
      </c>
      <c r="J285">
        <v>10.42</v>
      </c>
      <c r="K285" s="12">
        <f>L285/16</f>
        <v>92.25</v>
      </c>
      <c r="L285">
        <v>1476</v>
      </c>
      <c r="M285" s="12">
        <f>N285/16</f>
        <v>51.43125000000002</v>
      </c>
      <c r="N285" s="12" cm="1">
        <f t="array" ref="N285">SUM($E$276:$E$290+$K$276:$K$290)-SUM($G$276:$J$290)</f>
        <v>822.90000000000032</v>
      </c>
      <c r="O285">
        <v>0</v>
      </c>
    </row>
    <row r="286" spans="1:15" x14ac:dyDescent="0.2">
      <c r="A286" s="1">
        <v>45051</v>
      </c>
      <c r="B286" s="9">
        <f>WEEKDAY(A286,1)</f>
        <v>6</v>
      </c>
      <c r="C286" s="9" t="str">
        <f>_xlfn.XLOOKUP(B286,$AH$2:$AH$8,$AI$2:$AI$8)</f>
        <v>Friday</v>
      </c>
      <c r="D286" s="11">
        <v>0.66666666666666663</v>
      </c>
      <c r="E286">
        <v>0</v>
      </c>
      <c r="F286">
        <v>0</v>
      </c>
      <c r="G286">
        <v>20</v>
      </c>
      <c r="H286">
        <v>5.21</v>
      </c>
      <c r="I286">
        <v>9.3800000000000008</v>
      </c>
      <c r="J286">
        <v>10.42</v>
      </c>
      <c r="K286" s="12">
        <f>L286/16</f>
        <v>92.25</v>
      </c>
      <c r="L286">
        <v>1476</v>
      </c>
      <c r="M286" s="12">
        <f>N286/16</f>
        <v>51.43125000000002</v>
      </c>
      <c r="N286" s="12" cm="1">
        <f t="array" ref="N286">SUM($E$276:$E$290+$K$276:$K$290)-SUM($G$276:$J$290)</f>
        <v>822.90000000000032</v>
      </c>
      <c r="O286">
        <v>0</v>
      </c>
    </row>
    <row r="287" spans="1:15" x14ac:dyDescent="0.2">
      <c r="A287" s="1">
        <v>45051</v>
      </c>
      <c r="B287" s="9">
        <f>WEEKDAY(A287,1)</f>
        <v>6</v>
      </c>
      <c r="C287" s="9" t="str">
        <f>_xlfn.XLOOKUP(B287,$AH$2:$AH$8,$AI$2:$AI$8)</f>
        <v>Friday</v>
      </c>
      <c r="D287" s="11">
        <v>0.70833333333333337</v>
      </c>
      <c r="E287">
        <v>0</v>
      </c>
      <c r="F287">
        <v>0</v>
      </c>
      <c r="G287">
        <v>20</v>
      </c>
      <c r="H287">
        <v>5.21</v>
      </c>
      <c r="I287">
        <v>9.3800000000000008</v>
      </c>
      <c r="J287">
        <v>10.42</v>
      </c>
      <c r="K287" s="12">
        <f>L287/16</f>
        <v>92.25</v>
      </c>
      <c r="L287">
        <v>1476</v>
      </c>
      <c r="M287" s="12">
        <f>N287/16</f>
        <v>51.43125000000002</v>
      </c>
      <c r="N287" s="12" cm="1">
        <f t="array" ref="N287">SUM($E$276:$E$290+$K$276:$K$290)-SUM($G$276:$J$290)</f>
        <v>822.90000000000032</v>
      </c>
      <c r="O287">
        <v>0</v>
      </c>
    </row>
    <row r="288" spans="1:15" x14ac:dyDescent="0.2">
      <c r="A288" s="1">
        <v>45051</v>
      </c>
      <c r="B288" s="9">
        <f>WEEKDAY(A288,1)</f>
        <v>6</v>
      </c>
      <c r="C288" s="9" t="str">
        <f>_xlfn.XLOOKUP(B288,$AH$2:$AH$8,$AI$2:$AI$8)</f>
        <v>Friday</v>
      </c>
      <c r="D288" s="11">
        <v>0.75</v>
      </c>
      <c r="E288">
        <v>0</v>
      </c>
      <c r="F288">
        <v>0</v>
      </c>
      <c r="G288">
        <v>20</v>
      </c>
      <c r="H288">
        <v>5.21</v>
      </c>
      <c r="I288">
        <v>9.3800000000000008</v>
      </c>
      <c r="J288">
        <v>10.42</v>
      </c>
      <c r="K288" s="12">
        <f>L288/16</f>
        <v>92.25</v>
      </c>
      <c r="L288">
        <v>1476</v>
      </c>
      <c r="M288" s="12">
        <f>N288/16</f>
        <v>51.43125000000002</v>
      </c>
      <c r="N288" s="12" cm="1">
        <f t="array" ref="N288">SUM($E$276:$E$290+$K$276:$K$290)-SUM($G$276:$J$290)</f>
        <v>822.90000000000032</v>
      </c>
      <c r="O288">
        <v>0</v>
      </c>
    </row>
    <row r="289" spans="1:15" x14ac:dyDescent="0.2">
      <c r="A289" s="1">
        <v>45051</v>
      </c>
      <c r="B289" s="9">
        <f>WEEKDAY(A289,1)</f>
        <v>6</v>
      </c>
      <c r="C289" s="9" t="str">
        <f>_xlfn.XLOOKUP(B289,$AH$2:$AH$8,$AI$2:$AI$8)</f>
        <v>Friday</v>
      </c>
      <c r="D289" s="11">
        <v>0.79166666666666663</v>
      </c>
      <c r="E289">
        <v>0</v>
      </c>
      <c r="F289">
        <v>0</v>
      </c>
      <c r="G289">
        <v>20</v>
      </c>
      <c r="H289">
        <v>5.21</v>
      </c>
      <c r="I289">
        <v>9.3800000000000008</v>
      </c>
      <c r="J289">
        <v>10.42</v>
      </c>
      <c r="K289" s="12">
        <f>L289/16</f>
        <v>92.25</v>
      </c>
      <c r="L289">
        <v>1476</v>
      </c>
      <c r="M289" s="12">
        <f>N289/16</f>
        <v>51.43125000000002</v>
      </c>
      <c r="N289" s="12" cm="1">
        <f t="array" ref="N289">SUM($E$276:$E$290+$K$276:$K$290)-SUM($G$276:$J$290)</f>
        <v>822.90000000000032</v>
      </c>
      <c r="O289">
        <v>0</v>
      </c>
    </row>
    <row r="290" spans="1:15" x14ac:dyDescent="0.2">
      <c r="A290" s="1">
        <v>45051</v>
      </c>
      <c r="B290" s="9">
        <f>WEEKDAY(A290,1)</f>
        <v>6</v>
      </c>
      <c r="C290" s="9" t="str">
        <f>_xlfn.XLOOKUP(B290,$AH$2:$AH$8,$AI$2:$AI$8)</f>
        <v>Friday</v>
      </c>
      <c r="D290" s="11">
        <v>0.83333333333333337</v>
      </c>
      <c r="E290">
        <v>0</v>
      </c>
      <c r="F290">
        <v>0</v>
      </c>
      <c r="G290">
        <v>20</v>
      </c>
      <c r="H290">
        <v>5.21</v>
      </c>
      <c r="I290">
        <v>9.3800000000000008</v>
      </c>
      <c r="J290">
        <v>10.42</v>
      </c>
      <c r="K290" s="12">
        <f>L290/16</f>
        <v>92.25</v>
      </c>
      <c r="L290">
        <v>1476</v>
      </c>
      <c r="M290" s="12">
        <f>N290/16</f>
        <v>51.43125000000002</v>
      </c>
      <c r="N290" s="12" cm="1">
        <f t="array" ref="N290">SUM($E$276:$E$290+$K$276:$K$290)-SUM($G$276:$J$290)</f>
        <v>822.90000000000032</v>
      </c>
      <c r="O290">
        <v>0</v>
      </c>
    </row>
    <row r="291" spans="1:15" x14ac:dyDescent="0.2">
      <c r="A291" s="1">
        <v>45052</v>
      </c>
      <c r="B291" s="9">
        <f>WEEKDAY(A291,1)</f>
        <v>7</v>
      </c>
      <c r="C291" s="9" t="str">
        <f>_xlfn.XLOOKUP(B291,$AH$2:$AH$8,$AI$2:$AI$8)</f>
        <v>Saturday</v>
      </c>
      <c r="D291" s="11">
        <v>0.25</v>
      </c>
      <c r="E291">
        <v>44</v>
      </c>
      <c r="F291">
        <v>30.24</v>
      </c>
      <c r="G291">
        <v>20</v>
      </c>
      <c r="H291">
        <v>5.21</v>
      </c>
      <c r="I291">
        <v>9.3800000000000008</v>
      </c>
      <c r="J291">
        <v>10.42</v>
      </c>
      <c r="K291" s="12">
        <f>L291/16</f>
        <v>124.6875</v>
      </c>
      <c r="L291">
        <v>1995</v>
      </c>
      <c r="M291" s="12">
        <f>N291/16</f>
        <v>100.53187499999999</v>
      </c>
      <c r="N291" s="12" cm="1">
        <f t="array" ref="N291">SUM($E$291:$E$306+$K$291:$K$306)-SUM($G$291:$J$306)</f>
        <v>1608.5099999999998</v>
      </c>
      <c r="O291">
        <v>0</v>
      </c>
    </row>
    <row r="292" spans="1:15" x14ac:dyDescent="0.2">
      <c r="A292" s="1">
        <v>45052</v>
      </c>
      <c r="B292" s="9">
        <f>WEEKDAY(A292,1)</f>
        <v>7</v>
      </c>
      <c r="C292" s="9" t="str">
        <f>_xlfn.XLOOKUP(B292,$AH$2:$AH$8,$AI$2:$AI$8)</f>
        <v>Saturday</v>
      </c>
      <c r="D292" s="11">
        <v>0.29166666666666669</v>
      </c>
      <c r="E292">
        <v>0</v>
      </c>
      <c r="F292">
        <v>0</v>
      </c>
      <c r="G292">
        <v>20</v>
      </c>
      <c r="H292">
        <v>5.21</v>
      </c>
      <c r="I292">
        <v>9.3800000000000008</v>
      </c>
      <c r="J292">
        <v>10.42</v>
      </c>
      <c r="K292" s="12">
        <f>L292/16</f>
        <v>124.6875</v>
      </c>
      <c r="L292">
        <v>1995</v>
      </c>
      <c r="M292" s="12">
        <f>N292/16</f>
        <v>100.53187499999999</v>
      </c>
      <c r="N292" s="12" cm="1">
        <f t="array" ref="N292">SUM($E$291:$E$306+$K$291:$K$306)-SUM($G$291:$J$306)</f>
        <v>1608.5099999999998</v>
      </c>
      <c r="O292">
        <v>0</v>
      </c>
    </row>
    <row r="293" spans="1:15" x14ac:dyDescent="0.2">
      <c r="A293" s="1">
        <v>45052</v>
      </c>
      <c r="B293" s="9">
        <f>WEEKDAY(A293,1)</f>
        <v>7</v>
      </c>
      <c r="C293" s="9" t="str">
        <f>_xlfn.XLOOKUP(B293,$AH$2:$AH$8,$AI$2:$AI$8)</f>
        <v>Saturday</v>
      </c>
      <c r="D293" s="11">
        <v>0.33333333333333331</v>
      </c>
      <c r="E293">
        <v>35.590000000000003</v>
      </c>
      <c r="F293">
        <v>30.5</v>
      </c>
      <c r="G293">
        <v>20</v>
      </c>
      <c r="H293">
        <v>5.21</v>
      </c>
      <c r="I293">
        <v>9.3800000000000008</v>
      </c>
      <c r="J293">
        <v>10.42</v>
      </c>
      <c r="K293" s="12">
        <f>L293/16</f>
        <v>124.6875</v>
      </c>
      <c r="L293">
        <v>1995</v>
      </c>
      <c r="M293" s="12">
        <f>N293/16</f>
        <v>100.53187499999999</v>
      </c>
      <c r="N293" s="12" cm="1">
        <f t="array" ref="N293">SUM($E$291:$E$306+$K$291:$K$306)-SUM($G$291:$J$306)</f>
        <v>1608.5099999999998</v>
      </c>
      <c r="O293">
        <v>0</v>
      </c>
    </row>
    <row r="294" spans="1:15" x14ac:dyDescent="0.2">
      <c r="A294" s="1">
        <v>45052</v>
      </c>
      <c r="B294" s="9">
        <f>WEEKDAY(A294,1)</f>
        <v>7</v>
      </c>
      <c r="C294" s="9" t="str">
        <f>_xlfn.XLOOKUP(B294,$AH$2:$AH$8,$AI$2:$AI$8)</f>
        <v>Saturday</v>
      </c>
      <c r="D294" s="11">
        <v>0.375</v>
      </c>
      <c r="E294">
        <v>8.25</v>
      </c>
      <c r="F294">
        <v>5.99</v>
      </c>
      <c r="G294">
        <v>20</v>
      </c>
      <c r="H294">
        <v>5.21</v>
      </c>
      <c r="I294">
        <v>9.3800000000000008</v>
      </c>
      <c r="J294">
        <v>10.42</v>
      </c>
      <c r="K294" s="12">
        <f>L294/16</f>
        <v>124.6875</v>
      </c>
      <c r="L294">
        <v>1995</v>
      </c>
      <c r="M294" s="12">
        <f>N294/16</f>
        <v>100.53187499999999</v>
      </c>
      <c r="N294" s="12" cm="1">
        <f t="array" ref="N294">SUM($E$291:$E$306+$K$291:$K$306)-SUM($G$291:$J$306)</f>
        <v>1608.5099999999998</v>
      </c>
      <c r="O294">
        <v>0</v>
      </c>
    </row>
    <row r="295" spans="1:15" x14ac:dyDescent="0.2">
      <c r="A295" s="1">
        <v>45052</v>
      </c>
      <c r="B295" s="9">
        <f>WEEKDAY(A295,1)</f>
        <v>7</v>
      </c>
      <c r="C295" s="9" t="str">
        <f>_xlfn.XLOOKUP(B295,$AH$2:$AH$8,$AI$2:$AI$8)</f>
        <v>Saturday</v>
      </c>
      <c r="D295" s="11">
        <v>0.41666666666666669</v>
      </c>
      <c r="E295">
        <v>49.2</v>
      </c>
      <c r="F295">
        <v>38.74</v>
      </c>
      <c r="G295">
        <v>20</v>
      </c>
      <c r="H295">
        <v>5.21</v>
      </c>
      <c r="I295">
        <v>9.3800000000000008</v>
      </c>
      <c r="J295">
        <v>10.42</v>
      </c>
      <c r="K295" s="12">
        <f>L295/16</f>
        <v>124.6875</v>
      </c>
      <c r="L295">
        <v>1995</v>
      </c>
      <c r="M295" s="12">
        <f>N295/16</f>
        <v>100.53187499999999</v>
      </c>
      <c r="N295" s="12" cm="1">
        <f t="array" ref="N295">SUM($E$291:$E$306+$K$291:$K$306)-SUM($G$291:$J$306)</f>
        <v>1608.5099999999998</v>
      </c>
      <c r="O295">
        <v>0</v>
      </c>
    </row>
    <row r="296" spans="1:15" x14ac:dyDescent="0.2">
      <c r="A296" s="1">
        <v>45052</v>
      </c>
      <c r="B296" s="9">
        <f>WEEKDAY(A296,1)</f>
        <v>7</v>
      </c>
      <c r="C296" s="9" t="str">
        <f>_xlfn.XLOOKUP(B296,$AH$2:$AH$8,$AI$2:$AI$8)</f>
        <v>Saturday</v>
      </c>
      <c r="D296" s="11">
        <v>0.45833333333333331</v>
      </c>
      <c r="E296">
        <v>40.74</v>
      </c>
      <c r="F296">
        <v>32.47</v>
      </c>
      <c r="G296">
        <v>20</v>
      </c>
      <c r="H296">
        <v>5.21</v>
      </c>
      <c r="I296">
        <v>9.3800000000000008</v>
      </c>
      <c r="J296">
        <v>10.42</v>
      </c>
      <c r="K296" s="12">
        <f>L296/16</f>
        <v>124.6875</v>
      </c>
      <c r="L296">
        <v>1995</v>
      </c>
      <c r="M296" s="12">
        <f>N296/16</f>
        <v>100.53187499999999</v>
      </c>
      <c r="N296" s="12" cm="1">
        <f t="array" ref="N296">SUM($E$291:$E$306+$K$291:$K$306)-SUM($G$291:$J$306)</f>
        <v>1608.5099999999998</v>
      </c>
      <c r="O296">
        <v>0</v>
      </c>
    </row>
    <row r="297" spans="1:15" x14ac:dyDescent="0.2">
      <c r="A297" s="1">
        <v>45052</v>
      </c>
      <c r="B297" s="9">
        <f>WEEKDAY(A297,1)</f>
        <v>7</v>
      </c>
      <c r="C297" s="9" t="str">
        <f>_xlfn.XLOOKUP(B297,$AH$2:$AH$8,$AI$2:$AI$8)</f>
        <v>Saturday</v>
      </c>
      <c r="D297" s="11">
        <v>0.5</v>
      </c>
      <c r="E297">
        <v>14.35</v>
      </c>
      <c r="F297">
        <v>11.24</v>
      </c>
      <c r="G297">
        <v>20</v>
      </c>
      <c r="H297">
        <v>5.21</v>
      </c>
      <c r="I297">
        <v>9.3800000000000008</v>
      </c>
      <c r="J297">
        <v>10.42</v>
      </c>
      <c r="K297" s="12">
        <f>L297/16</f>
        <v>124.6875</v>
      </c>
      <c r="L297">
        <v>1995</v>
      </c>
      <c r="M297" s="12">
        <f>N297/16</f>
        <v>100.53187499999999</v>
      </c>
      <c r="N297" s="12" cm="1">
        <f t="array" ref="N297">SUM($E$291:$E$306+$K$291:$K$306)-SUM($G$291:$J$306)</f>
        <v>1608.5099999999998</v>
      </c>
      <c r="O297">
        <v>0</v>
      </c>
    </row>
    <row r="298" spans="1:15" x14ac:dyDescent="0.2">
      <c r="A298" s="1">
        <v>45052</v>
      </c>
      <c r="B298" s="9">
        <f>WEEKDAY(A298,1)</f>
        <v>7</v>
      </c>
      <c r="C298" s="9" t="str">
        <f>_xlfn.XLOOKUP(B298,$AH$2:$AH$8,$AI$2:$AI$8)</f>
        <v>Saturday</v>
      </c>
      <c r="D298" s="11">
        <v>0.54166666666666663</v>
      </c>
      <c r="E298">
        <v>9.25</v>
      </c>
      <c r="F298">
        <v>7.5</v>
      </c>
      <c r="G298">
        <v>20</v>
      </c>
      <c r="H298">
        <v>5.21</v>
      </c>
      <c r="I298">
        <v>9.3800000000000008</v>
      </c>
      <c r="J298">
        <v>10.42</v>
      </c>
      <c r="K298" s="12">
        <f>L298/16</f>
        <v>124.6875</v>
      </c>
      <c r="L298">
        <v>1995</v>
      </c>
      <c r="M298" s="12">
        <f>N298/16</f>
        <v>100.53187499999999</v>
      </c>
      <c r="N298" s="12" cm="1">
        <f t="array" ref="N298">SUM($E$291:$E$306+$K$291:$K$306)-SUM($G$291:$J$306)</f>
        <v>1608.5099999999998</v>
      </c>
      <c r="O298">
        <v>0</v>
      </c>
    </row>
    <row r="299" spans="1:15" x14ac:dyDescent="0.2">
      <c r="A299" s="1">
        <v>45052</v>
      </c>
      <c r="B299" s="9">
        <f>WEEKDAY(A299,1)</f>
        <v>7</v>
      </c>
      <c r="C299" s="9" t="str">
        <f>_xlfn.XLOOKUP(B299,$AH$2:$AH$8,$AI$2:$AI$8)</f>
        <v>Saturday</v>
      </c>
      <c r="D299" s="11">
        <v>0.58333333333333337</v>
      </c>
      <c r="E299">
        <v>4.7699999999999996</v>
      </c>
      <c r="F299">
        <v>4.5</v>
      </c>
      <c r="G299">
        <v>20</v>
      </c>
      <c r="H299">
        <v>5.21</v>
      </c>
      <c r="I299">
        <v>9.3800000000000008</v>
      </c>
      <c r="J299">
        <v>10.42</v>
      </c>
      <c r="K299" s="12">
        <f>L299/16</f>
        <v>124.6875</v>
      </c>
      <c r="L299">
        <v>1995</v>
      </c>
      <c r="M299" s="12">
        <f>N299/16</f>
        <v>100.53187499999999</v>
      </c>
      <c r="N299" s="12" cm="1">
        <f t="array" ref="N299">SUM($E$291:$E$306+$K$291:$K$306)-SUM($G$291:$J$306)</f>
        <v>1608.5099999999998</v>
      </c>
      <c r="O299">
        <v>0</v>
      </c>
    </row>
    <row r="300" spans="1:15" x14ac:dyDescent="0.2">
      <c r="A300" s="1">
        <v>45052</v>
      </c>
      <c r="B300" s="9">
        <f>WEEKDAY(A300,1)</f>
        <v>7</v>
      </c>
      <c r="C300" s="9" t="str">
        <f>_xlfn.XLOOKUP(B300,$AH$2:$AH$8,$AI$2:$AI$8)</f>
        <v>Saturday</v>
      </c>
      <c r="D300" s="11">
        <v>0.625</v>
      </c>
      <c r="E300">
        <v>15.75</v>
      </c>
      <c r="F300">
        <v>13.75</v>
      </c>
      <c r="G300">
        <v>20</v>
      </c>
      <c r="H300">
        <v>5.21</v>
      </c>
      <c r="I300">
        <v>9.3800000000000008</v>
      </c>
      <c r="J300">
        <v>10.42</v>
      </c>
      <c r="K300" s="12">
        <f>L300/16</f>
        <v>124.6875</v>
      </c>
      <c r="L300">
        <v>1995</v>
      </c>
      <c r="M300" s="12">
        <f>N300/16</f>
        <v>100.53187499999999</v>
      </c>
      <c r="N300" s="12" cm="1">
        <f t="array" ref="N300">SUM($E$291:$E$306+$K$291:$K$306)-SUM($G$291:$J$306)</f>
        <v>1608.5099999999998</v>
      </c>
      <c r="O300">
        <v>0</v>
      </c>
    </row>
    <row r="301" spans="1:15" x14ac:dyDescent="0.2">
      <c r="A301" s="1">
        <v>45052</v>
      </c>
      <c r="B301" s="9">
        <f>WEEKDAY(A301,1)</f>
        <v>7</v>
      </c>
      <c r="C301" s="9" t="str">
        <f>_xlfn.XLOOKUP(B301,$AH$2:$AH$8,$AI$2:$AI$8)</f>
        <v>Saturday</v>
      </c>
      <c r="D301" s="11">
        <v>0.66666666666666663</v>
      </c>
      <c r="E301">
        <v>25.25</v>
      </c>
      <c r="F301">
        <v>20.49</v>
      </c>
      <c r="G301">
        <v>20</v>
      </c>
      <c r="H301">
        <v>5.21</v>
      </c>
      <c r="I301">
        <v>9.3800000000000008</v>
      </c>
      <c r="J301">
        <v>10.42</v>
      </c>
      <c r="K301" s="12">
        <f>L301/16</f>
        <v>124.6875</v>
      </c>
      <c r="L301">
        <v>1995</v>
      </c>
      <c r="M301" s="12">
        <f>N301/16</f>
        <v>100.53187499999999</v>
      </c>
      <c r="N301" s="12" cm="1">
        <f t="array" ref="N301">SUM($E$291:$E$306+$K$291:$K$306)-SUM($G$291:$J$306)</f>
        <v>1608.5099999999998</v>
      </c>
      <c r="O301">
        <v>0</v>
      </c>
    </row>
    <row r="302" spans="1:15" x14ac:dyDescent="0.2">
      <c r="A302" s="1">
        <v>45052</v>
      </c>
      <c r="B302" s="9">
        <f>WEEKDAY(A302,1)</f>
        <v>7</v>
      </c>
      <c r="C302" s="9" t="str">
        <f>_xlfn.XLOOKUP(B302,$AH$2:$AH$8,$AI$2:$AI$8)</f>
        <v>Saturday</v>
      </c>
      <c r="D302" s="11">
        <v>0.70833333333333337</v>
      </c>
      <c r="E302">
        <v>0</v>
      </c>
      <c r="F302">
        <v>0</v>
      </c>
      <c r="G302">
        <v>20</v>
      </c>
      <c r="H302">
        <v>5.21</v>
      </c>
      <c r="I302">
        <v>9.3800000000000008</v>
      </c>
      <c r="J302">
        <v>10.42</v>
      </c>
      <c r="K302" s="12">
        <f>L302/16</f>
        <v>124.6875</v>
      </c>
      <c r="L302">
        <v>1995</v>
      </c>
      <c r="M302" s="12">
        <f>N302/16</f>
        <v>100.53187499999999</v>
      </c>
      <c r="N302" s="12" cm="1">
        <f t="array" ref="N302">SUM($E$291:$E$306+$K$291:$K$306)-SUM($G$291:$J$306)</f>
        <v>1608.5099999999998</v>
      </c>
      <c r="O302">
        <v>0</v>
      </c>
    </row>
    <row r="303" spans="1:15" x14ac:dyDescent="0.2">
      <c r="A303" s="1">
        <v>45052</v>
      </c>
      <c r="B303" s="9">
        <f>WEEKDAY(A303,1)</f>
        <v>7</v>
      </c>
      <c r="C303" s="9" t="str">
        <f>_xlfn.XLOOKUP(B303,$AH$2:$AH$8,$AI$2:$AI$8)</f>
        <v>Saturday</v>
      </c>
      <c r="D303" s="11">
        <v>0.75</v>
      </c>
      <c r="E303">
        <v>22.25</v>
      </c>
      <c r="F303">
        <v>11.98</v>
      </c>
      <c r="G303">
        <v>20</v>
      </c>
      <c r="H303">
        <v>5.21</v>
      </c>
      <c r="I303">
        <v>9.3800000000000008</v>
      </c>
      <c r="J303">
        <v>10.42</v>
      </c>
      <c r="K303" s="12">
        <f>L303/16</f>
        <v>124.6875</v>
      </c>
      <c r="L303">
        <v>1995</v>
      </c>
      <c r="M303" s="12">
        <f>N303/16</f>
        <v>100.53187499999999</v>
      </c>
      <c r="N303" s="12" cm="1">
        <f t="array" ref="N303">SUM($E$291:$E$306+$K$291:$K$306)-SUM($G$291:$J$306)</f>
        <v>1608.5099999999998</v>
      </c>
      <c r="O303">
        <v>0</v>
      </c>
    </row>
    <row r="304" spans="1:15" x14ac:dyDescent="0.2">
      <c r="A304" s="1">
        <v>45052</v>
      </c>
      <c r="B304" s="9">
        <f>WEEKDAY(A304,1)</f>
        <v>7</v>
      </c>
      <c r="C304" s="9" t="str">
        <f>_xlfn.XLOOKUP(B304,$AH$2:$AH$8,$AI$2:$AI$8)</f>
        <v>Saturday</v>
      </c>
      <c r="D304" s="11">
        <v>0.79166666666666663</v>
      </c>
      <c r="E304">
        <v>0</v>
      </c>
      <c r="F304">
        <v>0</v>
      </c>
      <c r="G304">
        <v>20</v>
      </c>
      <c r="H304">
        <v>5.21</v>
      </c>
      <c r="I304">
        <v>9.3800000000000008</v>
      </c>
      <c r="J304">
        <v>10.42</v>
      </c>
      <c r="K304" s="12">
        <f>L304/16</f>
        <v>124.6875</v>
      </c>
      <c r="L304">
        <v>1995</v>
      </c>
      <c r="M304" s="12">
        <f>N304/16</f>
        <v>100.53187499999999</v>
      </c>
      <c r="N304" s="12" cm="1">
        <f t="array" ref="N304">SUM($E$291:$E$306+$K$291:$K$306)-SUM($G$291:$J$306)</f>
        <v>1608.5099999999998</v>
      </c>
      <c r="O304">
        <v>0</v>
      </c>
    </row>
    <row r="305" spans="1:15" x14ac:dyDescent="0.2">
      <c r="A305" s="1">
        <v>45052</v>
      </c>
      <c r="B305" s="9">
        <f>WEEKDAY(A305,1)</f>
        <v>7</v>
      </c>
      <c r="C305" s="9" t="str">
        <f>_xlfn.XLOOKUP(B305,$AH$2:$AH$8,$AI$2:$AI$8)</f>
        <v>Saturday</v>
      </c>
      <c r="D305" s="11">
        <v>0.83333333333333337</v>
      </c>
      <c r="E305">
        <v>33.299999999999997</v>
      </c>
      <c r="F305">
        <v>20.48</v>
      </c>
      <c r="G305">
        <v>20</v>
      </c>
      <c r="H305">
        <v>5.21</v>
      </c>
      <c r="I305">
        <v>9.3800000000000008</v>
      </c>
      <c r="J305">
        <v>10.42</v>
      </c>
      <c r="K305" s="12">
        <f>L305/16</f>
        <v>124.6875</v>
      </c>
      <c r="L305">
        <v>1995</v>
      </c>
      <c r="M305" s="12">
        <f>N305/16</f>
        <v>100.53187499999999</v>
      </c>
      <c r="N305" s="12" cm="1">
        <f t="array" ref="N305">SUM($E$291:$E$306+$K$291:$K$306)-SUM($G$291:$J$306)</f>
        <v>1608.5099999999998</v>
      </c>
      <c r="O305">
        <v>0</v>
      </c>
    </row>
    <row r="306" spans="1:15" x14ac:dyDescent="0.2">
      <c r="A306" s="1">
        <v>45052</v>
      </c>
      <c r="B306" s="9">
        <f>WEEKDAY(A306,1)</f>
        <v>7</v>
      </c>
      <c r="C306" s="9" t="str">
        <f>_xlfn.XLOOKUP(B306,$AH$2:$AH$8,$AI$2:$AI$8)</f>
        <v>Saturday</v>
      </c>
      <c r="D306" s="11">
        <v>0.875</v>
      </c>
      <c r="E306">
        <v>30.97</v>
      </c>
      <c r="F306">
        <v>2.25</v>
      </c>
      <c r="G306">
        <v>20</v>
      </c>
      <c r="H306">
        <v>5.21</v>
      </c>
      <c r="I306">
        <v>9.3800000000000008</v>
      </c>
      <c r="J306">
        <v>10.42</v>
      </c>
      <c r="K306" s="12">
        <f t="shared" ref="K306" si="12">L306/16</f>
        <v>124.6875</v>
      </c>
      <c r="L306">
        <v>1995</v>
      </c>
      <c r="M306" s="12">
        <f>N306/16</f>
        <v>100.53187499999999</v>
      </c>
      <c r="N306" s="12" cm="1">
        <f t="array" ref="N306">SUM($E$291:$E$306+$K$291:$K$306)-SUM($G$291:$J$306)</f>
        <v>1608.5099999999998</v>
      </c>
      <c r="O306">
        <v>0</v>
      </c>
    </row>
    <row r="307" spans="1:15" x14ac:dyDescent="0.2">
      <c r="A307" s="1">
        <v>45053</v>
      </c>
      <c r="B307" s="9">
        <f>WEEKDAY(A307,1)</f>
        <v>1</v>
      </c>
      <c r="C307" s="9" t="str">
        <f>_xlfn.XLOOKUP(B307,$AH$2:$AH$8,$AI$2:$AI$8)</f>
        <v>Sunday</v>
      </c>
      <c r="D307" s="11">
        <v>0.25</v>
      </c>
      <c r="E307">
        <v>46.09</v>
      </c>
      <c r="F307">
        <v>39</v>
      </c>
      <c r="G307">
        <v>20</v>
      </c>
      <c r="H307">
        <v>5.21</v>
      </c>
      <c r="I307">
        <v>9.3800000000000008</v>
      </c>
      <c r="J307">
        <v>10.42</v>
      </c>
      <c r="K307" s="12">
        <f>L307/16</f>
        <v>141.75</v>
      </c>
      <c r="L307">
        <v>2268</v>
      </c>
      <c r="M307" s="12">
        <f>N307/16</f>
        <v>140.58375000000001</v>
      </c>
      <c r="N307" s="12">
        <f>SUM($E$307:$E$322) - SUM($G$307:$G$322) + $L$307</f>
        <v>2249.34</v>
      </c>
      <c r="O307">
        <v>0</v>
      </c>
    </row>
    <row r="308" spans="1:15" x14ac:dyDescent="0.2">
      <c r="A308" s="1">
        <v>45053</v>
      </c>
      <c r="B308" s="9">
        <f>WEEKDAY(A308,1)</f>
        <v>1</v>
      </c>
      <c r="C308" s="9" t="str">
        <f>_xlfn.XLOOKUP(B308,$AH$2:$AH$8,$AI$2:$AI$8)</f>
        <v>Sunday</v>
      </c>
      <c r="D308" s="11">
        <v>0.29166666666666669</v>
      </c>
      <c r="E308">
        <v>29</v>
      </c>
      <c r="F308">
        <v>13.74</v>
      </c>
      <c r="G308">
        <v>20</v>
      </c>
      <c r="H308">
        <v>5.21</v>
      </c>
      <c r="I308">
        <v>9.3800000000000008</v>
      </c>
      <c r="J308">
        <v>10.42</v>
      </c>
      <c r="K308" s="12">
        <f>L308/16</f>
        <v>141.75</v>
      </c>
      <c r="L308">
        <v>2268</v>
      </c>
      <c r="M308" s="12">
        <f>N308/16</f>
        <v>140.58375000000001</v>
      </c>
      <c r="N308" s="12">
        <f>SUM($E$307:$E$322) - SUM($G$307:$G$322) + $L$307</f>
        <v>2249.34</v>
      </c>
      <c r="O308">
        <v>0</v>
      </c>
    </row>
    <row r="309" spans="1:15" x14ac:dyDescent="0.2">
      <c r="A309" s="1">
        <v>45053</v>
      </c>
      <c r="B309" s="9">
        <f>WEEKDAY(A309,1)</f>
        <v>1</v>
      </c>
      <c r="C309" s="9" t="str">
        <f>_xlfn.XLOOKUP(B309,$AH$2:$AH$8,$AI$2:$AI$8)</f>
        <v>Sunday</v>
      </c>
      <c r="D309" s="11">
        <v>0.33333333333333331</v>
      </c>
      <c r="E309">
        <v>45.5</v>
      </c>
      <c r="F309">
        <v>40.25</v>
      </c>
      <c r="G309">
        <v>20</v>
      </c>
      <c r="H309">
        <v>5.21</v>
      </c>
      <c r="I309">
        <v>9.3800000000000008</v>
      </c>
      <c r="J309">
        <v>10.42</v>
      </c>
      <c r="K309" s="12">
        <f>L309/16</f>
        <v>141.75</v>
      </c>
      <c r="L309">
        <v>2268</v>
      </c>
      <c r="M309" s="12">
        <f>N309/16</f>
        <v>140.58375000000001</v>
      </c>
      <c r="N309" s="12">
        <f>SUM($E$307:$E$322) - SUM($G$307:$G$322) + $L$307</f>
        <v>2249.34</v>
      </c>
      <c r="O309">
        <v>0</v>
      </c>
    </row>
    <row r="310" spans="1:15" x14ac:dyDescent="0.2">
      <c r="A310" s="1">
        <v>45053</v>
      </c>
      <c r="B310" s="9">
        <f>WEEKDAY(A310,1)</f>
        <v>1</v>
      </c>
      <c r="C310" s="9" t="str">
        <f>_xlfn.XLOOKUP(B310,$AH$2:$AH$8,$AI$2:$AI$8)</f>
        <v>Sunday</v>
      </c>
      <c r="D310" s="11">
        <v>0.375</v>
      </c>
      <c r="E310">
        <v>6</v>
      </c>
      <c r="F310">
        <v>3.99</v>
      </c>
      <c r="G310">
        <v>20</v>
      </c>
      <c r="H310">
        <v>5.21</v>
      </c>
      <c r="I310">
        <v>9.3800000000000008</v>
      </c>
      <c r="J310">
        <v>10.42</v>
      </c>
      <c r="K310" s="12">
        <f>L310/16</f>
        <v>141.75</v>
      </c>
      <c r="L310">
        <v>2268</v>
      </c>
      <c r="M310" s="12">
        <f>N310/16</f>
        <v>140.58375000000001</v>
      </c>
      <c r="N310" s="12">
        <f>SUM($E$307:$E$322) - SUM($G$307:$G$322) + $L$307</f>
        <v>2249.34</v>
      </c>
      <c r="O310">
        <v>0</v>
      </c>
    </row>
    <row r="311" spans="1:15" x14ac:dyDescent="0.2">
      <c r="A311" s="1">
        <v>45053</v>
      </c>
      <c r="B311" s="9">
        <f>WEEKDAY(A311,1)</f>
        <v>1</v>
      </c>
      <c r="C311" s="9" t="str">
        <f>_xlfn.XLOOKUP(B311,$AH$2:$AH$8,$AI$2:$AI$8)</f>
        <v>Sunday</v>
      </c>
      <c r="D311" s="11">
        <v>0.41666666666666669</v>
      </c>
      <c r="E311">
        <v>7.25</v>
      </c>
      <c r="F311">
        <v>5.99</v>
      </c>
      <c r="G311">
        <v>20</v>
      </c>
      <c r="H311">
        <v>5.21</v>
      </c>
      <c r="I311">
        <v>9.3800000000000008</v>
      </c>
      <c r="J311">
        <v>10.42</v>
      </c>
      <c r="K311" s="12">
        <f>L311/16</f>
        <v>141.75</v>
      </c>
      <c r="L311">
        <v>2268</v>
      </c>
      <c r="M311" s="12">
        <f>N311/16</f>
        <v>140.58375000000001</v>
      </c>
      <c r="N311" s="12">
        <f>SUM($E$307:$E$322) - SUM($G$307:$G$322) + $L$307</f>
        <v>2249.34</v>
      </c>
      <c r="O311">
        <v>0</v>
      </c>
    </row>
    <row r="312" spans="1:15" x14ac:dyDescent="0.2">
      <c r="A312" s="1">
        <v>45053</v>
      </c>
      <c r="B312" s="9">
        <f>WEEKDAY(A312,1)</f>
        <v>1</v>
      </c>
      <c r="C312" s="9" t="str">
        <f>_xlfn.XLOOKUP(B312,$AH$2:$AH$8,$AI$2:$AI$8)</f>
        <v>Sunday</v>
      </c>
      <c r="D312" s="11">
        <v>0.45833333333333331</v>
      </c>
      <c r="E312">
        <v>16.25</v>
      </c>
      <c r="F312">
        <v>12.98</v>
      </c>
      <c r="G312">
        <v>20</v>
      </c>
      <c r="H312">
        <v>5.21</v>
      </c>
      <c r="I312">
        <v>9.3800000000000008</v>
      </c>
      <c r="J312">
        <v>10.42</v>
      </c>
      <c r="K312" s="12">
        <f>L312/16</f>
        <v>141.75</v>
      </c>
      <c r="L312">
        <v>2268</v>
      </c>
      <c r="M312" s="12">
        <f>N312/16</f>
        <v>140.58375000000001</v>
      </c>
      <c r="N312" s="12">
        <f>SUM($E$307:$E$322) - SUM($G$307:$G$322) + $L$307</f>
        <v>2249.34</v>
      </c>
      <c r="O312">
        <v>0</v>
      </c>
    </row>
    <row r="313" spans="1:15" x14ac:dyDescent="0.2">
      <c r="A313" s="1">
        <v>45053</v>
      </c>
      <c r="B313" s="9">
        <f>WEEKDAY(A313,1)</f>
        <v>1</v>
      </c>
      <c r="C313" s="9" t="str">
        <f>_xlfn.XLOOKUP(B313,$AH$2:$AH$8,$AI$2:$AI$8)</f>
        <v>Sunday</v>
      </c>
      <c r="D313" s="11">
        <v>0.5</v>
      </c>
      <c r="E313">
        <v>30.45</v>
      </c>
      <c r="F313">
        <v>23.48</v>
      </c>
      <c r="G313">
        <v>20</v>
      </c>
      <c r="H313">
        <v>5.21</v>
      </c>
      <c r="I313">
        <v>9.3800000000000008</v>
      </c>
      <c r="J313">
        <v>10.42</v>
      </c>
      <c r="K313" s="12">
        <f>L313/16</f>
        <v>141.75</v>
      </c>
      <c r="L313">
        <v>2268</v>
      </c>
      <c r="M313" s="12">
        <f>N313/16</f>
        <v>140.58375000000001</v>
      </c>
      <c r="N313" s="12">
        <f>SUM($E$307:$E$322) - SUM($G$307:$G$322) + $L$307</f>
        <v>2249.34</v>
      </c>
      <c r="O313">
        <v>0</v>
      </c>
    </row>
    <row r="314" spans="1:15" x14ac:dyDescent="0.2">
      <c r="A314" s="1">
        <v>45053</v>
      </c>
      <c r="B314" s="9">
        <f>WEEKDAY(A314,1)</f>
        <v>1</v>
      </c>
      <c r="C314" s="9" t="str">
        <f>_xlfn.XLOOKUP(B314,$AH$2:$AH$8,$AI$2:$AI$8)</f>
        <v>Sunday</v>
      </c>
      <c r="D314" s="11">
        <v>0.54166666666666663</v>
      </c>
      <c r="E314">
        <v>17.8</v>
      </c>
      <c r="F314">
        <v>9</v>
      </c>
      <c r="G314">
        <v>20</v>
      </c>
      <c r="H314">
        <v>5.21</v>
      </c>
      <c r="I314">
        <v>9.3800000000000008</v>
      </c>
      <c r="J314">
        <v>10.42</v>
      </c>
      <c r="K314" s="12">
        <f>L314/16</f>
        <v>141.75</v>
      </c>
      <c r="L314">
        <v>2268</v>
      </c>
      <c r="M314" s="12">
        <f>N314/16</f>
        <v>140.58375000000001</v>
      </c>
      <c r="N314" s="12">
        <f>SUM($E$307:$E$322) - SUM($G$307:$G$322) + $L$307</f>
        <v>2249.34</v>
      </c>
      <c r="O314">
        <v>0</v>
      </c>
    </row>
    <row r="315" spans="1:15" x14ac:dyDescent="0.2">
      <c r="A315" s="1">
        <v>45053</v>
      </c>
      <c r="B315" s="9">
        <f>WEEKDAY(A315,1)</f>
        <v>1</v>
      </c>
      <c r="C315" s="9" t="str">
        <f>_xlfn.XLOOKUP(B315,$AH$2:$AH$8,$AI$2:$AI$8)</f>
        <v>Sunday</v>
      </c>
      <c r="D315" s="11">
        <v>0.58333333333333337</v>
      </c>
      <c r="E315">
        <v>8.25</v>
      </c>
      <c r="F315">
        <v>5.98</v>
      </c>
      <c r="G315">
        <v>20</v>
      </c>
      <c r="H315">
        <v>5.21</v>
      </c>
      <c r="I315">
        <v>9.3800000000000008</v>
      </c>
      <c r="J315">
        <v>10.42</v>
      </c>
      <c r="K315" s="12">
        <f>L315/16</f>
        <v>141.75</v>
      </c>
      <c r="L315">
        <v>2268</v>
      </c>
      <c r="M315" s="12">
        <f>N315/16</f>
        <v>140.58375000000001</v>
      </c>
      <c r="N315" s="12">
        <f>SUM($E$307:$E$322) - SUM($G$307:$G$322) + $L$307</f>
        <v>2249.34</v>
      </c>
      <c r="O315">
        <v>0</v>
      </c>
    </row>
    <row r="316" spans="1:15" x14ac:dyDescent="0.2">
      <c r="A316" s="1">
        <v>45053</v>
      </c>
      <c r="B316" s="9">
        <f>WEEKDAY(A316,1)</f>
        <v>1</v>
      </c>
      <c r="C316" s="9" t="str">
        <f>_xlfn.XLOOKUP(B316,$AH$2:$AH$8,$AI$2:$AI$8)</f>
        <v>Sunday</v>
      </c>
      <c r="D316" s="11">
        <v>0.625</v>
      </c>
      <c r="E316">
        <v>34.75</v>
      </c>
      <c r="F316">
        <v>23.23</v>
      </c>
      <c r="G316">
        <v>20</v>
      </c>
      <c r="H316">
        <v>5.21</v>
      </c>
      <c r="I316">
        <v>9.3800000000000008</v>
      </c>
      <c r="J316">
        <v>10.42</v>
      </c>
      <c r="K316" s="12">
        <f>L316/16</f>
        <v>141.75</v>
      </c>
      <c r="L316">
        <v>2268</v>
      </c>
      <c r="M316" s="12">
        <f>N316/16</f>
        <v>140.58375000000001</v>
      </c>
      <c r="N316" s="12">
        <f>SUM($E$307:$E$322) - SUM($G$307:$G$322) + $L$307</f>
        <v>2249.34</v>
      </c>
      <c r="O316">
        <v>0</v>
      </c>
    </row>
    <row r="317" spans="1:15" x14ac:dyDescent="0.2">
      <c r="A317" s="1">
        <v>45053</v>
      </c>
      <c r="B317" s="9">
        <f>WEEKDAY(A317,1)</f>
        <v>1</v>
      </c>
      <c r="C317" s="9" t="str">
        <f>_xlfn.XLOOKUP(B317,$AH$2:$AH$8,$AI$2:$AI$8)</f>
        <v>Sunday</v>
      </c>
      <c r="D317" s="11">
        <v>0.66666666666666663</v>
      </c>
      <c r="E317">
        <v>17</v>
      </c>
      <c r="F317">
        <v>13.24</v>
      </c>
      <c r="G317">
        <v>20</v>
      </c>
      <c r="H317">
        <v>5.21</v>
      </c>
      <c r="I317">
        <v>9.3800000000000008</v>
      </c>
      <c r="J317">
        <v>10.42</v>
      </c>
      <c r="K317" s="12">
        <f>L317/16</f>
        <v>141.75</v>
      </c>
      <c r="L317">
        <v>2268</v>
      </c>
      <c r="M317" s="12">
        <f>N317/16</f>
        <v>140.58375000000001</v>
      </c>
      <c r="N317" s="12">
        <f>SUM($E$307:$E$322) - SUM($G$307:$G$322) + $L$307</f>
        <v>2249.34</v>
      </c>
      <c r="O317">
        <v>0</v>
      </c>
    </row>
    <row r="318" spans="1:15" x14ac:dyDescent="0.2">
      <c r="A318" s="1">
        <v>45053</v>
      </c>
      <c r="B318" s="9">
        <f>WEEKDAY(A318,1)</f>
        <v>1</v>
      </c>
      <c r="C318" s="9" t="str">
        <f>_xlfn.XLOOKUP(B318,$AH$2:$AH$8,$AI$2:$AI$8)</f>
        <v>Sunday</v>
      </c>
      <c r="D318" s="11">
        <v>0.70833333333333337</v>
      </c>
      <c r="E318">
        <v>13.5</v>
      </c>
      <c r="F318">
        <v>10.74</v>
      </c>
      <c r="G318">
        <v>20</v>
      </c>
      <c r="H318">
        <v>5.21</v>
      </c>
      <c r="I318">
        <v>9.3800000000000008</v>
      </c>
      <c r="J318">
        <v>10.42</v>
      </c>
      <c r="K318" s="12">
        <f>L318/16</f>
        <v>141.75</v>
      </c>
      <c r="L318">
        <v>2268</v>
      </c>
      <c r="M318" s="12">
        <f>N318/16</f>
        <v>140.58375000000001</v>
      </c>
      <c r="N318" s="12">
        <f>SUM($E$307:$E$322) - SUM($G$307:$G$322) + $L$307</f>
        <v>2249.34</v>
      </c>
      <c r="O318">
        <v>0</v>
      </c>
    </row>
    <row r="319" spans="1:15" x14ac:dyDescent="0.2">
      <c r="A319" s="1">
        <v>45053</v>
      </c>
      <c r="B319" s="9">
        <f>WEEKDAY(A319,1)</f>
        <v>1</v>
      </c>
      <c r="C319" s="9" t="str">
        <f>_xlfn.XLOOKUP(B319,$AH$2:$AH$8,$AI$2:$AI$8)</f>
        <v>Sunday</v>
      </c>
      <c r="D319" s="11">
        <v>0.75</v>
      </c>
      <c r="E319">
        <v>23.65</v>
      </c>
      <c r="F319">
        <v>16.989999999999998</v>
      </c>
      <c r="G319">
        <v>20</v>
      </c>
      <c r="H319">
        <v>5.21</v>
      </c>
      <c r="I319">
        <v>9.3800000000000008</v>
      </c>
      <c r="J319">
        <v>10.42</v>
      </c>
      <c r="K319" s="12">
        <f>L319/16</f>
        <v>141.75</v>
      </c>
      <c r="L319">
        <v>2268</v>
      </c>
      <c r="M319" s="12">
        <f>N319/16</f>
        <v>140.58375000000001</v>
      </c>
      <c r="N319" s="12">
        <f>SUM($E$307:$E$322) - SUM($G$307:$G$322) + $L$307</f>
        <v>2249.34</v>
      </c>
      <c r="O319">
        <v>0</v>
      </c>
    </row>
    <row r="320" spans="1:15" x14ac:dyDescent="0.2">
      <c r="A320" s="1">
        <v>45053</v>
      </c>
      <c r="B320" s="9">
        <f>WEEKDAY(A320,1)</f>
        <v>1</v>
      </c>
      <c r="C320" s="9" t="str">
        <f>_xlfn.XLOOKUP(B320,$AH$2:$AH$8,$AI$2:$AI$8)</f>
        <v>Sunday</v>
      </c>
      <c r="D320" s="11">
        <v>0.79166666666666663</v>
      </c>
      <c r="E320">
        <v>0</v>
      </c>
      <c r="F320">
        <v>0</v>
      </c>
      <c r="G320">
        <v>20</v>
      </c>
      <c r="H320">
        <v>5.21</v>
      </c>
      <c r="I320">
        <v>9.3800000000000008</v>
      </c>
      <c r="J320">
        <v>10.42</v>
      </c>
      <c r="K320" s="12">
        <f>L320/16</f>
        <v>141.75</v>
      </c>
      <c r="L320">
        <v>2268</v>
      </c>
      <c r="M320" s="12">
        <f>N320/16</f>
        <v>140.58375000000001</v>
      </c>
      <c r="N320" s="12">
        <f>SUM($E$307:$E$322) - SUM($G$307:$G$322) + $L$307</f>
        <v>2249.34</v>
      </c>
      <c r="O320">
        <v>0</v>
      </c>
    </row>
    <row r="321" spans="1:19" x14ac:dyDescent="0.2">
      <c r="A321" s="1">
        <v>45053</v>
      </c>
      <c r="B321" s="9">
        <f>WEEKDAY(A321,1)</f>
        <v>1</v>
      </c>
      <c r="C321" s="9" t="str">
        <f>_xlfn.XLOOKUP(B321,$AH$2:$AH$8,$AI$2:$AI$8)</f>
        <v>Sunday</v>
      </c>
      <c r="D321" s="11">
        <v>0.83333333333333337</v>
      </c>
      <c r="E321">
        <v>0</v>
      </c>
      <c r="F321">
        <v>0</v>
      </c>
      <c r="G321">
        <v>20</v>
      </c>
      <c r="H321">
        <v>5.21</v>
      </c>
      <c r="I321">
        <v>9.3800000000000008</v>
      </c>
      <c r="J321">
        <v>10.42</v>
      </c>
      <c r="K321" s="12">
        <f>L321/16</f>
        <v>141.75</v>
      </c>
      <c r="L321">
        <v>2268</v>
      </c>
      <c r="M321" s="12">
        <f>N321/16</f>
        <v>140.58375000000001</v>
      </c>
      <c r="N321" s="12">
        <f>SUM($E$307:$E$322) - SUM($G$307:$G$322) + $L$307</f>
        <v>2249.34</v>
      </c>
      <c r="O321">
        <v>0</v>
      </c>
    </row>
    <row r="322" spans="1:19" x14ac:dyDescent="0.2">
      <c r="A322" s="1">
        <v>45053</v>
      </c>
      <c r="B322" s="9">
        <f>WEEKDAY(A322,1)</f>
        <v>1</v>
      </c>
      <c r="C322" s="9" t="str">
        <f>_xlfn.XLOOKUP(B322,$AH$2:$AH$8,$AI$2:$AI$8)</f>
        <v>Sunday</v>
      </c>
      <c r="D322" s="11">
        <v>0.875</v>
      </c>
      <c r="E322">
        <v>5.85</v>
      </c>
      <c r="F322">
        <v>2</v>
      </c>
      <c r="G322">
        <v>20</v>
      </c>
      <c r="H322">
        <v>5.21</v>
      </c>
      <c r="I322">
        <v>9.3800000000000008</v>
      </c>
      <c r="J322">
        <v>10.42</v>
      </c>
      <c r="K322" s="12">
        <f>L322/16</f>
        <v>141.75</v>
      </c>
      <c r="L322">
        <v>2268</v>
      </c>
      <c r="M322" s="12">
        <f>N322/16</f>
        <v>140.58375000000001</v>
      </c>
      <c r="N322" s="12">
        <f>SUM($E$307:$E$322) - SUM($G$307:$G$322) + $L$307</f>
        <v>2249.34</v>
      </c>
      <c r="O322">
        <v>0</v>
      </c>
    </row>
    <row r="324" spans="1:19" x14ac:dyDescent="0.2">
      <c r="N324" s="12">
        <f>AVERAGE(N2,N17,N32,N62,N77,N93,N109,N124,N139,N154,N169,N184,N200,N216,N231,N246,N261,N276,N291,N307)</f>
        <v>801.73450000000003</v>
      </c>
    </row>
    <row r="335" spans="1:19" x14ac:dyDescent="0.2">
      <c r="S335">
        <f>COUNT(E2:E322)</f>
        <v>321</v>
      </c>
    </row>
    <row r="337" spans="1:19" x14ac:dyDescent="0.2">
      <c r="S337">
        <f>COUNTIF(E2:E322, "&lt;1")</f>
        <v>94</v>
      </c>
    </row>
    <row r="352" spans="1:19" x14ac:dyDescent="0.2">
      <c r="A352" s="1"/>
      <c r="B352" s="9"/>
      <c r="C352" s="9"/>
      <c r="D352" s="11"/>
      <c r="K352" s="12"/>
      <c r="M352" s="12"/>
      <c r="N352" s="12"/>
    </row>
  </sheetData>
  <phoneticPr fontId="3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50DF-A765-7047-B0A4-A9D1198BCE57}">
  <dimension ref="A1:T15"/>
  <sheetViews>
    <sheetView workbookViewId="0">
      <selection activeCell="K31" sqref="K31"/>
    </sheetView>
  </sheetViews>
  <sheetFormatPr baseColWidth="10" defaultRowHeight="16" x14ac:dyDescent="0.2"/>
  <cols>
    <col min="1" max="1" width="16.83203125" bestFit="1" customWidth="1"/>
    <col min="2" max="2" width="12.83203125" bestFit="1" customWidth="1"/>
    <col min="3" max="3" width="20.6640625" bestFit="1" customWidth="1"/>
    <col min="4" max="4" width="12.1640625" bestFit="1" customWidth="1"/>
    <col min="5" max="5" width="17.1640625" bestFit="1" customWidth="1"/>
    <col min="6" max="6" width="12.1640625" bestFit="1" customWidth="1"/>
    <col min="7" max="7" width="16.83203125" bestFit="1" customWidth="1"/>
    <col min="8" max="8" width="7.5" bestFit="1" customWidth="1"/>
    <col min="9" max="9" width="16.83203125" bestFit="1" customWidth="1"/>
    <col min="10" max="10" width="12.83203125" bestFit="1" customWidth="1"/>
    <col min="11" max="11" width="16.83203125" bestFit="1" customWidth="1"/>
    <col min="12" max="12" width="12.83203125" bestFit="1" customWidth="1"/>
    <col min="13" max="13" width="16.83203125" bestFit="1" customWidth="1"/>
    <col min="14" max="14" width="12.83203125" bestFit="1" customWidth="1"/>
    <col min="15" max="15" width="27.1640625" bestFit="1" customWidth="1"/>
    <col min="16" max="16" width="12.83203125" bestFit="1" customWidth="1"/>
    <col min="17" max="17" width="21.83203125" bestFit="1" customWidth="1"/>
    <col min="18" max="18" width="12.83203125" bestFit="1" customWidth="1"/>
    <col min="19" max="19" width="16.83203125" bestFit="1" customWidth="1"/>
    <col min="20" max="20" width="12.83203125" bestFit="1" customWidth="1"/>
    <col min="21" max="21" width="16.83203125" bestFit="1" customWidth="1"/>
    <col min="22" max="22" width="12.1640625" bestFit="1" customWidth="1"/>
    <col min="23" max="23" width="16.83203125" bestFit="1" customWidth="1"/>
    <col min="24" max="24" width="12.83203125" bestFit="1" customWidth="1"/>
  </cols>
  <sheetData>
    <row r="1" spans="1:20" x14ac:dyDescent="0.2">
      <c r="A1" s="31" t="s">
        <v>1</v>
      </c>
      <c r="B1" s="31"/>
      <c r="C1" s="31" t="s">
        <v>87</v>
      </c>
      <c r="D1" s="31"/>
      <c r="E1" s="31" t="s">
        <v>2</v>
      </c>
      <c r="F1" s="31"/>
      <c r="G1" s="31" t="s">
        <v>3</v>
      </c>
      <c r="H1" s="31"/>
      <c r="I1" s="31" t="s">
        <v>127</v>
      </c>
      <c r="J1" s="31"/>
      <c r="K1" s="31" t="s">
        <v>267</v>
      </c>
      <c r="L1" s="31"/>
      <c r="M1" s="31" t="s">
        <v>119</v>
      </c>
      <c r="N1" s="31"/>
      <c r="O1" s="31" t="s">
        <v>130</v>
      </c>
      <c r="P1" s="31"/>
      <c r="Q1" s="31" t="s">
        <v>131</v>
      </c>
      <c r="R1" s="31"/>
      <c r="S1" s="31" t="s">
        <v>118</v>
      </c>
      <c r="T1" s="31"/>
    </row>
    <row r="2" spans="1:20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1:20" x14ac:dyDescent="0.2">
      <c r="A3" s="29" t="s">
        <v>254</v>
      </c>
      <c r="B3" s="32">
        <v>0.54789719626168221</v>
      </c>
      <c r="C3" s="29" t="s">
        <v>254</v>
      </c>
      <c r="D3" s="29">
        <v>11.37691588785046</v>
      </c>
      <c r="E3" s="29" t="s">
        <v>254</v>
      </c>
      <c r="F3" s="29">
        <v>8.2400623052959414</v>
      </c>
      <c r="G3" s="29" t="s">
        <v>254</v>
      </c>
      <c r="H3" s="29">
        <v>20</v>
      </c>
      <c r="I3" s="29" t="s">
        <v>254</v>
      </c>
      <c r="J3" s="29">
        <v>10.420000000000044</v>
      </c>
      <c r="K3" s="29" t="s">
        <v>254</v>
      </c>
      <c r="L3" s="29">
        <v>83.594633956386303</v>
      </c>
      <c r="M3" s="29" t="s">
        <v>254</v>
      </c>
      <c r="N3" s="29">
        <v>1337.5140186915887</v>
      </c>
      <c r="O3" s="29" t="s">
        <v>254</v>
      </c>
      <c r="P3" s="29">
        <v>49.742732671339617</v>
      </c>
      <c r="Q3" s="29" t="s">
        <v>254</v>
      </c>
      <c r="R3" s="29">
        <v>795.59507009345884</v>
      </c>
      <c r="S3" s="29" t="s">
        <v>254</v>
      </c>
      <c r="T3" s="29">
        <v>0.42056074766355139</v>
      </c>
    </row>
    <row r="4" spans="1:20" x14ac:dyDescent="0.2">
      <c r="A4" s="29" t="s">
        <v>159</v>
      </c>
      <c r="B4" s="29">
        <v>1.028343406495716E-2</v>
      </c>
      <c r="C4" s="29" t="s">
        <v>159</v>
      </c>
      <c r="D4" s="29">
        <v>0.69526058735802199</v>
      </c>
      <c r="E4" s="29" t="s">
        <v>159</v>
      </c>
      <c r="F4" s="29">
        <v>0.50355661449986056</v>
      </c>
      <c r="G4" s="29" t="s">
        <v>159</v>
      </c>
      <c r="H4" s="29">
        <v>0</v>
      </c>
      <c r="I4" s="29" t="s">
        <v>159</v>
      </c>
      <c r="J4" s="29">
        <v>2.4825341532472731E-15</v>
      </c>
      <c r="K4" s="29" t="s">
        <v>159</v>
      </c>
      <c r="L4" s="29">
        <v>1.6608019483434195</v>
      </c>
      <c r="M4" s="29" t="s">
        <v>159</v>
      </c>
      <c r="N4" s="29">
        <v>26.572818490047723</v>
      </c>
      <c r="O4" s="29" t="s">
        <v>159</v>
      </c>
      <c r="P4" s="29">
        <v>2.0767419914042322</v>
      </c>
      <c r="Q4" s="29" t="s">
        <v>159</v>
      </c>
      <c r="R4" s="29">
        <v>33.200526441760928</v>
      </c>
      <c r="S4" s="29" t="s">
        <v>159</v>
      </c>
      <c r="T4" s="29">
        <v>2.7595821988359148E-2</v>
      </c>
    </row>
    <row r="5" spans="1:20" x14ac:dyDescent="0.2">
      <c r="A5" s="29" t="s">
        <v>255</v>
      </c>
      <c r="B5" s="32">
        <v>0.54166666666666696</v>
      </c>
      <c r="C5" s="29" t="s">
        <v>255</v>
      </c>
      <c r="D5" s="29">
        <v>8.25</v>
      </c>
      <c r="E5" s="29" t="s">
        <v>255</v>
      </c>
      <c r="F5" s="29">
        <v>6.24</v>
      </c>
      <c r="G5" s="29" t="s">
        <v>255</v>
      </c>
      <c r="H5" s="29">
        <v>20</v>
      </c>
      <c r="I5" s="29" t="s">
        <v>255</v>
      </c>
      <c r="J5" s="29">
        <v>10.42</v>
      </c>
      <c r="K5" s="29" t="s">
        <v>255</v>
      </c>
      <c r="L5" s="29">
        <v>69.0625</v>
      </c>
      <c r="M5" s="29" t="s">
        <v>255</v>
      </c>
      <c r="N5" s="29">
        <v>1105</v>
      </c>
      <c r="O5" s="29" t="s">
        <v>255</v>
      </c>
      <c r="P5" s="29">
        <v>28.742343750000018</v>
      </c>
      <c r="Q5" s="29" t="s">
        <v>255</v>
      </c>
      <c r="R5" s="29">
        <v>459.87750000000028</v>
      </c>
      <c r="S5" s="29" t="s">
        <v>255</v>
      </c>
      <c r="T5" s="29">
        <v>0</v>
      </c>
    </row>
    <row r="6" spans="1:20" x14ac:dyDescent="0.2">
      <c r="A6" s="29" t="s">
        <v>256</v>
      </c>
      <c r="B6" s="29">
        <v>0.25</v>
      </c>
      <c r="C6" s="29" t="s">
        <v>256</v>
      </c>
      <c r="D6" s="29">
        <v>0</v>
      </c>
      <c r="E6" s="29" t="s">
        <v>256</v>
      </c>
      <c r="F6" s="29">
        <v>0</v>
      </c>
      <c r="G6" s="29" t="s">
        <v>256</v>
      </c>
      <c r="H6" s="29">
        <v>20</v>
      </c>
      <c r="I6" s="29" t="s">
        <v>256</v>
      </c>
      <c r="J6" s="29">
        <v>10.42</v>
      </c>
      <c r="K6" s="29" t="s">
        <v>256</v>
      </c>
      <c r="L6" s="29">
        <v>117.0625</v>
      </c>
      <c r="M6" s="29" t="s">
        <v>256</v>
      </c>
      <c r="N6" s="29">
        <v>1873</v>
      </c>
      <c r="O6" s="29" t="s">
        <v>256</v>
      </c>
      <c r="P6" s="29">
        <v>21.617187500000014</v>
      </c>
      <c r="Q6" s="29" t="s">
        <v>256</v>
      </c>
      <c r="R6" s="29">
        <v>345.87500000000023</v>
      </c>
      <c r="S6" s="29" t="s">
        <v>256</v>
      </c>
      <c r="T6" s="29">
        <v>0</v>
      </c>
    </row>
    <row r="7" spans="1:20" x14ac:dyDescent="0.2">
      <c r="A7" s="29" t="s">
        <v>257</v>
      </c>
      <c r="B7" s="29">
        <v>0.18424286740612553</v>
      </c>
      <c r="C7" s="29" t="s">
        <v>257</v>
      </c>
      <c r="D7" s="29">
        <v>12.456617449011926</v>
      </c>
      <c r="E7" s="29" t="s">
        <v>257</v>
      </c>
      <c r="F7" s="29">
        <v>9.0219584207701899</v>
      </c>
      <c r="G7" s="29" t="s">
        <v>257</v>
      </c>
      <c r="H7" s="29">
        <v>0</v>
      </c>
      <c r="I7" s="29" t="s">
        <v>257</v>
      </c>
      <c r="J7" s="29">
        <v>4.4478255798474932E-14</v>
      </c>
      <c r="K7" s="29" t="s">
        <v>257</v>
      </c>
      <c r="L7" s="29">
        <v>29.755713045236149</v>
      </c>
      <c r="M7" s="29" t="s">
        <v>257</v>
      </c>
      <c r="N7" s="29">
        <v>476.09118148114453</v>
      </c>
      <c r="O7" s="29" t="s">
        <v>257</v>
      </c>
      <c r="P7" s="29">
        <v>37.207891541104267</v>
      </c>
      <c r="Q7" s="29" t="s">
        <v>257</v>
      </c>
      <c r="R7" s="29">
        <v>594.83633116953388</v>
      </c>
      <c r="S7" s="29" t="s">
        <v>257</v>
      </c>
      <c r="T7" s="29">
        <v>0.49441979590166008</v>
      </c>
    </row>
    <row r="8" spans="1:20" x14ac:dyDescent="0.2">
      <c r="A8" s="29" t="s">
        <v>258</v>
      </c>
      <c r="B8" s="29">
        <v>3.3945434190031154E-2</v>
      </c>
      <c r="C8" s="29" t="s">
        <v>258</v>
      </c>
      <c r="D8" s="29">
        <v>155.16731827102836</v>
      </c>
      <c r="E8" s="29" t="s">
        <v>258</v>
      </c>
      <c r="F8" s="29">
        <v>81.395733746106146</v>
      </c>
      <c r="G8" s="29" t="s">
        <v>258</v>
      </c>
      <c r="H8" s="29">
        <v>0</v>
      </c>
      <c r="I8" s="29" t="s">
        <v>258</v>
      </c>
      <c r="J8" s="29">
        <v>1.9783152388745687E-27</v>
      </c>
      <c r="K8" s="29" t="s">
        <v>258</v>
      </c>
      <c r="L8" s="29">
        <v>885.40245883043679</v>
      </c>
      <c r="M8" s="29" t="s">
        <v>258</v>
      </c>
      <c r="N8" s="29">
        <v>226662.8130841121</v>
      </c>
      <c r="O8" s="29" t="s">
        <v>258</v>
      </c>
      <c r="P8" s="29">
        <v>1384.4271929345784</v>
      </c>
      <c r="Q8" s="29" t="s">
        <v>258</v>
      </c>
      <c r="R8" s="29">
        <v>353830.26087923144</v>
      </c>
      <c r="S8" s="29" t="s">
        <v>258</v>
      </c>
      <c r="T8" s="29">
        <v>0.24445093457943923</v>
      </c>
    </row>
    <row r="9" spans="1:20" x14ac:dyDescent="0.2">
      <c r="A9" s="29" t="s">
        <v>259</v>
      </c>
      <c r="B9" s="29">
        <v>-1.1962290614735935</v>
      </c>
      <c r="C9" s="29" t="s">
        <v>259</v>
      </c>
      <c r="D9" s="29">
        <v>1.673924682338745</v>
      </c>
      <c r="E9" s="29" t="s">
        <v>259</v>
      </c>
      <c r="F9" s="29">
        <v>2.2705489935590588</v>
      </c>
      <c r="G9" s="29" t="s">
        <v>259</v>
      </c>
      <c r="H9" s="29" t="e">
        <v>#DIV/0!</v>
      </c>
      <c r="I9" s="29" t="s">
        <v>259</v>
      </c>
      <c r="J9" s="29">
        <v>-2.0125786163521973</v>
      </c>
      <c r="K9" s="29" t="s">
        <v>259</v>
      </c>
      <c r="L9" s="29">
        <v>-0.98602109558784345</v>
      </c>
      <c r="M9" s="29" t="s">
        <v>259</v>
      </c>
      <c r="N9" s="29">
        <v>-0.986022925013744</v>
      </c>
      <c r="O9" s="29" t="s">
        <v>259</v>
      </c>
      <c r="P9" s="29">
        <v>-0.28192161560244511</v>
      </c>
      <c r="Q9" s="29" t="s">
        <v>259</v>
      </c>
      <c r="R9" s="29">
        <v>-0.28060673016600424</v>
      </c>
      <c r="S9" s="29" t="s">
        <v>259</v>
      </c>
      <c r="T9" s="29">
        <v>-1.9073626407561288</v>
      </c>
    </row>
    <row r="10" spans="1:20" x14ac:dyDescent="0.2">
      <c r="A10" s="29" t="s">
        <v>260</v>
      </c>
      <c r="B10" s="29">
        <v>9.6066689571870419E-3</v>
      </c>
      <c r="C10" s="29" t="s">
        <v>260</v>
      </c>
      <c r="D10" s="29">
        <v>1.3723689607251373</v>
      </c>
      <c r="E10" s="29" t="s">
        <v>260</v>
      </c>
      <c r="F10" s="29">
        <v>1.4474006938686919</v>
      </c>
      <c r="G10" s="29" t="s">
        <v>260</v>
      </c>
      <c r="H10" s="29" t="e">
        <v>#DIV/0!</v>
      </c>
      <c r="I10" s="29" t="s">
        <v>260</v>
      </c>
      <c r="J10" s="29">
        <v>-1.0047009717371791</v>
      </c>
      <c r="K10" s="29" t="s">
        <v>260</v>
      </c>
      <c r="L10" s="29">
        <v>0.6608740055573229</v>
      </c>
      <c r="M10" s="29" t="s">
        <v>260</v>
      </c>
      <c r="N10" s="29">
        <v>0.66087312253379216</v>
      </c>
      <c r="O10" s="29" t="s">
        <v>260</v>
      </c>
      <c r="P10" s="29">
        <v>0.96486720185137853</v>
      </c>
      <c r="Q10" s="29" t="s">
        <v>260</v>
      </c>
      <c r="R10" s="29">
        <v>0.964505887246493</v>
      </c>
      <c r="S10" s="29" t="s">
        <v>260</v>
      </c>
      <c r="T10" s="29">
        <v>0.32335802384067791</v>
      </c>
    </row>
    <row r="11" spans="1:20" x14ac:dyDescent="0.2">
      <c r="A11" s="29" t="s">
        <v>261</v>
      </c>
      <c r="B11" s="32">
        <v>0.625</v>
      </c>
      <c r="C11" s="29" t="s">
        <v>261</v>
      </c>
      <c r="D11" s="29">
        <v>58.25</v>
      </c>
      <c r="E11" s="29" t="s">
        <v>261</v>
      </c>
      <c r="F11" s="29">
        <v>48.18</v>
      </c>
      <c r="G11" s="29" t="s">
        <v>261</v>
      </c>
      <c r="H11" s="29">
        <v>0</v>
      </c>
      <c r="I11" s="29" t="s">
        <v>261</v>
      </c>
      <c r="J11" s="29">
        <v>0</v>
      </c>
      <c r="K11" s="29" t="s">
        <v>261</v>
      </c>
      <c r="L11" s="29">
        <v>92.375</v>
      </c>
      <c r="M11" s="29" t="s">
        <v>261</v>
      </c>
      <c r="N11" s="29">
        <v>1478</v>
      </c>
      <c r="O11" s="29" t="s">
        <v>261</v>
      </c>
      <c r="P11" s="29">
        <v>127.18734375</v>
      </c>
      <c r="Q11" s="29" t="s">
        <v>261</v>
      </c>
      <c r="R11" s="29">
        <v>2034.9974999999999</v>
      </c>
      <c r="S11" s="29" t="s">
        <v>261</v>
      </c>
      <c r="T11" s="29">
        <v>1</v>
      </c>
    </row>
    <row r="12" spans="1:20" x14ac:dyDescent="0.2">
      <c r="A12" s="29" t="s">
        <v>262</v>
      </c>
      <c r="B12" s="32">
        <v>0.25</v>
      </c>
      <c r="C12" s="29" t="s">
        <v>262</v>
      </c>
      <c r="D12" s="29">
        <v>0</v>
      </c>
      <c r="E12" s="29" t="s">
        <v>262</v>
      </c>
      <c r="F12" s="29">
        <v>0</v>
      </c>
      <c r="G12" s="29" t="s">
        <v>262</v>
      </c>
      <c r="H12" s="29">
        <v>20</v>
      </c>
      <c r="I12" s="29" t="s">
        <v>262</v>
      </c>
      <c r="J12" s="29">
        <v>10.42</v>
      </c>
      <c r="K12" s="29" t="s">
        <v>262</v>
      </c>
      <c r="L12" s="29">
        <v>49.375</v>
      </c>
      <c r="M12" s="29" t="s">
        <v>262</v>
      </c>
      <c r="N12" s="29">
        <v>790</v>
      </c>
      <c r="O12" s="29" t="s">
        <v>262</v>
      </c>
      <c r="P12" s="29">
        <v>13.396406250000013</v>
      </c>
      <c r="Q12" s="29" t="s">
        <v>262</v>
      </c>
      <c r="R12" s="29">
        <v>214.3425000000002</v>
      </c>
      <c r="S12" s="29" t="s">
        <v>262</v>
      </c>
      <c r="T12" s="29">
        <v>0</v>
      </c>
    </row>
    <row r="13" spans="1:20" x14ac:dyDescent="0.2">
      <c r="A13" s="29" t="s">
        <v>263</v>
      </c>
      <c r="B13" s="32">
        <v>0.875</v>
      </c>
      <c r="C13" s="29" t="s">
        <v>263</v>
      </c>
      <c r="D13" s="29">
        <v>58.25</v>
      </c>
      <c r="E13" s="29" t="s">
        <v>263</v>
      </c>
      <c r="F13" s="29">
        <v>48.18</v>
      </c>
      <c r="G13" s="29" t="s">
        <v>263</v>
      </c>
      <c r="H13" s="29">
        <v>20</v>
      </c>
      <c r="I13" s="29" t="s">
        <v>263</v>
      </c>
      <c r="J13" s="29">
        <v>10.42</v>
      </c>
      <c r="K13" s="29" t="s">
        <v>263</v>
      </c>
      <c r="L13" s="29">
        <v>141.75</v>
      </c>
      <c r="M13" s="29" t="s">
        <v>263</v>
      </c>
      <c r="N13" s="29">
        <v>2268</v>
      </c>
      <c r="O13" s="29" t="s">
        <v>263</v>
      </c>
      <c r="P13" s="29">
        <v>140.58375000000001</v>
      </c>
      <c r="Q13" s="29" t="s">
        <v>263</v>
      </c>
      <c r="R13" s="29">
        <v>2249.34</v>
      </c>
      <c r="S13" s="29" t="s">
        <v>263</v>
      </c>
      <c r="T13" s="29">
        <v>1</v>
      </c>
    </row>
    <row r="14" spans="1:20" x14ac:dyDescent="0.2">
      <c r="A14" s="29" t="s">
        <v>264</v>
      </c>
      <c r="B14" s="29">
        <v>175.875</v>
      </c>
      <c r="C14" s="29" t="s">
        <v>264</v>
      </c>
      <c r="D14" s="29">
        <v>3651.9899999999975</v>
      </c>
      <c r="E14" s="29" t="s">
        <v>264</v>
      </c>
      <c r="F14" s="29">
        <v>2645.0599999999972</v>
      </c>
      <c r="G14" s="29" t="s">
        <v>264</v>
      </c>
      <c r="H14" s="29">
        <v>6420</v>
      </c>
      <c r="I14" s="29" t="s">
        <v>264</v>
      </c>
      <c r="J14" s="29">
        <v>3344.8200000000143</v>
      </c>
      <c r="K14" s="29" t="s">
        <v>264</v>
      </c>
      <c r="L14" s="29">
        <v>26833.877500000002</v>
      </c>
      <c r="M14" s="29" t="s">
        <v>264</v>
      </c>
      <c r="N14" s="29">
        <v>429342</v>
      </c>
      <c r="O14" s="29" t="s">
        <v>264</v>
      </c>
      <c r="P14" s="29">
        <v>15967.417187500017</v>
      </c>
      <c r="Q14" s="29" t="s">
        <v>264</v>
      </c>
      <c r="R14" s="29">
        <v>255386.01750000028</v>
      </c>
      <c r="S14" s="29" t="s">
        <v>264</v>
      </c>
      <c r="T14" s="29">
        <v>135</v>
      </c>
    </row>
    <row r="15" spans="1:20" ht="17" thickBot="1" x14ac:dyDescent="0.25">
      <c r="A15" s="30" t="s">
        <v>265</v>
      </c>
      <c r="B15" s="30">
        <v>321</v>
      </c>
      <c r="C15" s="30" t="s">
        <v>265</v>
      </c>
      <c r="D15" s="30">
        <v>321</v>
      </c>
      <c r="E15" s="30" t="s">
        <v>265</v>
      </c>
      <c r="F15" s="30">
        <v>321</v>
      </c>
      <c r="G15" s="30" t="s">
        <v>265</v>
      </c>
      <c r="H15" s="30">
        <v>321</v>
      </c>
      <c r="I15" s="30" t="s">
        <v>265</v>
      </c>
      <c r="J15" s="30">
        <v>321</v>
      </c>
      <c r="K15" s="30" t="s">
        <v>265</v>
      </c>
      <c r="L15" s="30">
        <v>321</v>
      </c>
      <c r="M15" s="30" t="s">
        <v>265</v>
      </c>
      <c r="N15" s="30">
        <v>321</v>
      </c>
      <c r="O15" s="30" t="s">
        <v>265</v>
      </c>
      <c r="P15" s="30">
        <v>321</v>
      </c>
      <c r="Q15" s="30" t="s">
        <v>265</v>
      </c>
      <c r="R15" s="30">
        <v>321</v>
      </c>
      <c r="S15" s="30" t="s">
        <v>265</v>
      </c>
      <c r="T15" s="30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4453-8ED8-7A46-B8A5-F40DF7826CE6}">
  <dimension ref="A2:B26"/>
  <sheetViews>
    <sheetView tabSelected="1" zoomScale="82" workbookViewId="0">
      <selection activeCell="I3" sqref="I3"/>
    </sheetView>
  </sheetViews>
  <sheetFormatPr baseColWidth="10" defaultRowHeight="16" x14ac:dyDescent="0.2"/>
  <cols>
    <col min="1" max="1" width="37" bestFit="1" customWidth="1"/>
    <col min="2" max="2" width="58.5" bestFit="1" customWidth="1"/>
  </cols>
  <sheetData>
    <row r="2" spans="1:2" x14ac:dyDescent="0.2">
      <c r="B2" s="24"/>
    </row>
    <row r="3" spans="1:2" ht="96" x14ac:dyDescent="0.2">
      <c r="B3" s="25" t="s">
        <v>153</v>
      </c>
    </row>
    <row r="5" spans="1:2" x14ac:dyDescent="0.2">
      <c r="A5" s="13" t="s">
        <v>133</v>
      </c>
      <c r="B5" s="14"/>
    </row>
    <row r="6" spans="1:2" x14ac:dyDescent="0.2">
      <c r="A6" s="15" t="s">
        <v>134</v>
      </c>
      <c r="B6" s="16" t="s">
        <v>151</v>
      </c>
    </row>
    <row r="7" spans="1:2" x14ac:dyDescent="0.2">
      <c r="A7" s="13" t="s">
        <v>135</v>
      </c>
      <c r="B7" s="13"/>
    </row>
    <row r="8" spans="1:2" x14ac:dyDescent="0.2">
      <c r="A8" s="15" t="s">
        <v>136</v>
      </c>
      <c r="B8" s="16">
        <v>1</v>
      </c>
    </row>
    <row r="9" spans="1:2" x14ac:dyDescent="0.2">
      <c r="A9" s="13" t="s">
        <v>137</v>
      </c>
      <c r="B9" s="13"/>
    </row>
    <row r="10" spans="1:2" x14ac:dyDescent="0.2">
      <c r="A10" s="15" t="s">
        <v>138</v>
      </c>
      <c r="B10" s="16" t="s">
        <v>152</v>
      </c>
    </row>
    <row r="11" spans="1:2" x14ac:dyDescent="0.2">
      <c r="A11" s="15" t="s">
        <v>139</v>
      </c>
      <c r="B11" s="17">
        <v>321</v>
      </c>
    </row>
    <row r="12" spans="1:2" x14ac:dyDescent="0.2">
      <c r="A12" s="13" t="s">
        <v>140</v>
      </c>
      <c r="B12" s="13"/>
    </row>
    <row r="13" spans="1:2" x14ac:dyDescent="0.2">
      <c r="A13" s="15" t="s">
        <v>141</v>
      </c>
      <c r="B13" s="18">
        <f>B8*B11</f>
        <v>321</v>
      </c>
    </row>
    <row r="14" spans="1:2" x14ac:dyDescent="0.2">
      <c r="A14" s="13" t="s">
        <v>142</v>
      </c>
      <c r="B14" s="20"/>
    </row>
    <row r="15" spans="1:2" x14ac:dyDescent="0.2">
      <c r="A15" s="15" t="s">
        <v>143</v>
      </c>
      <c r="B15" s="16">
        <v>94</v>
      </c>
    </row>
    <row r="16" spans="1:2" x14ac:dyDescent="0.2">
      <c r="A16" s="13" t="s">
        <v>144</v>
      </c>
      <c r="B16" s="13"/>
    </row>
    <row r="17" spans="1:2" x14ac:dyDescent="0.2">
      <c r="A17" s="15" t="s">
        <v>145</v>
      </c>
      <c r="B17" s="16">
        <f>B15/B13</f>
        <v>0.29283489096573206</v>
      </c>
    </row>
    <row r="18" spans="1:2" x14ac:dyDescent="0.2">
      <c r="A18" s="13" t="s">
        <v>146</v>
      </c>
      <c r="B18" s="13"/>
    </row>
    <row r="19" spans="1:2" x14ac:dyDescent="0.2">
      <c r="A19" s="21" t="s">
        <v>147</v>
      </c>
      <c r="B19" s="22">
        <f>B17*1000000</f>
        <v>292834.89096573205</v>
      </c>
    </row>
    <row r="20" spans="1:2" x14ac:dyDescent="0.2">
      <c r="A20" s="13" t="s">
        <v>148</v>
      </c>
      <c r="B20" s="20"/>
    </row>
    <row r="21" spans="1:2" x14ac:dyDescent="0.2">
      <c r="A21" s="21" t="s">
        <v>149</v>
      </c>
      <c r="B21" s="16">
        <v>2</v>
      </c>
    </row>
    <row r="22" spans="1:2" x14ac:dyDescent="0.2">
      <c r="A22" s="19"/>
      <c r="B22" s="19"/>
    </row>
    <row r="23" spans="1:2" x14ac:dyDescent="0.2">
      <c r="A23" s="19"/>
      <c r="B23" s="19"/>
    </row>
    <row r="24" spans="1:2" x14ac:dyDescent="0.2">
      <c r="A24" s="21" t="s">
        <v>150</v>
      </c>
      <c r="B24" s="23">
        <f>_xlfn.NORM.S.INV(1-292834.89/1000000) + 1.5</f>
        <v>2.0451217567585762</v>
      </c>
    </row>
    <row r="25" spans="1:2" x14ac:dyDescent="0.2">
      <c r="A25" s="19"/>
    </row>
    <row r="26" spans="1:2" x14ac:dyDescent="0.2">
      <c r="A26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Original Data</vt:lpstr>
      <vt:lpstr>Regression Machine Cycle</vt:lpstr>
      <vt:lpstr>Multiple Regression</vt:lpstr>
      <vt:lpstr>Cash Register + Time Regression</vt:lpstr>
      <vt:lpstr>Single Regression</vt:lpstr>
      <vt:lpstr>Descriptive Stats</vt:lpstr>
      <vt:lpstr>SQL</vt:lpstr>
      <vt:lpstr>Pivot Table 1</vt:lpstr>
      <vt:lpstr>Conditional Formatting</vt:lpstr>
      <vt:lpstr>Welch's T Test</vt:lpstr>
      <vt:lpstr>Improved Data</vt:lpstr>
      <vt:lpstr>Improved Descriptive Stats</vt:lpstr>
      <vt:lpstr>Improved 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Belizaire</dc:creator>
  <cp:lastModifiedBy>Matthew Belizaire</cp:lastModifiedBy>
  <dcterms:created xsi:type="dcterms:W3CDTF">2023-05-02T11:24:34Z</dcterms:created>
  <dcterms:modified xsi:type="dcterms:W3CDTF">2023-06-17T23:57:04Z</dcterms:modified>
</cp:coreProperties>
</file>