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Reference" sheetId="1" r:id="rId3"/>
    <sheet state="visible" name="Totals" sheetId="2" r:id="rId4"/>
    <sheet state="visible" name="Matt" sheetId="3" r:id="rId5"/>
    <sheet state="visible" name="Daniel" sheetId="4" r:id="rId6"/>
    <sheet state="visible" name="Philip" sheetId="5" r:id="rId7"/>
    <sheet state="visible" name="Aaron" sheetId="6" r:id="rId8"/>
    <sheet state="visible" name="Pretty Charts" sheetId="7" r:id="rId9"/>
  </sheets>
  <definedNames>
    <definedName name="T2Wk1Est">#REF!</definedName>
    <definedName name="T1Wk1Act">#REF!</definedName>
    <definedName name="T2Wk10Est">#REF!</definedName>
    <definedName name="T1Data">#REF!</definedName>
    <definedName name="T1Wk3Est">#REF!</definedName>
    <definedName name="T2Wk7Act">#REF!</definedName>
    <definedName name="T2FinalsEst">#REF!</definedName>
    <definedName name="T2Wk3Est">#REF!</definedName>
    <definedName name="T1Wk2Est">#REF!</definedName>
    <definedName name="T2Wk10Act">#REF!</definedName>
    <definedName localSheetId="3" name="T1Wk1Act">#REF!</definedName>
    <definedName name="t1_2e">#REF!</definedName>
    <definedName name="T1FinalsAct">#REF!</definedName>
    <definedName name="T1Wk3Act">#REF!</definedName>
    <definedName name="T1Wk4Act">#REF!</definedName>
    <definedName name="T2Wk3Act">#REF!</definedName>
    <definedName name="T2Wk6Est">#REF!</definedName>
    <definedName name="T2Wk2Act">#REF!</definedName>
    <definedName name="T2Wk6Act">#REF!</definedName>
    <definedName name="T1Wk4Est">#REF!</definedName>
    <definedName name="T1Wk5Est">#REF!</definedName>
    <definedName name="T2Wk8Est">#REF!</definedName>
    <definedName name="T1Wk6Act">#REF!</definedName>
    <definedName localSheetId="4" name="T1Wk1Act">#REF!</definedName>
    <definedName name="T2Wk7Est">#REF!</definedName>
    <definedName name="T2Wk4Act">#REF!</definedName>
    <definedName name="T1Wk8Est">#REF!</definedName>
    <definedName name="T1Wk9Act">#REF!</definedName>
    <definedName name="T1Wk6Est">#REF!</definedName>
    <definedName name="T1Wk10Est">#REF!</definedName>
    <definedName name="T2Wk9Act">#REF!</definedName>
    <definedName name="T1Wk5Act">#REF!</definedName>
    <definedName name="T2Wk8Act">#REF!</definedName>
    <definedName localSheetId="5" name="T1Wk1Act">#REF!</definedName>
    <definedName name="T2Data">#REF!</definedName>
    <definedName name="T1Wk8Act">#REF!</definedName>
    <definedName name="T1Wk7Est">#REF!</definedName>
    <definedName name="T2Wk5Est">#REF!</definedName>
    <definedName name="Name">#REF!</definedName>
    <definedName name="T1Wk7Act">#REF!</definedName>
    <definedName name="T1Wk2Act">#REF!</definedName>
    <definedName name="T1FinalsEst">#REF!</definedName>
    <definedName name="T2Wk1Act">#REF!</definedName>
    <definedName name="T1Wk9Est">#REF!</definedName>
    <definedName name="T2Wk5Act">#REF!</definedName>
    <definedName name="T2Wk4Est">#REF!</definedName>
    <definedName name="T1Wk10Act">#REF!</definedName>
    <definedName name="T2Wk2Est">#REF!</definedName>
    <definedName name="T2Wk9Est">#REF!</definedName>
    <definedName name="T2FinalsAct">#REF!</definedName>
  </definedNames>
  <calcPr/>
</workbook>
</file>

<file path=xl/sharedStrings.xml><?xml version="1.0" encoding="utf-8"?>
<sst xmlns="http://schemas.openxmlformats.org/spreadsheetml/2006/main" count="967" uniqueCount="354">
  <si>
    <t>Task Type</t>
  </si>
  <si>
    <t>Development</t>
  </si>
  <si>
    <t>Documentation</t>
  </si>
  <si>
    <t>Meeting</t>
  </si>
  <si>
    <t>Modeling</t>
  </si>
  <si>
    <t>Presentation</t>
  </si>
  <si>
    <t>Research</t>
  </si>
  <si>
    <t>Process</t>
  </si>
  <si>
    <t>Design</t>
  </si>
  <si>
    <t>Testing</t>
  </si>
  <si>
    <t>Planning</t>
  </si>
  <si>
    <t>Name</t>
  </si>
  <si>
    <t>EST Total</t>
  </si>
  <si>
    <t>ACT Total</t>
  </si>
  <si>
    <t>Matt</t>
  </si>
  <si>
    <t>Daniel</t>
  </si>
  <si>
    <t>Aaron</t>
  </si>
  <si>
    <t>Philip</t>
  </si>
  <si>
    <t>Term 1</t>
  </si>
  <si>
    <t>Term 1 EST Total</t>
  </si>
  <si>
    <t>Term 1 ACT Total</t>
  </si>
  <si>
    <t>T1 Wk 01 EST</t>
  </si>
  <si>
    <t>T1 Wk 01 ACT</t>
  </si>
  <si>
    <t>Task</t>
  </si>
  <si>
    <t>EST</t>
  </si>
  <si>
    <t>ACT</t>
  </si>
  <si>
    <t>Term</t>
  </si>
  <si>
    <t>Week</t>
  </si>
  <si>
    <t>Done</t>
  </si>
  <si>
    <t>Attended a Meeting</t>
  </si>
  <si>
    <t>Initial Team Meet-up in the auditorium with Kal</t>
  </si>
  <si>
    <t>Set Up AWS Account</t>
  </si>
  <si>
    <t>Kick-Off Meeting 8/30/18</t>
  </si>
  <si>
    <t>Team Meeting 9/4/19 - Discussed Requirements and what the software should actually do. Discussed methodology. Discussed Cloud solutions.</t>
  </si>
  <si>
    <t>Set up AWS account</t>
  </si>
  <si>
    <t>Team Meeting 9/6/19 - Started Requirements Documentation, Assigned Team Roles, Selected Design Methodology</t>
  </si>
  <si>
    <t>Designed Low Fidelity Wireframe to show what functionality we *thought* the software was going to have and get feedback</t>
  </si>
  <si>
    <t>Info Kiosk Sponsor Meeting</t>
  </si>
  <si>
    <t>Group Meeting</t>
  </si>
  <si>
    <t>Team Meeting 9/11/18 - Went over research, conitnued requirements documentation work</t>
  </si>
  <si>
    <t>Opened a LucidChart Folder for our Modeling documents and shared access with team (Matt)</t>
  </si>
  <si>
    <t>Added the Domain Models in to LucidChart (Matt)</t>
  </si>
  <si>
    <t>Work on project plan</t>
  </si>
  <si>
    <t>Worked on Project Website (Matt)</t>
  </si>
  <si>
    <t>Re-wrote hour tracking log for google sheets (Matt)</t>
  </si>
  <si>
    <t>Formatted 4-Up Charts, Requirements Document, Use Cases</t>
  </si>
  <si>
    <t>7 Sequence Diagrams: login, approve/deny, add acct owner, add domain, view open content, view my requests, create content</t>
  </si>
  <si>
    <t>Research UI Design and Best Practices</t>
  </si>
  <si>
    <t>Got team website up and running</t>
  </si>
  <si>
    <t>Wrote a python script to put links to public_html documents in to an html list</t>
  </si>
  <si>
    <t>2 Sequence Diagrams: push content to a specific tv and approve a content request</t>
  </si>
  <si>
    <t>Research  AWS IOT</t>
  </si>
  <si>
    <t>Set up team account and gained access (had to talk to IT)</t>
  </si>
  <si>
    <t>Set up local AWS CLI on local machines and run set up scripts on the AWS Account</t>
  </si>
  <si>
    <t>Figured out a flow to get google documents to SE project website</t>
  </si>
  <si>
    <t xml:space="preserve">Investigate what rights are needed for the AWS Account </t>
  </si>
  <si>
    <t>Review Domain Model</t>
  </si>
  <si>
    <t>Review Use Case Documents</t>
  </si>
  <si>
    <t>Understand Bastion host, and AWS service catalog</t>
  </si>
  <si>
    <t>Add project plan to Google Site, link to SE team site</t>
  </si>
  <si>
    <t>Term 2</t>
  </si>
  <si>
    <t>Condensed Four-Up Charts back down to weekly charts</t>
  </si>
  <si>
    <t>Term 2 EST Total</t>
  </si>
  <si>
    <t>Term 2 ACT Total</t>
  </si>
  <si>
    <t>T2 Wk 01 EST</t>
  </si>
  <si>
    <t>T2 Wk 01 ACT</t>
  </si>
  <si>
    <t>Add Software Engineering Timeline deliverables to Project Plan</t>
  </si>
  <si>
    <t xml:space="preserve">AWS Serveless Web Application research </t>
  </si>
  <si>
    <t>Database ERD</t>
  </si>
  <si>
    <t>Database Reduction to Tables</t>
  </si>
  <si>
    <t>Design how to push Database update to web application</t>
  </si>
  <si>
    <t>Created Gantt Chart - Styled Schedule in Google Sheets</t>
  </si>
  <si>
    <t>AWS API Gateway Research</t>
  </si>
  <si>
    <t>Updated Bizcloud Website</t>
  </si>
  <si>
    <t>Create Infrastructure Model to verify what services need to be spun up</t>
  </si>
  <si>
    <t>Web App UI Mockup</t>
  </si>
  <si>
    <t xml:space="preserve">AWS Cognito Research </t>
  </si>
  <si>
    <t>Created ERD as well as looked back at DB Architecture and determine what tech to use</t>
  </si>
  <si>
    <t>Work with Karthik to get AWS infrastucture Model Approved</t>
  </si>
  <si>
    <t>Web App UI Mockup Version 2</t>
  </si>
  <si>
    <t>Database ERD Update</t>
  </si>
  <si>
    <t>Implement changes to AWS infrastucture Model</t>
  </si>
  <si>
    <t>Database Reduction to Tables Update</t>
  </si>
  <si>
    <t>Team Meeting</t>
  </si>
  <si>
    <t>Mid-Term project review with Kal</t>
  </si>
  <si>
    <t>Update Project Website</t>
  </si>
  <si>
    <t xml:space="preserve">Serverless Framework Research and Demoing </t>
  </si>
  <si>
    <t>Updated Requirements Doc</t>
  </si>
  <si>
    <t>Some Researching of UI and Design best practices for Smart TV display</t>
  </si>
  <si>
    <t>Establish Connection to RDS and reseach how to make queries to the SQL from lambda</t>
  </si>
  <si>
    <t>Group Meeting to explore technologies</t>
  </si>
  <si>
    <t>Reseach what lambdas permisions will be needed for the webapp</t>
  </si>
  <si>
    <t>Document what personal understandings of the system are</t>
  </si>
  <si>
    <t>Updated Project Plan</t>
  </si>
  <si>
    <t>Updated ERD</t>
  </si>
  <si>
    <t>Updated Project Schedule</t>
  </si>
  <si>
    <t>Updated Table Reduction</t>
  </si>
  <si>
    <t>Work with Karthik to set up serverless lambda deployments and rds mysql connections when on rit vpn</t>
  </si>
  <si>
    <t>Added Use Case for registering account</t>
  </si>
  <si>
    <t>Initial lambda implementation for the release one</t>
  </si>
  <si>
    <t>Reviewed Use Case Document; edited Use Case for registering smart TV and Pushing Content</t>
  </si>
  <si>
    <t>Create Interim Presentation and work on it</t>
  </si>
  <si>
    <t>Work on Project Presentation</t>
  </si>
  <si>
    <t>Meet with Kal to discuss interim presentation</t>
  </si>
  <si>
    <t>Work on presentation post Kal's updates</t>
  </si>
  <si>
    <t xml:space="preserve">Meet to work on presentation </t>
  </si>
  <si>
    <t>Meet to discuss start of semester</t>
  </si>
  <si>
    <t>Reserve Team Room in Library for Tuesday Meeting</t>
  </si>
  <si>
    <t>Set up jira</t>
  </si>
  <si>
    <t>Email Bizcloud with Redmine and Phil's permission requests</t>
  </si>
  <si>
    <t>Review architecture Models</t>
  </si>
  <si>
    <t>Review meeting notes, delegate actions</t>
  </si>
  <si>
    <t xml:space="preserve">Work on test plan document </t>
  </si>
  <si>
    <t>Meeting with Bizcloud</t>
  </si>
  <si>
    <t>Sprint Planning</t>
  </si>
  <si>
    <t>Set up AWS Cognitio</t>
  </si>
  <si>
    <t>Fill out descriptions and Acceptance Criteria for Sprint 5</t>
  </si>
  <si>
    <t>Group Meetings week 2</t>
  </si>
  <si>
    <t>Update JIRA to reflect project plan schedule</t>
  </si>
  <si>
    <t>Work on Test Plan Jira</t>
  </si>
  <si>
    <t>Create Google Calendar with sprint plans, meetings, due dates, etc. to map out the rest of the semester</t>
  </si>
  <si>
    <t>Group meetings week 3</t>
  </si>
  <si>
    <t>Update all currently entered use cases in the use case document</t>
  </si>
  <si>
    <t>Update sequence diagrams for currently implemented use cases</t>
  </si>
  <si>
    <t>Trouble shooting content cors error</t>
  </si>
  <si>
    <t>Team meeting with Kal</t>
  </si>
  <si>
    <t>Work on account representation</t>
  </si>
  <si>
    <t>Update use case document to reflect all requirements</t>
  </si>
  <si>
    <t>Update project plan to reflect changes to use case document</t>
  </si>
  <si>
    <t>group meetings week 4</t>
  </si>
  <si>
    <t>Team meeting with Bizcloud</t>
  </si>
  <si>
    <t>group meetings week 5</t>
  </si>
  <si>
    <t>Update project plan to reflect changes to features and sprint plan</t>
  </si>
  <si>
    <t>work on account representation/test in account and plan future work</t>
  </si>
  <si>
    <t>Team sprint planning meeting</t>
  </si>
  <si>
    <t>Work on edit lambda implementation</t>
  </si>
  <si>
    <t>Write out agendas for this week, check Jira, check 4-ups, update 4-up document</t>
  </si>
  <si>
    <t>Implement unit tests for all existing lambdas</t>
  </si>
  <si>
    <t>Review feedback from Kal on Process document</t>
  </si>
  <si>
    <t>Team meeting</t>
  </si>
  <si>
    <t>Update project plan from sequence diagrams</t>
  </si>
  <si>
    <t>Update Jira with all use cases and reflect the project plan</t>
  </si>
  <si>
    <t>Create webapp login page ui wireframe</t>
  </si>
  <si>
    <t>Team meeting with Bizcloud and Demo</t>
  </si>
  <si>
    <t>Updated Jira with descriptions</t>
  </si>
  <si>
    <t>Create Devices Wireframes</t>
  </si>
  <si>
    <t>Look in to UI solutions</t>
  </si>
  <si>
    <t>Remote team meeting</t>
  </si>
  <si>
    <t>Saturday meeting</t>
  </si>
  <si>
    <t>Worked on implementing Client list and creation</t>
  </si>
  <si>
    <t>group meetings week 6</t>
  </si>
  <si>
    <t xml:space="preserve">Android App architecture Research </t>
  </si>
  <si>
    <t>Work on Jira</t>
  </si>
  <si>
    <t>Implement android id</t>
  </si>
  <si>
    <t>Testing for Sprint 6</t>
  </si>
  <si>
    <t>Implement CD on github</t>
  </si>
  <si>
    <t>Agenda for both meetings</t>
  </si>
  <si>
    <t>Bug fix for device linking</t>
  </si>
  <si>
    <t>Four-up Update</t>
  </si>
  <si>
    <t>Coding day</t>
  </si>
  <si>
    <t>Testing for sprint 7</t>
  </si>
  <si>
    <t>Implement adding new section</t>
  </si>
  <si>
    <t>Draw up wireframes</t>
  </si>
  <si>
    <t>Work on cards in android tv</t>
  </si>
  <si>
    <t>Fix a few things in adding new section and add some more UI elements / robustness</t>
  </si>
  <si>
    <t>implement device status</t>
  </si>
  <si>
    <t>Fix bugs</t>
  </si>
  <si>
    <t>Sprint 7 Testing</t>
  </si>
  <si>
    <t>Implement CI on Lambdas</t>
  </si>
  <si>
    <t>UI Overhaul / Fix section error</t>
  </si>
  <si>
    <t>Fill in Jira descriptions / AC for Sprint 8</t>
  </si>
  <si>
    <t>Update SE website</t>
  </si>
  <si>
    <t>Sponsor Meeting / Demo</t>
  </si>
  <si>
    <t>implement dynamic device topic (untested)</t>
  </si>
  <si>
    <t>Poster presentation</t>
  </si>
  <si>
    <t>set up github slack integration</t>
  </si>
  <si>
    <t>Material Ramp-Up</t>
  </si>
  <si>
    <t>Get ready for Thursday Sponsor Meeting</t>
  </si>
  <si>
    <t>Thursday Sponsor Meeting</t>
  </si>
  <si>
    <t>Content Submission Flow</t>
  </si>
  <si>
    <t>Fix Pipelines auto release</t>
  </si>
  <si>
    <t>Implemnet unit tests for dynamic topic</t>
  </si>
  <si>
    <t>SP - 377 Elaborate on Tests and make sure they're in similar formats</t>
  </si>
  <si>
    <t>push/remove/get device content lambdas implmented and tested (ran into blockers related to iot, serverless, and travis ci)</t>
  </si>
  <si>
    <t>Organize some things on jira</t>
  </si>
  <si>
    <t>meetings week 8</t>
  </si>
  <si>
    <t>Convert active content lambda to tv friendly format and unit test</t>
  </si>
  <si>
    <t>Look in to other team's websites</t>
  </si>
  <si>
    <t>instance id from android id</t>
  </si>
  <si>
    <t xml:space="preserve">Helping others with stories </t>
  </si>
  <si>
    <t>Add more functional testing for SP - 377</t>
  </si>
  <si>
    <t>Finish write-up for Website content</t>
  </si>
  <si>
    <t>display qr codes on cards</t>
  </si>
  <si>
    <t>attempt deploying on a Android TV device</t>
  </si>
  <si>
    <t>Wireframe / Design for SE Website</t>
  </si>
  <si>
    <t>restore push functionality to the web app</t>
  </si>
  <si>
    <t>Fill in Jira descriptions / AC  and Plan for Sprint 9</t>
  </si>
  <si>
    <t>Finish Sprint 8 Test Plan new tests</t>
  </si>
  <si>
    <t>fix push to update active status</t>
  </si>
  <si>
    <t>Updated Jira and listed out pointing for Sprint 9</t>
  </si>
  <si>
    <t>update cards to not be dimmed</t>
  </si>
  <si>
    <t>Build out SE Project Website</t>
  </si>
  <si>
    <t>Materialize Landing Page and Login Page and add logout button to Navbar (twice...)</t>
  </si>
  <si>
    <t>fix 403 error on web app</t>
  </si>
  <si>
    <t>Transfer files over to Team Drive</t>
  </si>
  <si>
    <t>content request lambdas and cloudformation limit fix</t>
  </si>
  <si>
    <t>Point stories</t>
  </si>
  <si>
    <t>meetings week 10</t>
  </si>
  <si>
    <t>Review Phil's PR</t>
  </si>
  <si>
    <t>Research on adjusting fragment layouts to help aaron on smart tv</t>
  </si>
  <si>
    <t>meetings week 11</t>
  </si>
  <si>
    <t xml:space="preserve">Changing smart tv qr content request implementation to dynamic </t>
  </si>
  <si>
    <t>bug fixes for content request lambdas</t>
  </si>
  <si>
    <t>Planning, Four-Up updates</t>
  </si>
  <si>
    <t>research on custom card views for smart tv (no luck yet)</t>
  </si>
  <si>
    <t xml:space="preserve">helping matt and aarron with db updates </t>
  </si>
  <si>
    <t>Finish writing up content submission flow document</t>
  </si>
  <si>
    <t>Set up app on nvidia shield</t>
  </si>
  <si>
    <t>Have web app register real devices</t>
  </si>
  <si>
    <t>sponsor meeting</t>
  </si>
  <si>
    <t>Device all deployed content</t>
  </si>
  <si>
    <t>Content client id</t>
  </si>
  <si>
    <t>Fix redirect not working on device approval bug</t>
  </si>
  <si>
    <t>Lambdas to limit gets by client and section id</t>
  </si>
  <si>
    <t>Work on SE Website</t>
  </si>
  <si>
    <t>Setting up local environment to deploy lambdas</t>
  </si>
  <si>
    <t>Work session</t>
  </si>
  <si>
    <t>smart tv pr bug fix</t>
  </si>
  <si>
    <t>Working on getting the list of content requests finished</t>
  </si>
  <si>
    <t>meetings week 13</t>
  </si>
  <si>
    <t>Materialized client entry and list</t>
  </si>
  <si>
    <t>smart tv display title research</t>
  </si>
  <si>
    <t>lambda bug fixes</t>
  </si>
  <si>
    <t>Project Review with Kal</t>
  </si>
  <si>
    <t>smart tv display pictures research</t>
  </si>
  <si>
    <t>verify all items are listed in swagger</t>
  </si>
  <si>
    <t>Updated Bizcloud project website</t>
  </si>
  <si>
    <t>work on poster</t>
  </si>
  <si>
    <t>Worked on website (had to rename everything to work properly with casing on Apache (python on windows didn't care))</t>
  </si>
  <si>
    <t>SE Website work, added some content, did some refactoring, adding files</t>
  </si>
  <si>
    <t>Process Documentation</t>
  </si>
  <si>
    <t>More work on creating assets for the SE website as well as adding to the document list</t>
  </si>
  <si>
    <t>Fixed angular reload issue with materialized content list / quick functional tests / quick UI update</t>
  </si>
  <si>
    <t>Update documentation</t>
  </si>
  <si>
    <t>Finish up most work on SE Website</t>
  </si>
  <si>
    <t>Planning for meeting</t>
  </si>
  <si>
    <t>Work on poster</t>
  </si>
  <si>
    <t>Sprint 10 Planning</t>
  </si>
  <si>
    <t>Sprint 9 Testing</t>
  </si>
  <si>
    <t>Work on Poster</t>
  </si>
  <si>
    <t>Update Documentation</t>
  </si>
  <si>
    <t>Project Review with Kal pt. 2</t>
  </si>
  <si>
    <t>Reformat the poster</t>
  </si>
  <si>
    <t xml:space="preserve">Working on page omission in the app depending on the user logged in </t>
  </si>
  <si>
    <t>Omit pages from being viewed depending on the user logged in</t>
  </si>
  <si>
    <t>Materialize device list and add a list of content currently deployed to a specific devices</t>
  </si>
  <si>
    <t>Make lists only display user-relevant items based on client or account</t>
  </si>
  <si>
    <t>Team Meeting to hash out some work and go over demo</t>
  </si>
  <si>
    <t>Continue working on development tasks</t>
  </si>
  <si>
    <t>Meeting with Bizcloud and plan final sprint</t>
  </si>
  <si>
    <t>Update metrics documentation</t>
  </si>
  <si>
    <t>Bug fixes</t>
  </si>
  <si>
    <t>Worked on poster</t>
  </si>
  <si>
    <t>Worked on Final Presentation</t>
  </si>
  <si>
    <t>Brief meeting with bizcloud</t>
  </si>
  <si>
    <t>Write demo draft</t>
  </si>
  <si>
    <t>Started the temporary domain model</t>
  </si>
  <si>
    <t>block unauthenticated users from logging in; List view for all clients</t>
  </si>
  <si>
    <t>Figure out IoT topic architecture throughout the system - For registration and pushing content</t>
  </si>
  <si>
    <t>Document IoT topic architecture</t>
  </si>
  <si>
    <t>Messed with the architecture of cloud services</t>
  </si>
  <si>
    <t>Updated Document after discussion</t>
  </si>
  <si>
    <t>Updated the domain model</t>
  </si>
  <si>
    <t>Modified db schema; updated db schema; setup classes for device functionality and wrote and unit tested device lambda</t>
  </si>
  <si>
    <t>Wrote section lambdas and tested them.created UI for section and device viewing; updated API doc and deployed lambdas</t>
  </si>
  <si>
    <t>Create sequence diagrams</t>
  </si>
  <si>
    <t>Finished tying together the section and device functionality and tied services to the UI; Updated connection loading on smart tv</t>
  </si>
  <si>
    <t>Documented new flow for lambdas and iot publishes/subscriptions</t>
  </si>
  <si>
    <t>Sprint 7 Demo</t>
  </si>
  <si>
    <t>Made wireframes for Viewing and Approving/Denying Content Requests</t>
  </si>
  <si>
    <t>Made wireframes for Creating and Editing a Section</t>
  </si>
  <si>
    <t>Made wireframes for Assigning admin to client accounts and section accounts</t>
  </si>
  <si>
    <t>Bug investigation</t>
  </si>
  <si>
    <t xml:space="preserve"> Change the query return type in the lambda functions</t>
  </si>
  <si>
    <t>Updated Use Case Document</t>
  </si>
  <si>
    <t>Upload the new db schema to mysql</t>
  </si>
  <si>
    <t>Refactor lambda structure</t>
  </si>
  <si>
    <t>Updated db schema</t>
  </si>
  <si>
    <t>Worked on EC2 research</t>
  </si>
  <si>
    <t>Materialized content page</t>
  </si>
  <si>
    <t>Investigated loading time bug/found solution</t>
  </si>
  <si>
    <t>Sponsor meeting</t>
  </si>
  <si>
    <t>Create System Diagram</t>
  </si>
  <si>
    <t>Create nonfunctiontal and functional requirements</t>
  </si>
  <si>
    <t>Finished jira items</t>
  </si>
  <si>
    <t>Regular team meeting</t>
  </si>
  <si>
    <t>Meeting with sponsor</t>
  </si>
  <si>
    <t>Outside meeting with team; Changed lambdas to accept json - refactored some functions. Added details page</t>
  </si>
  <si>
    <t>Research deployment error for Matt</t>
  </si>
  <si>
    <t>Run through the creation of ERD</t>
  </si>
  <si>
    <t>Research API calls for getting user attributes</t>
  </si>
  <si>
    <t>Research API calls for listing all users</t>
  </si>
  <si>
    <t>Fixed content request page bug; Content Request form; push content with option to select a device</t>
  </si>
  <si>
    <t>Meeting with team (Project Review)</t>
  </si>
  <si>
    <t>Researched on MQTT protocol</t>
  </si>
  <si>
    <t>Review infrastructure with matt</t>
  </si>
  <si>
    <t>Meeting with team</t>
  </si>
  <si>
    <t>Learning how an Amazon Button communicates with AWS IOT</t>
  </si>
  <si>
    <t>Created wireframes for the smart tv application</t>
  </si>
  <si>
    <t>Fixed push content bug; create/test list user lambda</t>
  </si>
  <si>
    <t>PR reviews and approval; created and designed user list; active status button; user registration flow</t>
  </si>
  <si>
    <t>Research on creating an android mobile app and implemented counter</t>
  </si>
  <si>
    <t>Research how to confirm users and how to invite users to the application</t>
  </si>
  <si>
    <t>Group meeting</t>
  </si>
  <si>
    <t>Started developing the smart tv register activity</t>
  </si>
  <si>
    <t>Sponsor meeting/demo</t>
  </si>
  <si>
    <t xml:space="preserve">Redocumenting the use case for registering a device </t>
  </si>
  <si>
    <t>Research on creating a mobile application with RxJava, RetroFit and Dagger 2</t>
  </si>
  <si>
    <t xml:space="preserve">Developed second tv registration activity </t>
  </si>
  <si>
    <t>Research and Implement sample android pub sub application for connecting tv app to mqtt broker</t>
  </si>
  <si>
    <t>Created third activity to display tile layout</t>
  </si>
  <si>
    <t>Interim presentation after Kals feedback</t>
  </si>
  <si>
    <t xml:space="preserve">Finalizing details of the interim presentation </t>
  </si>
  <si>
    <t>Team Meeting to discuss what was last spoke on before the break</t>
  </si>
  <si>
    <t>Worked on getting the connection of the smart tv app to AWS IOT</t>
  </si>
  <si>
    <t>Team Meeting to discuss project plan with Kal</t>
  </si>
  <si>
    <t>Worked with phil on getting communication between the webapp and Iot using my personal acc</t>
  </si>
  <si>
    <t>Finish up the integrating pieces document of how the mobile app communicates with the IOT</t>
  </si>
  <si>
    <t>Team meeting to assign story points to the next sprint</t>
  </si>
  <si>
    <t>Meet up with team to go through the architecture and running the smart tv app on their machines</t>
  </si>
  <si>
    <t>Carried out demo with sponsor</t>
  </si>
  <si>
    <t>Story Pointed sprint 7</t>
  </si>
  <si>
    <t>Carried out creation of sprint 6 test plan and running sprint 5 test plan</t>
  </si>
  <si>
    <t>Worked on creating the smart tv app wireframes</t>
  </si>
  <si>
    <t>Group meeting and discussion for registration of smart tv design as well as working on the jira stories assigned to me</t>
  </si>
  <si>
    <t>Group meeting for week 6</t>
  </si>
  <si>
    <t xml:space="preserve">Worked on creating the smart tv app cards </t>
  </si>
  <si>
    <t xml:space="preserve">More attempts at getting smart tv cards to work </t>
  </si>
  <si>
    <t>Met up to discuss the approvals of our wireframes</t>
  </si>
  <si>
    <t>Made progress with adding VerticalGridFragment to card activity, it now has a grid fragment using txt view</t>
  </si>
  <si>
    <t>Worked on getting content reloaded onto the fragments as well as the status activity page</t>
  </si>
  <si>
    <t>Worked on making sure the status page works with the topic it connects to</t>
  </si>
  <si>
    <t>Meeting up with team to point and discuss routing of the status page</t>
  </si>
  <si>
    <t>Met up with sponsor to demo the progress we made</t>
  </si>
  <si>
    <t xml:space="preserve">Finished status activity </t>
  </si>
  <si>
    <t>Worked on expanding the card and getting another qr code on the ImageCardView</t>
  </si>
  <si>
    <t>worked on getting a fixed qr code image on the card activity page</t>
  </si>
  <si>
    <t>created test plan document for sprint 9</t>
  </si>
  <si>
    <t>Project Review with Kal about updated metrics</t>
  </si>
  <si>
    <t>Creating a custom image card view that displays more of the title and description</t>
  </si>
  <si>
    <t>Met up with team to discuss further details on the tv app and functional stories</t>
  </si>
  <si>
    <t>Worked on the test plan for sprint 10</t>
  </si>
  <si>
    <t>Made changes to the poster</t>
  </si>
  <si>
    <t>Worked on the  documentation of smart tv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</si>
</sst>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color rgb="FFFFFFFF"/>
    </font>
    <font>
      <b/>
    </font>
    <font>
      <sz val="14.0"/>
    </font>
    <font>
      <color rgb="FFFFFFFF"/>
    </font>
    <font>
      <name val="Arial"/>
    </font>
    <font>
      <b/>
      <sz val="10.0"/>
      <name val="Arial"/>
    </font>
    <font>
      <b/>
      <sz val="10.0"/>
      <color rgb="FF000000"/>
      <name val="Arial"/>
    </font>
    <font>
      <color rgb="FF00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0" fontId="4" numFmtId="0" xfId="0" applyAlignment="1" applyFont="1">
      <alignment horizontal="left" vertical="top"/>
    </xf>
    <xf borderId="0" fillId="2" fontId="5" numFmtId="0" xfId="0" applyFont="1"/>
    <xf borderId="0" fillId="0" fontId="6" numFmtId="0" xfId="0" applyAlignment="1" applyFont="1">
      <alignment horizontal="right" vertical="bottom"/>
    </xf>
    <xf borderId="1" fillId="2" fontId="7" numFmtId="0" xfId="0" applyAlignment="1" applyBorder="1" applyFont="1">
      <alignment vertical="top"/>
    </xf>
    <xf borderId="1" fillId="2" fontId="8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0" fillId="0" fontId="1" numFmtId="0" xfId="0" applyFont="1"/>
    <xf borderId="1" fillId="0" fontId="9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2" fillId="0" fontId="6" numFmtId="0" xfId="0" applyAlignment="1" applyBorder="1" applyFont="1">
      <alignment vertical="top"/>
    </xf>
    <xf borderId="2" fillId="0" fontId="6" numFmtId="0" xfId="0" applyAlignment="1" applyBorder="1" applyFont="1">
      <alignment horizontal="right" vertical="top"/>
    </xf>
    <xf borderId="2" fillId="0" fontId="10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vertical="top"/>
    </xf>
    <xf borderId="2" fillId="0" fontId="9" numFmtId="0" xfId="0" applyAlignment="1" applyBorder="1" applyFont="1">
      <alignment vertical="top"/>
    </xf>
    <xf borderId="1" fillId="0" fontId="6" numFmtId="0" xfId="0" applyAlignment="1" applyBorder="1" applyFont="1">
      <alignment horizontal="right" vertical="top"/>
    </xf>
    <xf borderId="1" fillId="0" fontId="10" numFmtId="0" xfId="0" applyAlignment="1" applyBorder="1" applyFont="1">
      <alignment vertical="top"/>
    </xf>
    <xf borderId="1" fillId="3" fontId="6" numFmtId="0" xfId="0" applyAlignment="1" applyBorder="1" applyFill="1" applyFont="1">
      <alignment vertical="top"/>
    </xf>
    <xf borderId="2" fillId="3" fontId="6" numFmtId="0" xfId="0" applyAlignment="1" applyBorder="1" applyFont="1">
      <alignment vertical="top"/>
    </xf>
    <xf borderId="2" fillId="3" fontId="6" numFmtId="0" xfId="0" applyAlignment="1" applyBorder="1" applyFont="1">
      <alignment horizontal="right" vertical="top"/>
    </xf>
    <xf borderId="2" fillId="3" fontId="10" numFmtId="0" xfId="0" applyAlignment="1" applyBorder="1" applyFont="1">
      <alignment vertical="top"/>
    </xf>
    <xf borderId="0" fillId="4" fontId="10" numFmtId="0" xfId="0" applyAlignment="1" applyFill="1" applyFont="1">
      <alignment horizontal="left"/>
    </xf>
    <xf borderId="1" fillId="3" fontId="6" numFmtId="0" xfId="0" applyAlignment="1" applyBorder="1" applyFont="1">
      <alignment horizontal="right" vertical="top"/>
    </xf>
    <xf borderId="1" fillId="3" fontId="10" numFmtId="0" xfId="0" applyAlignment="1" applyBorder="1" applyFont="1">
      <alignment vertical="top"/>
    </xf>
    <xf borderId="1" fillId="4" fontId="6" numFmtId="0" xfId="0" applyAlignment="1" applyBorder="1" applyFont="1">
      <alignment vertical="top"/>
    </xf>
    <xf borderId="2" fillId="4" fontId="6" numFmtId="0" xfId="0" applyAlignment="1" applyBorder="1" applyFont="1">
      <alignment vertical="top"/>
    </xf>
    <xf borderId="2" fillId="4" fontId="6" numFmtId="0" xfId="0" applyAlignment="1" applyBorder="1" applyFont="1">
      <alignment horizontal="right" vertical="top"/>
    </xf>
    <xf borderId="2" fillId="4" fontId="10" numFmtId="0" xfId="0" applyAlignment="1" applyBorder="1" applyFont="1">
      <alignment vertical="top"/>
    </xf>
    <xf borderId="1" fillId="4" fontId="6" numFmtId="0" xfId="0" applyAlignment="1" applyBorder="1" applyFont="1">
      <alignment vertical="top"/>
    </xf>
    <xf borderId="2" fillId="4" fontId="6" numFmtId="0" xfId="0" applyAlignment="1" applyBorder="1" applyFont="1">
      <alignment vertical="top"/>
    </xf>
    <xf borderId="2" fillId="4" fontId="6" numFmtId="0" xfId="0" applyAlignment="1" applyBorder="1" applyFont="1">
      <alignment horizontal="right" vertical="top"/>
    </xf>
    <xf borderId="2" fillId="4" fontId="6" numFmtId="0" xfId="0" applyAlignment="1" applyBorder="1" applyFont="1">
      <alignment horizontal="right" readingOrder="0" vertical="top"/>
    </xf>
    <xf borderId="3" fillId="3" fontId="6" numFmtId="0" xfId="0" applyAlignment="1" applyBorder="1" applyFont="1">
      <alignment vertical="top"/>
    </xf>
    <xf borderId="4" fillId="3" fontId="6" numFmtId="0" xfId="0" applyAlignment="1" applyBorder="1" applyFont="1">
      <alignment vertical="top"/>
    </xf>
    <xf borderId="4" fillId="3" fontId="6" numFmtId="0" xfId="0" applyAlignment="1" applyBorder="1" applyFont="1">
      <alignment horizontal="right" vertical="top"/>
    </xf>
    <xf borderId="4" fillId="3" fontId="6" numFmtId="0" xfId="0" applyAlignment="1" applyBorder="1" applyFont="1">
      <alignment horizontal="right" readingOrder="0" vertical="top"/>
    </xf>
    <xf borderId="3" fillId="4" fontId="6" numFmtId="0" xfId="0" applyAlignment="1" applyBorder="1" applyFont="1">
      <alignment vertical="top"/>
    </xf>
    <xf borderId="4" fillId="4" fontId="6" numFmtId="0" xfId="0" applyAlignment="1" applyBorder="1" applyFont="1">
      <alignment vertical="top"/>
    </xf>
    <xf borderId="4" fillId="4" fontId="6" numFmtId="0" xfId="0" applyAlignment="1" applyBorder="1" applyFont="1">
      <alignment horizontal="right" vertical="top"/>
    </xf>
    <xf borderId="4" fillId="4" fontId="6" numFmtId="0" xfId="0" applyAlignment="1" applyBorder="1" applyFont="1">
      <alignment horizontal="right"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Daniel-style">
      <tableStyleElement dxfId="1" type="headerRow"/>
      <tableStyleElement dxfId="2" type="firstRowStripe"/>
      <tableStyleElement dxfId="3" type="secondRowStripe"/>
    </tableStyle>
    <tableStyle count="3" pivot="0" name="Matt-style">
      <tableStyleElement dxfId="1" type="headerRow"/>
      <tableStyleElement dxfId="2" type="firstRowStripe"/>
      <tableStyleElement dxfId="3" type="secondRowStripe"/>
    </tableStyle>
    <tableStyle count="3" pivot="0" name="Philip-style">
      <tableStyleElement dxfId="1" type="headerRow"/>
      <tableStyleElement dxfId="2" type="firstRowStripe"/>
      <tableStyleElement dxfId="3" type="secondRowStripe"/>
    </tableStyle>
    <tableStyle count="3" pivot="0" name="Aar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G216" displayName="Table_2" id="2">
  <tableColumns count="7">
    <tableColumn name="Task" id="1"/>
    <tableColumn name="Task Type" id="2"/>
    <tableColumn name="EST" id="3"/>
    <tableColumn name="ACT" id="4"/>
    <tableColumn name="Term" id="5"/>
    <tableColumn name="Week" id="6"/>
    <tableColumn name="Done" id="7"/>
  </tableColumns>
  <tableStyleInfo name="Matt-style" showColumnStripes="0" showFirstColumn="1" showLastColumn="1" showRowStripes="1"/>
</table>
</file>

<file path=xl/tables/table2.xml><?xml version="1.0" encoding="utf-8"?>
<table xmlns="http://schemas.openxmlformats.org/spreadsheetml/2006/main" ref="A1:G151" displayName="Table_1" id="1">
  <tableColumns count="7">
    <tableColumn name="Task" id="1"/>
    <tableColumn name="Task Type" id="2"/>
    <tableColumn name="EST" id="3"/>
    <tableColumn name="ACT" id="4"/>
    <tableColumn name="Term" id="5"/>
    <tableColumn name="Week" id="6"/>
    <tableColumn name="Done" id="7"/>
  </tableColumns>
  <tableStyleInfo name="Daniel-style" showColumnStripes="0" showFirstColumn="1" showLastColumn="1" showRowStripes="1"/>
</table>
</file>

<file path=xl/tables/table3.xml><?xml version="1.0" encoding="utf-8"?>
<table xmlns="http://schemas.openxmlformats.org/spreadsheetml/2006/main" ref="A1:G145" displayName="Table_3" id="3">
  <tableColumns count="7">
    <tableColumn name="Task" id="1"/>
    <tableColumn name="Task Type" id="2"/>
    <tableColumn name="EST" id="3"/>
    <tableColumn name="ACT" id="4"/>
    <tableColumn name="Term" id="5"/>
    <tableColumn name="Week" id="6"/>
    <tableColumn name="Done" id="7"/>
  </tableColumns>
  <tableStyleInfo name="Philip-style" showColumnStripes="0" showFirstColumn="1" showLastColumn="1" showRowStripes="1"/>
</table>
</file>

<file path=xl/tables/table4.xml><?xml version="1.0" encoding="utf-8"?>
<table xmlns="http://schemas.openxmlformats.org/spreadsheetml/2006/main" ref="A1:G169" displayName="Table_4" id="4">
  <tableColumns count="7">
    <tableColumn name="Task" id="1"/>
    <tableColumn name="Task Type" id="2"/>
    <tableColumn name="EST" id="3"/>
    <tableColumn name="ACT" id="4"/>
    <tableColumn name="Term" id="5"/>
    <tableColumn name="Week" id="6"/>
    <tableColumn name="Done" id="7"/>
  </tableColumns>
  <tableStyleInfo name="Aaro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.71"/>
    <col customWidth="1" min="3" max="4" width="16.57"/>
    <col customWidth="1" min="5" max="5" width="1.86"/>
    <col customWidth="1" min="6" max="6" width="14.0"/>
    <col customWidth="1" min="7" max="7" width="13.57"/>
    <col customWidth="1" min="8" max="8" width="13.86"/>
    <col customWidth="1" min="9" max="9" width="14.29"/>
    <col customWidth="1" min="10" max="10" width="14.0"/>
  </cols>
  <sheetData>
    <row r="1">
      <c r="A1" s="2" t="s">
        <v>11</v>
      </c>
      <c r="B1" s="2"/>
      <c r="C1" s="2" t="s">
        <v>12</v>
      </c>
      <c r="D1" s="2" t="s">
        <v>13</v>
      </c>
      <c r="E1" s="3"/>
    </row>
    <row r="2">
      <c r="A2" s="1" t="s">
        <v>14</v>
      </c>
      <c r="C2">
        <f t="shared" ref="C2:D2" si="1">SUM(C9,C16)</f>
        <v>292.875</v>
      </c>
      <c r="D2">
        <f t="shared" si="1"/>
        <v>320.125</v>
      </c>
    </row>
    <row r="3">
      <c r="A3" s="1" t="s">
        <v>15</v>
      </c>
      <c r="C3">
        <f t="shared" ref="C3:D3" si="2">SUM(C10,C17)</f>
        <v>260.5</v>
      </c>
      <c r="D3">
        <f t="shared" si="2"/>
        <v>317</v>
      </c>
    </row>
    <row r="4">
      <c r="A4" s="1" t="s">
        <v>16</v>
      </c>
      <c r="C4">
        <f t="shared" ref="C4:D4" si="3">SUM(C11,C18)</f>
        <v>146.25</v>
      </c>
      <c r="D4">
        <f t="shared" si="3"/>
        <v>210.5</v>
      </c>
    </row>
    <row r="5">
      <c r="A5" s="1" t="s">
        <v>17</v>
      </c>
      <c r="C5">
        <f t="shared" ref="C5:D5" si="4">SUM(C12,C19)</f>
        <v>241</v>
      </c>
      <c r="D5">
        <f t="shared" si="4"/>
        <v>291.75</v>
      </c>
    </row>
    <row r="7" ht="18.75" customHeight="1">
      <c r="A7" s="4" t="s">
        <v>18</v>
      </c>
    </row>
    <row r="8">
      <c r="A8" s="2" t="s">
        <v>11</v>
      </c>
      <c r="B8" s="5"/>
      <c r="C8" s="2" t="s">
        <v>19</v>
      </c>
      <c r="D8" s="2" t="s">
        <v>20</v>
      </c>
      <c r="E8" s="5"/>
      <c r="F8" s="2" t="s">
        <v>21</v>
      </c>
      <c r="G8" s="2" t="s">
        <v>22</v>
      </c>
      <c r="H8" s="2" t="str">
        <f>CONCATENATE("T",VALUE(MID($F$8,2,1))," Wk ",TEXT(VALUE(MID($F$8,2,1)) + (ABS(COLUMN(INDIRECT(ADDRESS(ROW(),COLUMN())))-COLUMN($F$8)))/2,"00")," EST")</f>
        <v>T1 Wk 02 EST</v>
      </c>
      <c r="I8" s="2" t="str">
        <f>CONCATENATE("T",VALUE(MID($G$8,2,1))," Wk ",TEXT(VALUE(MID($G$8,2,1)) + (ABS(COLUMN(INDIRECT(ADDRESS(ROW(),COLUMN())))-COLUMN($G$8)))/2,"00")," ACT")</f>
        <v>T1 Wk 02 ACT</v>
      </c>
      <c r="J8" s="2" t="str">
        <f>CONCATENATE("T",VALUE(MID($F$8,2,1))," Wk ",TEXT(VALUE(MID($F$8,2,1)) + (ABS(COLUMN(INDIRECT(ADDRESS(ROW(),COLUMN())))-COLUMN($F$8)))/2,"00")," EST")</f>
        <v>T1 Wk 03 EST</v>
      </c>
      <c r="K8" s="2" t="str">
        <f>CONCATENATE("T",VALUE(MID($G$8,2,1))," Wk ",TEXT(VALUE(MID($G$8,2,1)) + (ABS(COLUMN(INDIRECT(ADDRESS(ROW(),COLUMN())))-COLUMN($G$8)))/2,"00")," ACT")</f>
        <v>T1 Wk 03 ACT</v>
      </c>
      <c r="L8" s="2" t="str">
        <f>CONCATENATE("T",VALUE(MID($F$8,2,1))," Wk ",TEXT(VALUE(MID($F$8,2,1)) + (ABS(COLUMN(INDIRECT(ADDRESS(ROW(),COLUMN())))-COLUMN($F$8)))/2,"00")," EST")</f>
        <v>T1 Wk 04 EST</v>
      </c>
      <c r="M8" s="2" t="str">
        <f>CONCATENATE("T",VALUE(MID($G$8,2,1))," Wk ",TEXT(VALUE(MID($G$8,2,1)) + (ABS(COLUMN(INDIRECT(ADDRESS(ROW(),COLUMN())))-COLUMN($G$8)))/2,"00")," ACT")</f>
        <v>T1 Wk 04 ACT</v>
      </c>
      <c r="N8" s="2" t="str">
        <f>CONCATENATE("T",VALUE(MID($F$8,2,1))," Wk ",TEXT(VALUE(MID($F$8,2,1)) + (ABS(COLUMN(INDIRECT(ADDRESS(ROW(),COLUMN())))-COLUMN($F$8)))/2,"00")," EST")</f>
        <v>T1 Wk 05 EST</v>
      </c>
      <c r="O8" s="2" t="str">
        <f>CONCATENATE("T",VALUE(MID($G$8,2,1))," Wk ",TEXT(VALUE(MID($G$8,2,1)) + (ABS(COLUMN(INDIRECT(ADDRESS(ROW(),COLUMN())))-COLUMN($G$8)))/2,"00")," ACT")</f>
        <v>T1 Wk 05 ACT</v>
      </c>
      <c r="P8" s="2" t="str">
        <f>CONCATENATE("T",VALUE(MID($F$8,2,1))," Wk ",TEXT(VALUE(MID($F$8,2,1)) + (ABS(COLUMN(INDIRECT(ADDRESS(ROW(),COLUMN())))-COLUMN($F$8)))/2,"00")," EST")</f>
        <v>T1 Wk 06 EST</v>
      </c>
      <c r="Q8" s="2" t="str">
        <f>CONCATENATE("T",VALUE(MID($G$8,2,1))," Wk ",TEXT(VALUE(MID($G$8,2,1)) + (ABS(COLUMN(INDIRECT(ADDRESS(ROW(),COLUMN())))-COLUMN($G$8)))/2,"00")," ACT")</f>
        <v>T1 Wk 06 ACT</v>
      </c>
      <c r="R8" s="2" t="str">
        <f>CONCATENATE("T",VALUE(MID($F$8,2,1))," Wk ",TEXT(VALUE(MID($F$8,2,1)) + (ABS(COLUMN(INDIRECT(ADDRESS(ROW(),COLUMN())))-COLUMN($F$8)))/2,"00")," EST")</f>
        <v>T1 Wk 07 EST</v>
      </c>
      <c r="S8" s="2" t="str">
        <f>CONCATENATE("T",VALUE(MID($G$8,2,1))," Wk ",TEXT(VALUE(MID($G$8,2,1)) + (ABS(COLUMN(INDIRECT(ADDRESS(ROW(),COLUMN())))-COLUMN($G$8)))/2,"00")," ACT")</f>
        <v>T1 Wk 07 ACT</v>
      </c>
      <c r="T8" s="2" t="str">
        <f>CONCATENATE("T",VALUE(MID($F$8,2,1))," Wk ",TEXT(VALUE(MID($F$8,2,1)) + (ABS(COLUMN(INDIRECT(ADDRESS(ROW(),COLUMN())))-COLUMN($F$8)))/2,"00")," EST")</f>
        <v>T1 Wk 08 EST</v>
      </c>
      <c r="U8" s="2" t="str">
        <f>CONCATENATE("T",VALUE(MID($G$8,2,1))," Wk ",TEXT(VALUE(MID($G$8,2,1)) + (ABS(COLUMN(INDIRECT(ADDRESS(ROW(),COLUMN())))-COLUMN($G$8)))/2,"00")," ACT")</f>
        <v>T1 Wk 08 ACT</v>
      </c>
      <c r="V8" s="2" t="str">
        <f>CONCATENATE("T",VALUE(MID($F$8,2,1))," Wk ",TEXT(VALUE(MID($F$8,2,1)) + (ABS(COLUMN(INDIRECT(ADDRESS(ROW(),COLUMN())))-COLUMN($F$8)))/2,"00")," EST")</f>
        <v>T1 Wk 09 EST</v>
      </c>
      <c r="W8" s="2" t="str">
        <f>CONCATENATE("T",VALUE(MID($G$8,2,1))," Wk ",TEXT(VALUE(MID($G$8,2,1)) + (ABS(COLUMN(INDIRECT(ADDRESS(ROW(),COLUMN())))-COLUMN($G$8)))/2,"00")," ACT")</f>
        <v>T1 Wk 09 ACT</v>
      </c>
      <c r="X8" s="2" t="str">
        <f>CONCATENATE("T",VALUE(MID($F$8,2,1))," Wk ",TEXT(VALUE(MID($F$8,2,1)) + (ABS(COLUMN(INDIRECT(ADDRESS(ROW(),COLUMN())))-COLUMN($F$8)))/2,"00")," EST")</f>
        <v>T1 Wk 10 EST</v>
      </c>
      <c r="Y8" s="2" t="str">
        <f>CONCATENATE("T",VALUE(MID($G$8,2,1))," Wk ",TEXT(VALUE(MID($G$8,2,1)) + (ABS(COLUMN(INDIRECT(ADDRESS(ROW(),COLUMN())))-COLUMN($G$8)))/2,"00")," ACT")</f>
        <v>T1 Wk 10 ACT</v>
      </c>
      <c r="Z8" s="2" t="str">
        <f>CONCATENATE("T",VALUE(MID($F$8,2,1))," Wk ",TEXT(VALUE(MID($F$8,2,1)) + (ABS(COLUMN(INDIRECT(ADDRESS(ROW(),COLUMN())))-COLUMN($F$8)))/2,"00")," EST")</f>
        <v>T1 Wk 11 EST</v>
      </c>
      <c r="AA8" s="2" t="str">
        <f>CONCATENATE("T",VALUE(MID($G$8,2,1))," Wk ",TEXT(VALUE(MID($G$8,2,1)) + (ABS(COLUMN(INDIRECT(ADDRESS(ROW(),COLUMN())))-COLUMN($G$8)))/2,"00")," ACT")</f>
        <v>T1 Wk 11 ACT</v>
      </c>
      <c r="AB8" s="2" t="str">
        <f>CONCATENATE("T",VALUE(MID($F$8,2,1))," Wk ",TEXT(VALUE(MID($F$8,2,1)) + (ABS(COLUMN(INDIRECT(ADDRESS(ROW(),COLUMN())))-COLUMN($F$8)))/2,"00")," EST")</f>
        <v>T1 Wk 12 EST</v>
      </c>
      <c r="AC8" s="2" t="str">
        <f>CONCATENATE("T",VALUE(MID($G$8,2,1))," Wk ",TEXT(VALUE(MID($G$8,2,1)) + (ABS(COLUMN(INDIRECT(ADDRESS(ROW(),COLUMN())))-COLUMN($G$8)))/2,"00")," ACT")</f>
        <v>T1 Wk 12 ACT</v>
      </c>
      <c r="AD8" s="2" t="str">
        <f>CONCATENATE("T",VALUE(MID($F$8,2,1))," Wk ",TEXT(VALUE(MID($F$8,2,1)) + (ABS(COLUMN(INDIRECT(ADDRESS(ROW(),COLUMN())))-COLUMN($F$8)))/2,"00")," EST")</f>
        <v>T1 Wk 13 EST</v>
      </c>
      <c r="AE8" s="2" t="str">
        <f>CONCATENATE("T",VALUE(MID($G$8,2,1))," Wk ",TEXT(VALUE(MID($G$8,2,1)) + (ABS(COLUMN(INDIRECT(ADDRESS(ROW(),COLUMN())))-COLUMN($G$8)))/2,"00")," ACT")</f>
        <v>T1 Wk 13 ACT</v>
      </c>
      <c r="AF8" s="2" t="str">
        <f>CONCATENATE("T",VALUE(MID($F$8,2,1))," Wk ",TEXT(VALUE(MID($F$8,2,1)) + (ABS(COLUMN(INDIRECT(ADDRESS(ROW(),COLUMN())))-COLUMN($F$8)))/2,"00")," EST")</f>
        <v>T1 Wk 14 EST</v>
      </c>
      <c r="AG8" s="2" t="str">
        <f>CONCATENATE("T",VALUE(MID($G$8,2,1))," Wk ",TEXT(VALUE(MID($G$8,2,1)) + (ABS(COLUMN(INDIRECT(ADDRESS(ROW(),COLUMN())))-COLUMN($G$8)))/2,"00")," ACT")</f>
        <v>T1 Wk 14 ACT</v>
      </c>
      <c r="AH8" s="2" t="str">
        <f>CONCATENATE("T",VALUE(MID($F$8,2,1))," Wk ",TEXT(VALUE(MID($F$8,2,1)) + (ABS(COLUMN(INDIRECT(ADDRESS(ROW(),COLUMN())))-COLUMN($F$8)))/2,"00")," EST")</f>
        <v>T1 Wk 15 EST</v>
      </c>
      <c r="AI8" s="2" t="str">
        <f>CONCATENATE("T",VALUE(MID($G$8,2,1))," Wk ",TEXT(VALUE(MID($G$8,2,1)) + (ABS(COLUMN(INDIRECT(ADDRESS(ROW(),COLUMN())))-COLUMN($G$8)))/2,"00")," ACT")</f>
        <v>T1 Wk 15 ACT</v>
      </c>
    </row>
    <row r="9">
      <c r="A9" s="1" t="s">
        <v>14</v>
      </c>
      <c r="C9">
        <f t="shared" ref="C9:C12" si="5">IFERROR(__xludf.DUMMYFUNCTION("IFERROR(SUM(QUERY(INDIRECT(CONCATENATE($A2,""!$A:$Z"")),""SELECT C WHERE E = 1 AND G = TRUE"",0)),0)"),72.375)</f>
        <v>72.375</v>
      </c>
      <c r="D9">
        <f t="shared" ref="D9:D12" si="6">IFERROR(__xludf.DUMMYFUNCTION("IFERROR(SUM(QUERY(INDIRECT(CONCATENATE($A2,""!$A:$Z"")),""SELECT D WHERE E = 1 AND G = TRUE"",0)),0)"),73.875)</f>
        <v>73.875</v>
      </c>
      <c r="F9">
        <f t="shared" ref="F9:F12" si="7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TRUE""),0)),0)"),1.5)</f>
        <v>1.5</v>
      </c>
      <c r="G9">
        <f t="shared" ref="G9:G12" si="8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TRUE""),0)),0)"),1.5)</f>
        <v>1.5</v>
      </c>
      <c r="H9" s="6">
        <f t="shared" ref="H9:H12" si="9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TRUE""),0)),0)"),5.875)</f>
        <v>5.875</v>
      </c>
      <c r="I9" s="6">
        <f t="shared" ref="I9:I12" si="10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TRUE""),0)),0)"),5.875)</f>
        <v>5.875</v>
      </c>
      <c r="J9">
        <f t="shared" ref="J9:J12" si="11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TRUE""),0)),0)"),8.5)</f>
        <v>8.5</v>
      </c>
      <c r="K9">
        <f t="shared" ref="K9:K12" si="12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TRUE""),0)),0)"),12.5)</f>
        <v>12.5</v>
      </c>
      <c r="L9" s="6">
        <f t="shared" ref="L9:L12" si="13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TRUE""),0)),0)"),8.75)</f>
        <v>8.75</v>
      </c>
      <c r="M9" s="6">
        <f t="shared" ref="M9:M12" si="14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TRUE""),0)),0)"),9.5)</f>
        <v>9.5</v>
      </c>
      <c r="N9">
        <f t="shared" ref="N9:N12" si="15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TRUE""),0)),0)"),2.75)</f>
        <v>2.75</v>
      </c>
      <c r="O9">
        <f t="shared" ref="O9:O12" si="16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TRUE""),0)),0)"),2.75)</f>
        <v>2.75</v>
      </c>
      <c r="P9" s="6">
        <f t="shared" ref="P9:P12" si="17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TRUE""),0)),0)"),3.5)</f>
        <v>3.5</v>
      </c>
      <c r="Q9" s="6">
        <f t="shared" ref="Q9:Q12" si="18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TRUE""),0)),0)"),3.5)</f>
        <v>3.5</v>
      </c>
      <c r="R9">
        <f t="shared" ref="R9:R12" si="19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TRUE""),0)),0)"),9.5)</f>
        <v>9.5</v>
      </c>
      <c r="S9">
        <f t="shared" ref="S9:S12" si="20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TRUE""),0)),0)"),8.25)</f>
        <v>8.25</v>
      </c>
      <c r="T9" s="6">
        <f t="shared" ref="T9:T12" si="21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TRUE""),0)),0)"),8.5)</f>
        <v>8.5</v>
      </c>
      <c r="U9" s="6">
        <f t="shared" ref="U9:U12" si="22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TRUE""),0)),0)"),9.0)</f>
        <v>9</v>
      </c>
      <c r="V9">
        <f t="shared" ref="V9:V12" si="23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TRUE""),0)),0)"),7.0)</f>
        <v>7</v>
      </c>
      <c r="W9">
        <f t="shared" ref="W9:W12" si="24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TRUE""),0)),0)"),6.5)</f>
        <v>6.5</v>
      </c>
      <c r="X9" s="6">
        <f t="shared" ref="X9:X12" si="25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TRUE""),0)),0)"),2.25)</f>
        <v>2.25</v>
      </c>
      <c r="Y9" s="6">
        <f t="shared" ref="Y9:Y12" si="26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TRUE""),0)),0)"),2.25)</f>
        <v>2.25</v>
      </c>
      <c r="Z9">
        <f t="shared" ref="Z9:Z12" si="27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TRUE""),0)),0)"),5.0)</f>
        <v>5</v>
      </c>
      <c r="AA9">
        <f t="shared" ref="AA9:AA12" si="28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TRUE""),0)),0)"),4.75)</f>
        <v>4.75</v>
      </c>
      <c r="AB9" s="6">
        <f t="shared" ref="AB9:AB12" si="29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TRUE""),0)),0)"),4.0)</f>
        <v>4</v>
      </c>
      <c r="AC9" s="6">
        <f t="shared" ref="AC9:AC12" si="30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TRUE""),0)),0)"),3.25)</f>
        <v>3.25</v>
      </c>
      <c r="AD9">
        <f t="shared" ref="AD9:AD12" si="31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TRUE""),0)),0)"),1.0)</f>
        <v>1</v>
      </c>
      <c r="AE9">
        <f t="shared" ref="AE9:AE12" si="32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TRUE""),0)),0)"),1.0)</f>
        <v>1</v>
      </c>
      <c r="AF9" s="6">
        <f t="shared" ref="AF9:AF12" si="33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TRUE""),0)),0)"),4.25)</f>
        <v>4.25</v>
      </c>
      <c r="AG9" s="6">
        <f t="shared" ref="AG9:AG12" si="34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TRUE""),0)),0)"),3.25)</f>
        <v>3.25</v>
      </c>
      <c r="AH9">
        <f t="shared" ref="AH9:AH12" si="35">IFERROR(__xludf.DUMMYFUNCTION("IFERROR(SUM(QUERY(INDIRECT(CONCATENATE($A2,""!$A:$Z"")),CONCATENATE(""SELECT C WHERE E ="",VALUE(MID(INDIRECT(ADDRESS((ROW()-(ROW()-8)),COLUMN())),2,2)),"" AND F = "",VALUE(MID(INDIRECT(ADDRESS((ROW()-(ROW()-8)),COLUMN())),7,2)),"" AND G = TRUE""),0)),0)"),0.0)</f>
        <v>0</v>
      </c>
      <c r="AI9">
        <f t="shared" ref="AI9:AI12" si="36">IFERROR(__xludf.DUMMYFUNCTION("IFERROR(SUM(QUERY(INDIRECT(CONCATENATE($A2,""!$A:$Z"")),CONCATENATE(""SELECT D WHERE E ="",VALUE(MID(INDIRECT(ADDRESS((ROW()-(ROW()-8)),COLUMN())),2,2)),"" AND F = "",VALUE(MID(INDIRECT(ADDRESS((ROW()-(ROW()-8)),COLUMN())),7,2)),"" AND G = TRUE""),0)),0)"),0.0)</f>
        <v>0</v>
      </c>
    </row>
    <row r="10">
      <c r="A10" s="1" t="s">
        <v>15</v>
      </c>
      <c r="C10">
        <f t="shared" si="5"/>
        <v>91</v>
      </c>
      <c r="D10">
        <f t="shared" si="6"/>
        <v>102.5</v>
      </c>
      <c r="F10">
        <f t="shared" si="7"/>
        <v>2</v>
      </c>
      <c r="G10">
        <f t="shared" si="8"/>
        <v>7</v>
      </c>
      <c r="H10" s="6">
        <f t="shared" si="9"/>
        <v>5.25</v>
      </c>
      <c r="I10" s="6">
        <f t="shared" si="10"/>
        <v>6.25</v>
      </c>
      <c r="J10">
        <f t="shared" si="11"/>
        <v>2.75</v>
      </c>
      <c r="K10">
        <f t="shared" si="12"/>
        <v>2.75</v>
      </c>
      <c r="L10" s="6">
        <f t="shared" si="13"/>
        <v>16</v>
      </c>
      <c r="M10" s="6">
        <f t="shared" si="14"/>
        <v>14.5</v>
      </c>
      <c r="N10">
        <f t="shared" si="15"/>
        <v>4.5</v>
      </c>
      <c r="O10">
        <f t="shared" si="16"/>
        <v>5.5</v>
      </c>
      <c r="P10" s="6">
        <f t="shared" si="17"/>
        <v>6.5</v>
      </c>
      <c r="Q10" s="6">
        <f t="shared" si="18"/>
        <v>8.5</v>
      </c>
      <c r="R10">
        <f t="shared" si="19"/>
        <v>8.5</v>
      </c>
      <c r="S10">
        <f t="shared" si="20"/>
        <v>7.5</v>
      </c>
      <c r="T10" s="6">
        <f t="shared" si="21"/>
        <v>3.5</v>
      </c>
      <c r="U10" s="6">
        <f t="shared" si="22"/>
        <v>3.5</v>
      </c>
      <c r="V10">
        <f t="shared" si="23"/>
        <v>9.5</v>
      </c>
      <c r="W10">
        <f t="shared" si="24"/>
        <v>9.5</v>
      </c>
      <c r="X10" s="6">
        <f t="shared" si="25"/>
        <v>9.5</v>
      </c>
      <c r="Y10" s="6">
        <f t="shared" si="26"/>
        <v>7.5</v>
      </c>
      <c r="Z10">
        <f t="shared" si="27"/>
        <v>4.5</v>
      </c>
      <c r="AA10">
        <f t="shared" si="28"/>
        <v>8.5</v>
      </c>
      <c r="AB10" s="6">
        <f t="shared" si="29"/>
        <v>9.5</v>
      </c>
      <c r="AC10" s="6">
        <f t="shared" si="30"/>
        <v>10.5</v>
      </c>
      <c r="AD10">
        <f t="shared" si="31"/>
        <v>3</v>
      </c>
      <c r="AE10">
        <f t="shared" si="32"/>
        <v>3</v>
      </c>
      <c r="AF10" s="6">
        <f t="shared" si="33"/>
        <v>6</v>
      </c>
      <c r="AG10" s="6">
        <f t="shared" si="34"/>
        <v>8</v>
      </c>
      <c r="AH10">
        <f t="shared" si="35"/>
        <v>0</v>
      </c>
      <c r="AI10">
        <f t="shared" si="36"/>
        <v>0</v>
      </c>
    </row>
    <row r="11">
      <c r="A11" s="1" t="s">
        <v>16</v>
      </c>
      <c r="C11">
        <f t="shared" si="5"/>
        <v>75.25</v>
      </c>
      <c r="D11">
        <f t="shared" si="6"/>
        <v>96.75</v>
      </c>
      <c r="F11">
        <f t="shared" si="7"/>
        <v>4</v>
      </c>
      <c r="G11">
        <f t="shared" si="8"/>
        <v>6</v>
      </c>
      <c r="H11" s="6">
        <f t="shared" si="9"/>
        <v>5.75</v>
      </c>
      <c r="I11" s="6">
        <f t="shared" si="10"/>
        <v>6.75</v>
      </c>
      <c r="J11">
        <f t="shared" si="11"/>
        <v>4.5</v>
      </c>
      <c r="K11">
        <f t="shared" si="12"/>
        <v>6.5</v>
      </c>
      <c r="L11" s="6">
        <f t="shared" si="13"/>
        <v>2</v>
      </c>
      <c r="M11" s="6">
        <f t="shared" si="14"/>
        <v>2</v>
      </c>
      <c r="N11">
        <f t="shared" si="15"/>
        <v>4</v>
      </c>
      <c r="O11">
        <f t="shared" si="16"/>
        <v>5</v>
      </c>
      <c r="P11" s="6">
        <f t="shared" si="17"/>
        <v>5</v>
      </c>
      <c r="Q11" s="6">
        <f t="shared" si="18"/>
        <v>5</v>
      </c>
      <c r="R11">
        <f t="shared" si="19"/>
        <v>2</v>
      </c>
      <c r="S11">
        <f t="shared" si="20"/>
        <v>3</v>
      </c>
      <c r="T11" s="6">
        <f t="shared" si="21"/>
        <v>5</v>
      </c>
      <c r="U11" s="6">
        <f t="shared" si="22"/>
        <v>5</v>
      </c>
      <c r="V11">
        <f t="shared" si="23"/>
        <v>2</v>
      </c>
      <c r="W11">
        <f t="shared" si="24"/>
        <v>2</v>
      </c>
      <c r="X11" s="6">
        <f t="shared" si="25"/>
        <v>8</v>
      </c>
      <c r="Y11" s="6">
        <f t="shared" si="26"/>
        <v>11</v>
      </c>
      <c r="Z11">
        <f t="shared" si="27"/>
        <v>9</v>
      </c>
      <c r="AA11">
        <f t="shared" si="28"/>
        <v>11.75</v>
      </c>
      <c r="AB11" s="6">
        <f t="shared" si="29"/>
        <v>8</v>
      </c>
      <c r="AC11" s="6">
        <f t="shared" si="30"/>
        <v>9.75</v>
      </c>
      <c r="AD11">
        <f t="shared" si="31"/>
        <v>7</v>
      </c>
      <c r="AE11">
        <f t="shared" si="32"/>
        <v>11</v>
      </c>
      <c r="AF11" s="6">
        <f t="shared" si="33"/>
        <v>9</v>
      </c>
      <c r="AG11" s="6">
        <f t="shared" si="34"/>
        <v>12</v>
      </c>
      <c r="AH11">
        <f t="shared" si="35"/>
        <v>0</v>
      </c>
      <c r="AI11">
        <f t="shared" si="36"/>
        <v>0</v>
      </c>
    </row>
    <row r="12">
      <c r="A12" s="1" t="s">
        <v>17</v>
      </c>
      <c r="C12">
        <f t="shared" si="5"/>
        <v>78.5</v>
      </c>
      <c r="D12">
        <f t="shared" si="6"/>
        <v>90.5</v>
      </c>
      <c r="F12">
        <f t="shared" si="7"/>
        <v>3</v>
      </c>
      <c r="G12">
        <f t="shared" si="8"/>
        <v>7</v>
      </c>
      <c r="H12" s="6">
        <f t="shared" si="9"/>
        <v>8</v>
      </c>
      <c r="I12" s="6">
        <f t="shared" si="10"/>
        <v>6</v>
      </c>
      <c r="J12">
        <f t="shared" si="11"/>
        <v>10</v>
      </c>
      <c r="K12">
        <f t="shared" si="12"/>
        <v>11</v>
      </c>
      <c r="L12" s="6">
        <f t="shared" si="13"/>
        <v>6</v>
      </c>
      <c r="M12" s="6">
        <f t="shared" si="14"/>
        <v>6</v>
      </c>
      <c r="N12">
        <f t="shared" si="15"/>
        <v>6</v>
      </c>
      <c r="O12">
        <f t="shared" si="16"/>
        <v>5.5</v>
      </c>
      <c r="P12" s="6">
        <f t="shared" si="17"/>
        <v>8</v>
      </c>
      <c r="Q12" s="6">
        <f t="shared" si="18"/>
        <v>9</v>
      </c>
      <c r="R12">
        <f t="shared" si="19"/>
        <v>8</v>
      </c>
      <c r="S12">
        <f t="shared" si="20"/>
        <v>7.5</v>
      </c>
      <c r="T12" s="6">
        <f t="shared" si="21"/>
        <v>4</v>
      </c>
      <c r="U12" s="6">
        <f t="shared" si="22"/>
        <v>5</v>
      </c>
      <c r="V12">
        <f t="shared" si="23"/>
        <v>5</v>
      </c>
      <c r="W12">
        <f t="shared" si="24"/>
        <v>5</v>
      </c>
      <c r="X12" s="6">
        <f t="shared" si="25"/>
        <v>3</v>
      </c>
      <c r="Y12" s="6">
        <f t="shared" si="26"/>
        <v>3</v>
      </c>
      <c r="Z12">
        <f t="shared" si="27"/>
        <v>10.5</v>
      </c>
      <c r="AA12">
        <f t="shared" si="28"/>
        <v>11</v>
      </c>
      <c r="AB12" s="6">
        <f t="shared" si="29"/>
        <v>3</v>
      </c>
      <c r="AC12" s="6">
        <f t="shared" si="30"/>
        <v>5</v>
      </c>
      <c r="AD12">
        <f t="shared" si="31"/>
        <v>2</v>
      </c>
      <c r="AE12">
        <f t="shared" si="32"/>
        <v>6</v>
      </c>
      <c r="AF12" s="6">
        <f t="shared" si="33"/>
        <v>2</v>
      </c>
      <c r="AG12" s="6">
        <f t="shared" si="34"/>
        <v>3.5</v>
      </c>
      <c r="AH12">
        <f t="shared" si="35"/>
        <v>0</v>
      </c>
      <c r="AI12">
        <f t="shared" si="36"/>
        <v>0</v>
      </c>
    </row>
    <row r="14" ht="18.75" customHeight="1">
      <c r="A14" s="4" t="s">
        <v>60</v>
      </c>
    </row>
    <row r="15">
      <c r="A15" s="2" t="s">
        <v>11</v>
      </c>
      <c r="B15" s="5"/>
      <c r="C15" s="2" t="s">
        <v>62</v>
      </c>
      <c r="D15" s="2" t="s">
        <v>63</v>
      </c>
      <c r="E15" s="5"/>
      <c r="F15" s="2" t="s">
        <v>64</v>
      </c>
      <c r="G15" s="2" t="s">
        <v>65</v>
      </c>
      <c r="H15" s="2" t="str">
        <f>CONCATENATE("T",VALUE(MID($F$15,2,1))," Wk ",TEXT(VALUE(MID($F$8,2,1)) + (ABS(COLUMN(INDIRECT(ADDRESS(ROW(),COLUMN())))-COLUMN($F$8)))/2,"00")," EST")</f>
        <v>T2 Wk 02 EST</v>
      </c>
      <c r="I15" s="2" t="str">
        <f>CONCATENATE("T",VALUE(MID($G$15,2,1))," Wk ",TEXT(VALUE(MID($G$8,2,1)) + (ABS(COLUMN(INDIRECT(ADDRESS(ROW(),COLUMN())))-COLUMN($G$8)))/2,"00")," ACT")</f>
        <v>T2 Wk 02 ACT</v>
      </c>
      <c r="J15" s="2" t="str">
        <f>CONCATENATE("T",VALUE(MID($F$15,2,1))," Wk ",TEXT(VALUE(MID($F$8,2,1)) + (ABS(COLUMN(INDIRECT(ADDRESS(ROW(),COLUMN())))-COLUMN($F$8)))/2,"00")," EST")</f>
        <v>T2 Wk 03 EST</v>
      </c>
      <c r="K15" s="2" t="str">
        <f>CONCATENATE("T",VALUE(MID($G$15,2,1))," Wk ",TEXT(VALUE(MID($G$8,2,1)) + (ABS(COLUMN(INDIRECT(ADDRESS(ROW(),COLUMN())))-COLUMN($G$8)))/2,"00")," ACT")</f>
        <v>T2 Wk 03 ACT</v>
      </c>
      <c r="L15" s="2" t="str">
        <f>CONCATENATE("T",VALUE(MID($F$15,2,1))," Wk ",TEXT(VALUE(MID($F$8,2,1)) + (ABS(COLUMN(INDIRECT(ADDRESS(ROW(),COLUMN())))-COLUMN($F$8)))/2,"00")," EST")</f>
        <v>T2 Wk 04 EST</v>
      </c>
      <c r="M15" s="2" t="str">
        <f>CONCATENATE("T",VALUE(MID($G$15,2,1))," Wk ",TEXT(VALUE(MID($G$8,2,1)) + (ABS(COLUMN(INDIRECT(ADDRESS(ROW(),COLUMN())))-COLUMN($G$8)))/2,"00")," ACT")</f>
        <v>T2 Wk 04 ACT</v>
      </c>
      <c r="N15" s="2" t="str">
        <f>CONCATENATE("T",VALUE(MID($F$15,2,1))," Wk ",TEXT(VALUE(MID($F$8,2,1)) + (ABS(COLUMN(INDIRECT(ADDRESS(ROW(),COLUMN())))-COLUMN($F$8)))/2,"00")," EST")</f>
        <v>T2 Wk 05 EST</v>
      </c>
      <c r="O15" s="2" t="str">
        <f>CONCATENATE("T",VALUE(MID($G$15,2,1))," Wk ",TEXT(VALUE(MID($G$8,2,1)) + (ABS(COLUMN(INDIRECT(ADDRESS(ROW(),COLUMN())))-COLUMN($G$8)))/2,"00")," ACT")</f>
        <v>T2 Wk 05 ACT</v>
      </c>
      <c r="P15" s="2" t="str">
        <f>CONCATENATE("T",VALUE(MID($F$15,2,1))," Wk ",TEXT(VALUE(MID($F$8,2,1)) + (ABS(COLUMN(INDIRECT(ADDRESS(ROW(),COLUMN())))-COLUMN($F$8)))/2,"00")," EST")</f>
        <v>T2 Wk 06 EST</v>
      </c>
      <c r="Q15" s="2" t="str">
        <f>CONCATENATE("T",VALUE(MID($G$15,2,1))," Wk ",TEXT(VALUE(MID($G$8,2,1)) + (ABS(COLUMN(INDIRECT(ADDRESS(ROW(),COLUMN())))-COLUMN($G$8)))/2,"00")," ACT")</f>
        <v>T2 Wk 06 ACT</v>
      </c>
      <c r="R15" s="2" t="str">
        <f>CONCATENATE("T",VALUE(MID($F$15,2,1))," Wk ",TEXT(VALUE(MID($F$8,2,1)) + (ABS(COLUMN(INDIRECT(ADDRESS(ROW(),COLUMN())))-COLUMN($F$8)))/2,"00")," EST")</f>
        <v>T2 Wk 07 EST</v>
      </c>
      <c r="S15" s="2" t="str">
        <f>CONCATENATE("T",VALUE(MID($G$15,2,1))," Wk ",TEXT(VALUE(MID($G$8,2,1)) + (ABS(COLUMN(INDIRECT(ADDRESS(ROW(),COLUMN())))-COLUMN($G$8)))/2,"00")," ACT")</f>
        <v>T2 Wk 07 ACT</v>
      </c>
      <c r="T15" s="2" t="str">
        <f>CONCATENATE("T",VALUE(MID($F$15,2,1))," Wk ",TEXT(VALUE(MID($F$8,2,1)) + (ABS(COLUMN(INDIRECT(ADDRESS(ROW(),COLUMN())))-COLUMN($F$8)))/2,"00")," EST")</f>
        <v>T2 Wk 08 EST</v>
      </c>
      <c r="U15" s="2" t="str">
        <f>CONCATENATE("T",VALUE(MID($G$15,2,1))," Wk ",TEXT(VALUE(MID($G$8,2,1)) + (ABS(COLUMN(INDIRECT(ADDRESS(ROW(),COLUMN())))-COLUMN($G$8)))/2,"00")," ACT")</f>
        <v>T2 Wk 08 ACT</v>
      </c>
      <c r="V15" s="2" t="str">
        <f>CONCATENATE("T",VALUE(MID($F$15,2,1))," Wk ",TEXT(VALUE(MID($F$8,2,1)) + (ABS(COLUMN(INDIRECT(ADDRESS(ROW(),COLUMN())))-COLUMN($F$8)))/2,"00")," EST")</f>
        <v>T2 Wk 09 EST</v>
      </c>
      <c r="W15" s="2" t="str">
        <f>CONCATENATE("T",VALUE(MID($G$15,2,1))," Wk ",TEXT(VALUE(MID($G$8,2,1)) + (ABS(COLUMN(INDIRECT(ADDRESS(ROW(),COLUMN())))-COLUMN($G$8)))/2,"00")," ACT")</f>
        <v>T2 Wk 09 ACT</v>
      </c>
      <c r="X15" s="2" t="str">
        <f>CONCATENATE("T",VALUE(MID($F$15,2,1))," Wk ",TEXT(VALUE(MID($F$8,2,1)) + (ABS(COLUMN(INDIRECT(ADDRESS(ROW(),COLUMN())))-COLUMN($F$8)))/2,"00")," EST")</f>
        <v>T2 Wk 10 EST</v>
      </c>
      <c r="Y15" s="2" t="str">
        <f>CONCATENATE("T",VALUE(MID($G$15,2,1))," Wk ",TEXT(VALUE(MID($G$8,2,1)) + (ABS(COLUMN(INDIRECT(ADDRESS(ROW(),COLUMN())))-COLUMN($G$8)))/2,"00")," ACT")</f>
        <v>T2 Wk 10 ACT</v>
      </c>
      <c r="Z15" s="2" t="str">
        <f>CONCATENATE("T",VALUE(MID($F$15,2,1))," Wk ",TEXT(VALUE(MID($F$8,2,1)) + (ABS(COLUMN(INDIRECT(ADDRESS(ROW(),COLUMN())))-COLUMN($F$8)))/2,"00")," EST")</f>
        <v>T2 Wk 11 EST</v>
      </c>
      <c r="AA15" s="2" t="str">
        <f>CONCATENATE("T",VALUE(MID($G$15,2,1))," Wk ",TEXT(VALUE(MID($G$8,2,1)) + (ABS(COLUMN(INDIRECT(ADDRESS(ROW(),COLUMN())))-COLUMN($G$8)))/2,"00")," ACT")</f>
        <v>T2 Wk 11 ACT</v>
      </c>
      <c r="AB15" s="2" t="str">
        <f>CONCATENATE("T",VALUE(MID($F$15,2,1))," Wk ",TEXT(VALUE(MID($F$8,2,1)) + (ABS(COLUMN(INDIRECT(ADDRESS(ROW(),COLUMN())))-COLUMN($F$8)))/2,"00")," EST")</f>
        <v>T2 Wk 12 EST</v>
      </c>
      <c r="AC15" s="2" t="str">
        <f>CONCATENATE("T",VALUE(MID($G$15,2,1))," Wk ",TEXT(VALUE(MID($G$8,2,1)) + (ABS(COLUMN(INDIRECT(ADDRESS(ROW(),COLUMN())))-COLUMN($G$8)))/2,"00")," ACT")</f>
        <v>T2 Wk 12 ACT</v>
      </c>
      <c r="AD15" s="2" t="str">
        <f>CONCATENATE("T",VALUE(MID($F$15,2,1))," Wk ",TEXT(VALUE(MID($F$8,2,1)) + (ABS(COLUMN(INDIRECT(ADDRESS(ROW(),COLUMN())))-COLUMN($F$8)))/2,"00")," EST")</f>
        <v>T2 Wk 13 EST</v>
      </c>
      <c r="AE15" s="2" t="str">
        <f>CONCATENATE("T",VALUE(MID($G$15,2,1))," Wk ",TEXT(VALUE(MID($G$8,2,1)) + (ABS(COLUMN(INDIRECT(ADDRESS(ROW(),COLUMN())))-COLUMN($G$8)))/2,"00")," ACT")</f>
        <v>T2 Wk 13 ACT</v>
      </c>
      <c r="AF15" s="2" t="str">
        <f>CONCATENATE("T",VALUE(MID($F$15,2,1))," Wk ",TEXT(VALUE(MID($F$8,2,1)) + (ABS(COLUMN(INDIRECT(ADDRESS(ROW(),COLUMN())))-COLUMN($F$8)))/2,"00")," EST")</f>
        <v>T2 Wk 14 EST</v>
      </c>
      <c r="AG15" s="2" t="str">
        <f>CONCATENATE("T",VALUE(MID($G$15,2,1))," Wk ",TEXT(VALUE(MID($G$8,2,1)) + (ABS(COLUMN(INDIRECT(ADDRESS(ROW(),COLUMN())))-COLUMN($G$8)))/2,"00")," ACT")</f>
        <v>T2 Wk 14 ACT</v>
      </c>
      <c r="AH15" s="2" t="str">
        <f>CONCATENATE("T",VALUE(MID($F$15,2,1))," Wk ",TEXT(VALUE(MID($F$8,2,1)) + (ABS(COLUMN(INDIRECT(ADDRESS(ROW(),COLUMN())))-COLUMN($F$8)))/2,"00")," EST")</f>
        <v>T2 Wk 15 EST</v>
      </c>
      <c r="AI15" s="2" t="str">
        <f>CONCATENATE("T",VALUE(MID($G$15,2,1))," Wk ",TEXT(VALUE(MID($G$8,2,1)) + (ABS(COLUMN(INDIRECT(ADDRESS(ROW(),COLUMN())))-COLUMN($G$8)))/2,"00")," ACT")</f>
        <v>T2 Wk 15 ACT</v>
      </c>
    </row>
    <row r="16">
      <c r="A16" s="1" t="s">
        <v>14</v>
      </c>
      <c r="C16">
        <f t="shared" ref="C16:C19" si="37">IFERROR(__xludf.DUMMYFUNCTION("IFERROR(SUM(QUERY(INDIRECT(CONCATENATE($A2,""!$A:$Z"")),""SELECT C WHERE E = 2 AND G = TRUE"",0)),0)"),220.5)</f>
        <v>220.5</v>
      </c>
      <c r="D16">
        <f t="shared" ref="D16:D19" si="38">IFERROR(__xludf.DUMMYFUNCTION("IFERROR(SUM(QUERY(INDIRECT(CONCATENATE($A2,""!$A:$Z"")),""SELECT D WHERE E = 2 AND G = TRUE"",0)),0)"),246.25)</f>
        <v>246.25</v>
      </c>
      <c r="F16">
        <f t="shared" ref="F16:F19" si="39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TRUE""),0)),0"&amp;")"),4.25)</f>
        <v>4.25</v>
      </c>
      <c r="G16">
        <f t="shared" ref="G16:G19" si="40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TRUE""),0)),0"&amp;")"),4.75)</f>
        <v>4.75</v>
      </c>
      <c r="H16">
        <f t="shared" ref="H16:H19" si="41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TRUE""),0)),0"&amp;")"),19.5)</f>
        <v>19.5</v>
      </c>
      <c r="I16">
        <f t="shared" ref="I16:I19" si="42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TRUE""),0)),0"&amp;")"),16.75)</f>
        <v>16.75</v>
      </c>
      <c r="J16">
        <f t="shared" ref="J16:J19" si="43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TRUE""),0)),0"&amp;")"),9.5)</f>
        <v>9.5</v>
      </c>
      <c r="K16">
        <f t="shared" ref="K16:K19" si="44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TRUE""),0)),0"&amp;")"),10.25)</f>
        <v>10.25</v>
      </c>
      <c r="L16">
        <f t="shared" ref="L16:L19" si="45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TRUE""),0)),0"&amp;")"),9.0)</f>
        <v>9</v>
      </c>
      <c r="M16">
        <f t="shared" ref="M16:M19" si="46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TRUE""),0)),0"&amp;")"),6.0)</f>
        <v>6</v>
      </c>
      <c r="N16">
        <f t="shared" ref="N16:N19" si="47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TRUE""),0)),0"&amp;")"),6.5)</f>
        <v>6.5</v>
      </c>
      <c r="O16">
        <f t="shared" ref="O16:O19" si="48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TRUE""),0)),0"&amp;")"),10.5)</f>
        <v>10.5</v>
      </c>
      <c r="P16">
        <f t="shared" ref="P16:P19" si="49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TRUE""),0)),0"&amp;")"),17.5)</f>
        <v>17.5</v>
      </c>
      <c r="Q16">
        <f t="shared" ref="Q16:Q19" si="50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TRUE""),0)),0"&amp;")"),23.5)</f>
        <v>23.5</v>
      </c>
      <c r="R16">
        <f t="shared" ref="R16:R19" si="51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TRUE""),0)),0"&amp;")"),8.25)</f>
        <v>8.25</v>
      </c>
      <c r="S16">
        <f t="shared" ref="S16:S19" si="52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TRUE""),0)),0"&amp;")"),14.25)</f>
        <v>14.25</v>
      </c>
      <c r="T16">
        <f t="shared" ref="T16:T19" si="53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TRUE""),0)),0"&amp;")"),8.5)</f>
        <v>8.5</v>
      </c>
      <c r="U16">
        <f t="shared" ref="U16:U19" si="54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TRUE""),0)),0"&amp;")"),10.75)</f>
        <v>10.75</v>
      </c>
      <c r="V16">
        <f t="shared" ref="V16:V19" si="55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TRUE""),0)),0"&amp;")"),19.0)</f>
        <v>19</v>
      </c>
      <c r="W16">
        <f t="shared" ref="W16:W19" si="56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TRUE""),0)),0"&amp;")"),16.75)</f>
        <v>16.75</v>
      </c>
      <c r="X16">
        <f t="shared" ref="X16:X19" si="57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TRUE""),0)),0"&amp;")"),22.5)</f>
        <v>22.5</v>
      </c>
      <c r="Y16">
        <f t="shared" ref="Y16:Y19" si="58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TRUE""),0)),0"&amp;")"),21.25)</f>
        <v>21.25</v>
      </c>
      <c r="Z16">
        <f t="shared" ref="Z16:Z19" si="59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TRUE""),0)),0"&amp;")"),36.5)</f>
        <v>36.5</v>
      </c>
      <c r="AA16">
        <f t="shared" ref="AA16:AA19" si="60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TRUE""),0)),0"&amp;")"),44.75)</f>
        <v>44.75</v>
      </c>
      <c r="AB16">
        <f t="shared" ref="AB16:AB19" si="61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TRUE""),0)),0"&amp;")"),23.5)</f>
        <v>23.5</v>
      </c>
      <c r="AC16">
        <f t="shared" ref="AC16:AC19" si="62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TRUE""),0)),0"&amp;")"),22.25)</f>
        <v>22.25</v>
      </c>
      <c r="AD16">
        <f t="shared" ref="AD16:AD19" si="63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TRUE""),0)),0"&amp;")"),26.0)</f>
        <v>26</v>
      </c>
      <c r="AE16">
        <f t="shared" ref="AE16:AE19" si="64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TRUE""),0)),0"&amp;")"),37.5)</f>
        <v>37.5</v>
      </c>
      <c r="AF16">
        <f t="shared" ref="AF16:AF19" si="65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TRUE""),0)),0"&amp;")"),10.0)</f>
        <v>10</v>
      </c>
      <c r="AG16">
        <f t="shared" ref="AG16:AG19" si="66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TRUE""),0)),0"&amp;")"),7.0)</f>
        <v>7</v>
      </c>
      <c r="AH16">
        <f t="shared" ref="AH16:AH19" si="67">IFERROR(__xludf.DUMMYFUNCTION("IFERROR(SUM(QUERY(INDIRECT(CONCATENATE($A2,""!$A:$Z"")),CONCATENATE(""SELECT C WHERE E ="",VALUE(MID(INDIRECT(ADDRESS((ROW()-(ROW()-15)),COLUMN())),2,2)),"" AND F = "",VALUE(MID(INDIRECT(ADDRESS((ROW()-(ROW()-15)),COLUMN())),7,2)),"" AND G = TRUE""),0)),0"&amp;")"),0.0)</f>
        <v>0</v>
      </c>
      <c r="AI16">
        <f t="shared" ref="AI16:AI19" si="68">IFERROR(__xludf.DUMMYFUNCTION("IFERROR(SUM(QUERY(INDIRECT(CONCATENATE($A2,""!$A:$Z"")),CONCATENATE(""SELECT D WHERE E ="",VALUE(MID(INDIRECT(ADDRESS((ROW()-(ROW()-15)),COLUMN())),2,2)),"" AND F = "",VALUE(MID(INDIRECT(ADDRESS((ROW()-(ROW()-15)),COLUMN())),7,2)),"" AND G = TRUE""),0)),0"&amp;")"),0.0)</f>
        <v>0</v>
      </c>
    </row>
    <row r="17">
      <c r="A17" s="1" t="s">
        <v>15</v>
      </c>
      <c r="C17">
        <f t="shared" si="37"/>
        <v>169.5</v>
      </c>
      <c r="D17">
        <f t="shared" si="38"/>
        <v>214.5</v>
      </c>
      <c r="F17">
        <f t="shared" si="39"/>
        <v>5</v>
      </c>
      <c r="G17">
        <f t="shared" si="40"/>
        <v>10</v>
      </c>
      <c r="H17">
        <f t="shared" si="41"/>
        <v>10</v>
      </c>
      <c r="I17">
        <f t="shared" si="42"/>
        <v>12</v>
      </c>
      <c r="J17">
        <f t="shared" si="43"/>
        <v>6</v>
      </c>
      <c r="K17">
        <f t="shared" si="44"/>
        <v>13</v>
      </c>
      <c r="L17">
        <f t="shared" si="45"/>
        <v>13</v>
      </c>
      <c r="M17">
        <f t="shared" si="46"/>
        <v>8</v>
      </c>
      <c r="N17">
        <f t="shared" si="47"/>
        <v>6</v>
      </c>
      <c r="O17">
        <f t="shared" si="48"/>
        <v>10</v>
      </c>
      <c r="P17">
        <f t="shared" si="49"/>
        <v>27</v>
      </c>
      <c r="Q17">
        <f t="shared" si="50"/>
        <v>30</v>
      </c>
      <c r="R17">
        <f t="shared" si="51"/>
        <v>23</v>
      </c>
      <c r="S17">
        <f t="shared" si="52"/>
        <v>27</v>
      </c>
      <c r="T17">
        <f t="shared" si="53"/>
        <v>10</v>
      </c>
      <c r="U17">
        <f t="shared" si="54"/>
        <v>14.5</v>
      </c>
      <c r="V17">
        <f t="shared" si="55"/>
        <v>15.5</v>
      </c>
      <c r="W17">
        <f t="shared" si="56"/>
        <v>15.5</v>
      </c>
      <c r="X17">
        <f t="shared" si="57"/>
        <v>13</v>
      </c>
      <c r="Y17">
        <f t="shared" si="58"/>
        <v>13</v>
      </c>
      <c r="Z17">
        <f t="shared" si="59"/>
        <v>13</v>
      </c>
      <c r="AA17">
        <f t="shared" si="60"/>
        <v>19.5</v>
      </c>
      <c r="AB17">
        <f t="shared" si="61"/>
        <v>12</v>
      </c>
      <c r="AC17">
        <f t="shared" si="62"/>
        <v>17</v>
      </c>
      <c r="AD17">
        <f t="shared" si="63"/>
        <v>14</v>
      </c>
      <c r="AE17">
        <f t="shared" si="64"/>
        <v>23</v>
      </c>
      <c r="AF17">
        <f t="shared" si="65"/>
        <v>2</v>
      </c>
      <c r="AG17">
        <f t="shared" si="66"/>
        <v>2</v>
      </c>
      <c r="AH17">
        <f t="shared" si="67"/>
        <v>0</v>
      </c>
      <c r="AI17">
        <f t="shared" si="68"/>
        <v>0</v>
      </c>
    </row>
    <row r="18">
      <c r="A18" s="1" t="s">
        <v>16</v>
      </c>
      <c r="C18">
        <f t="shared" si="37"/>
        <v>71</v>
      </c>
      <c r="D18">
        <f t="shared" si="38"/>
        <v>113.75</v>
      </c>
      <c r="F18">
        <f t="shared" si="39"/>
        <v>5</v>
      </c>
      <c r="G18">
        <f t="shared" si="40"/>
        <v>7.5</v>
      </c>
      <c r="H18">
        <f t="shared" si="41"/>
        <v>4</v>
      </c>
      <c r="I18">
        <f t="shared" si="42"/>
        <v>5</v>
      </c>
      <c r="J18">
        <f t="shared" si="43"/>
        <v>2</v>
      </c>
      <c r="K18">
        <f t="shared" si="44"/>
        <v>5</v>
      </c>
      <c r="L18">
        <f t="shared" si="45"/>
        <v>3</v>
      </c>
      <c r="M18">
        <f t="shared" si="46"/>
        <v>3</v>
      </c>
      <c r="N18">
        <f t="shared" si="47"/>
        <v>4</v>
      </c>
      <c r="O18">
        <f t="shared" si="48"/>
        <v>5</v>
      </c>
      <c r="P18">
        <f t="shared" si="49"/>
        <v>11</v>
      </c>
      <c r="Q18">
        <f t="shared" si="50"/>
        <v>12</v>
      </c>
      <c r="R18">
        <f t="shared" si="51"/>
        <v>5</v>
      </c>
      <c r="S18">
        <f t="shared" si="52"/>
        <v>6.5</v>
      </c>
      <c r="T18">
        <f t="shared" si="53"/>
        <v>3</v>
      </c>
      <c r="U18">
        <f t="shared" si="54"/>
        <v>6</v>
      </c>
      <c r="V18">
        <f t="shared" si="55"/>
        <v>3</v>
      </c>
      <c r="W18">
        <f t="shared" si="56"/>
        <v>6</v>
      </c>
      <c r="X18">
        <f t="shared" si="57"/>
        <v>12</v>
      </c>
      <c r="Y18">
        <f t="shared" si="58"/>
        <v>22</v>
      </c>
      <c r="Z18">
        <f t="shared" si="59"/>
        <v>9</v>
      </c>
      <c r="AA18">
        <f t="shared" si="60"/>
        <v>9.75</v>
      </c>
      <c r="AB18">
        <f t="shared" si="61"/>
        <v>5</v>
      </c>
      <c r="AC18">
        <f t="shared" si="62"/>
        <v>14</v>
      </c>
      <c r="AD18">
        <f t="shared" si="63"/>
        <v>3</v>
      </c>
      <c r="AE18">
        <f t="shared" si="64"/>
        <v>9</v>
      </c>
      <c r="AF18">
        <f t="shared" si="65"/>
        <v>2</v>
      </c>
      <c r="AG18">
        <f t="shared" si="66"/>
        <v>3</v>
      </c>
      <c r="AH18">
        <f t="shared" si="67"/>
        <v>0</v>
      </c>
      <c r="AI18">
        <f t="shared" si="68"/>
        <v>0</v>
      </c>
    </row>
    <row r="19">
      <c r="A19" s="1" t="s">
        <v>17</v>
      </c>
      <c r="C19">
        <f t="shared" si="37"/>
        <v>162.5</v>
      </c>
      <c r="D19">
        <f t="shared" si="38"/>
        <v>201.25</v>
      </c>
      <c r="F19">
        <f t="shared" si="39"/>
        <v>2</v>
      </c>
      <c r="G19">
        <f t="shared" si="40"/>
        <v>1.5</v>
      </c>
      <c r="H19">
        <f t="shared" si="41"/>
        <v>22</v>
      </c>
      <c r="I19">
        <f t="shared" si="42"/>
        <v>21.25</v>
      </c>
      <c r="J19">
        <f t="shared" si="43"/>
        <v>8</v>
      </c>
      <c r="K19">
        <f t="shared" si="44"/>
        <v>8.5</v>
      </c>
      <c r="L19">
        <f t="shared" si="45"/>
        <v>12</v>
      </c>
      <c r="M19">
        <f t="shared" si="46"/>
        <v>10</v>
      </c>
      <c r="N19">
        <f t="shared" si="47"/>
        <v>6</v>
      </c>
      <c r="O19">
        <f t="shared" si="48"/>
        <v>7.5</v>
      </c>
      <c r="P19">
        <f t="shared" si="49"/>
        <v>16</v>
      </c>
      <c r="Q19">
        <f t="shared" si="50"/>
        <v>20.5</v>
      </c>
      <c r="R19">
        <f t="shared" si="51"/>
        <v>16</v>
      </c>
      <c r="S19">
        <f t="shared" si="52"/>
        <v>11.75</v>
      </c>
      <c r="T19">
        <f t="shared" si="53"/>
        <v>8.5</v>
      </c>
      <c r="U19">
        <f t="shared" si="54"/>
        <v>8.75</v>
      </c>
      <c r="V19">
        <f t="shared" si="55"/>
        <v>10</v>
      </c>
      <c r="W19">
        <f t="shared" si="56"/>
        <v>13.5</v>
      </c>
      <c r="X19">
        <f t="shared" si="57"/>
        <v>17</v>
      </c>
      <c r="Y19">
        <f t="shared" si="58"/>
        <v>27.5</v>
      </c>
      <c r="Z19">
        <f t="shared" si="59"/>
        <v>13</v>
      </c>
      <c r="AA19">
        <f t="shared" si="60"/>
        <v>18</v>
      </c>
      <c r="AB19">
        <f t="shared" si="61"/>
        <v>13</v>
      </c>
      <c r="AC19">
        <f t="shared" si="62"/>
        <v>14.5</v>
      </c>
      <c r="AD19">
        <f t="shared" si="63"/>
        <v>19</v>
      </c>
      <c r="AE19">
        <f t="shared" si="64"/>
        <v>38</v>
      </c>
      <c r="AF19">
        <f t="shared" si="65"/>
        <v>0</v>
      </c>
      <c r="AG19">
        <f t="shared" si="66"/>
        <v>0</v>
      </c>
      <c r="AH19">
        <f t="shared" si="67"/>
        <v>0</v>
      </c>
      <c r="AI19">
        <f t="shared" si="68"/>
        <v>0</v>
      </c>
    </row>
  </sheetData>
  <mergeCells count="6">
    <mergeCell ref="F1:AI6"/>
    <mergeCell ref="E1:E5"/>
    <mergeCell ref="A6:E6"/>
    <mergeCell ref="A7:AI7"/>
    <mergeCell ref="A14:AI14"/>
    <mergeCell ref="A13:AI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9.0"/>
    <col customWidth="1" min="2" max="2" width="22.14"/>
    <col customWidth="1" min="3" max="3" width="6.57"/>
    <col customWidth="1" min="4" max="6" width="7.14"/>
    <col customWidth="1" min="7" max="7" width="5.86"/>
  </cols>
  <sheetData>
    <row r="1" ht="15.0" customHeight="1">
      <c r="A1" s="7" t="s">
        <v>23</v>
      </c>
      <c r="B1" s="7" t="s">
        <v>0</v>
      </c>
      <c r="C1" s="7" t="s">
        <v>24</v>
      </c>
      <c r="D1" s="7" t="s">
        <v>25</v>
      </c>
      <c r="E1" s="7" t="s">
        <v>26</v>
      </c>
      <c r="F1" s="7" t="s">
        <v>27</v>
      </c>
      <c r="G1" s="8" t="s">
        <v>28</v>
      </c>
    </row>
    <row r="2" ht="15.0" customHeight="1">
      <c r="A2" s="10" t="s">
        <v>30</v>
      </c>
      <c r="B2" s="9" t="s">
        <v>3</v>
      </c>
      <c r="C2" s="9">
        <v>0.5</v>
      </c>
      <c r="D2" s="9">
        <v>0.5</v>
      </c>
      <c r="E2" s="9">
        <v>1.0</v>
      </c>
      <c r="F2" s="9">
        <v>1.0</v>
      </c>
      <c r="G2" s="11" t="b">
        <v>1</v>
      </c>
    </row>
    <row r="3" ht="15.0" customHeight="1">
      <c r="A3" s="9" t="s">
        <v>32</v>
      </c>
      <c r="B3" s="9" t="s">
        <v>3</v>
      </c>
      <c r="C3" s="9">
        <v>1.0</v>
      </c>
      <c r="D3" s="9">
        <v>1.0</v>
      </c>
      <c r="E3" s="9">
        <v>1.0</v>
      </c>
      <c r="F3" s="9">
        <v>1.0</v>
      </c>
      <c r="G3" s="11" t="b">
        <v>1</v>
      </c>
    </row>
    <row r="4" ht="15.0" customHeight="1">
      <c r="A4" s="9" t="s">
        <v>34</v>
      </c>
      <c r="B4" s="9" t="s">
        <v>7</v>
      </c>
      <c r="C4" s="9">
        <v>0.125</v>
      </c>
      <c r="D4" s="9">
        <v>0.125</v>
      </c>
      <c r="E4" s="9">
        <v>1.0</v>
      </c>
      <c r="F4" s="9">
        <v>2.0</v>
      </c>
      <c r="G4" s="11" t="b">
        <v>1</v>
      </c>
    </row>
    <row r="5" ht="15.0" customHeight="1">
      <c r="A5" s="9" t="s">
        <v>33</v>
      </c>
      <c r="B5" s="9" t="s">
        <v>3</v>
      </c>
      <c r="C5" s="9">
        <v>1.5</v>
      </c>
      <c r="D5" s="9">
        <v>1.5</v>
      </c>
      <c r="E5" s="9">
        <v>1.0</v>
      </c>
      <c r="F5" s="9">
        <v>2.0</v>
      </c>
      <c r="G5" s="11" t="b">
        <v>1</v>
      </c>
    </row>
    <row r="6" ht="15.0" customHeight="1">
      <c r="A6" s="9" t="s">
        <v>36</v>
      </c>
      <c r="B6" s="9" t="s">
        <v>4</v>
      </c>
      <c r="C6" s="9">
        <v>1.5</v>
      </c>
      <c r="D6" s="9">
        <v>1.5</v>
      </c>
      <c r="E6" s="9">
        <v>1.0</v>
      </c>
      <c r="F6" s="9">
        <v>2.0</v>
      </c>
      <c r="G6" s="11" t="b">
        <v>1</v>
      </c>
    </row>
    <row r="7" ht="15.0" customHeight="1">
      <c r="A7" s="9" t="s">
        <v>35</v>
      </c>
      <c r="B7" s="9" t="s">
        <v>3</v>
      </c>
      <c r="C7" s="9">
        <v>1.25</v>
      </c>
      <c r="D7" s="9">
        <v>1.25</v>
      </c>
      <c r="E7" s="9">
        <v>1.0</v>
      </c>
      <c r="F7" s="9">
        <v>2.0</v>
      </c>
      <c r="G7" s="11" t="b">
        <v>1</v>
      </c>
    </row>
    <row r="8" ht="15.0" customHeight="1">
      <c r="A8" s="9" t="s">
        <v>37</v>
      </c>
      <c r="B8" s="9" t="s">
        <v>3</v>
      </c>
      <c r="C8" s="9">
        <v>0.5</v>
      </c>
      <c r="D8" s="9">
        <v>0.5</v>
      </c>
      <c r="E8" s="9">
        <v>1.0</v>
      </c>
      <c r="F8" s="9">
        <v>2.0</v>
      </c>
      <c r="G8" s="11" t="b">
        <v>1</v>
      </c>
    </row>
    <row r="9" ht="15.0" customHeight="1">
      <c r="A9" s="9" t="s">
        <v>38</v>
      </c>
      <c r="B9" s="9" t="s">
        <v>3</v>
      </c>
      <c r="C9" s="9">
        <v>1.0</v>
      </c>
      <c r="D9" s="9">
        <v>1.0</v>
      </c>
      <c r="E9" s="9">
        <v>1.0</v>
      </c>
      <c r="F9" s="9">
        <v>2.0</v>
      </c>
      <c r="G9" s="11" t="b">
        <v>1</v>
      </c>
    </row>
    <row r="10" ht="15.0" customHeight="1">
      <c r="A10" s="9" t="s">
        <v>39</v>
      </c>
      <c r="B10" s="9" t="s">
        <v>3</v>
      </c>
      <c r="C10" s="9">
        <v>1.25</v>
      </c>
      <c r="D10" s="9">
        <v>1.25</v>
      </c>
      <c r="E10" s="9">
        <v>1.0</v>
      </c>
      <c r="F10" s="9">
        <v>3.0</v>
      </c>
      <c r="G10" s="11" t="b">
        <v>1</v>
      </c>
    </row>
    <row r="11" ht="15.0" customHeight="1">
      <c r="A11" s="9" t="s">
        <v>40</v>
      </c>
      <c r="B11" s="9" t="s">
        <v>2</v>
      </c>
      <c r="C11" s="9">
        <v>0.25</v>
      </c>
      <c r="D11" s="9">
        <v>0.25</v>
      </c>
      <c r="E11" s="9">
        <v>1.0</v>
      </c>
      <c r="F11" s="9">
        <v>3.0</v>
      </c>
      <c r="G11" s="11" t="b">
        <v>1</v>
      </c>
    </row>
    <row r="12" ht="15.0" customHeight="1">
      <c r="A12" s="9" t="s">
        <v>41</v>
      </c>
      <c r="B12" s="9" t="s">
        <v>4</v>
      </c>
      <c r="C12" s="9">
        <v>0.5</v>
      </c>
      <c r="D12" s="9">
        <v>0.5</v>
      </c>
      <c r="E12" s="9">
        <v>1.0</v>
      </c>
      <c r="F12" s="9">
        <v>3.0</v>
      </c>
      <c r="G12" s="11" t="b">
        <v>1</v>
      </c>
    </row>
    <row r="13" ht="15.0" customHeight="1">
      <c r="A13" s="9" t="s">
        <v>43</v>
      </c>
      <c r="B13" s="9" t="s">
        <v>2</v>
      </c>
      <c r="C13" s="9">
        <v>1.0</v>
      </c>
      <c r="D13" s="9">
        <v>2.0</v>
      </c>
      <c r="E13" s="9">
        <v>1.0</v>
      </c>
      <c r="F13" s="9">
        <v>3.0</v>
      </c>
      <c r="G13" s="11" t="b">
        <v>1</v>
      </c>
    </row>
    <row r="14" ht="15.0" customHeight="1">
      <c r="A14" s="9" t="s">
        <v>44</v>
      </c>
      <c r="B14" s="9" t="s">
        <v>7</v>
      </c>
      <c r="C14" s="9">
        <v>3.0</v>
      </c>
      <c r="D14" s="9">
        <v>6.0</v>
      </c>
      <c r="E14" s="9">
        <v>1.0</v>
      </c>
      <c r="F14" s="9">
        <v>3.0</v>
      </c>
      <c r="G14" s="11" t="b">
        <v>1</v>
      </c>
    </row>
    <row r="15" ht="15.0" customHeight="1">
      <c r="A15" s="9" t="s">
        <v>45</v>
      </c>
      <c r="B15" s="9" t="s">
        <v>7</v>
      </c>
      <c r="C15" s="9">
        <v>1.0</v>
      </c>
      <c r="D15" s="9">
        <v>1.0</v>
      </c>
      <c r="E15" s="9">
        <v>1.0</v>
      </c>
      <c r="F15" s="9">
        <v>3.0</v>
      </c>
      <c r="G15" s="11" t="b">
        <v>1</v>
      </c>
    </row>
    <row r="16" ht="15.0" customHeight="1">
      <c r="A16" s="9" t="s">
        <v>37</v>
      </c>
      <c r="B16" s="9" t="s">
        <v>3</v>
      </c>
      <c r="C16" s="9">
        <v>0.5</v>
      </c>
      <c r="D16" s="9">
        <v>0.5</v>
      </c>
      <c r="E16" s="9">
        <v>1.0</v>
      </c>
      <c r="F16" s="9">
        <v>3.0</v>
      </c>
      <c r="G16" s="11" t="b">
        <v>1</v>
      </c>
    </row>
    <row r="17" ht="15.0" customHeight="1">
      <c r="A17" s="9" t="s">
        <v>38</v>
      </c>
      <c r="B17" s="9" t="s">
        <v>3</v>
      </c>
      <c r="C17" s="9">
        <v>1.0</v>
      </c>
      <c r="D17" s="9">
        <v>1.0</v>
      </c>
      <c r="E17" s="9">
        <v>1.0</v>
      </c>
      <c r="F17" s="9">
        <v>3.0</v>
      </c>
      <c r="G17" s="11" t="b">
        <v>1</v>
      </c>
    </row>
    <row r="18" ht="15.0" customHeight="1">
      <c r="A18" s="9" t="s">
        <v>46</v>
      </c>
      <c r="B18" s="9" t="s">
        <v>4</v>
      </c>
      <c r="C18" s="9">
        <v>4.0</v>
      </c>
      <c r="D18" s="9">
        <v>4.0</v>
      </c>
      <c r="E18" s="9">
        <v>1.0</v>
      </c>
      <c r="F18" s="9">
        <v>4.0</v>
      </c>
      <c r="G18" s="11" t="b">
        <v>1</v>
      </c>
    </row>
    <row r="19" ht="15.0" customHeight="1">
      <c r="A19" s="9" t="s">
        <v>47</v>
      </c>
      <c r="B19" s="9" t="s">
        <v>6</v>
      </c>
      <c r="C19" s="9">
        <v>10.0</v>
      </c>
      <c r="D19" s="9"/>
      <c r="E19" s="9">
        <v>1.0</v>
      </c>
      <c r="F19" s="9">
        <v>4.0</v>
      </c>
      <c r="G19" s="11" t="b">
        <v>0</v>
      </c>
    </row>
    <row r="20" ht="15.0" customHeight="1">
      <c r="A20" s="9" t="s">
        <v>48</v>
      </c>
      <c r="B20" s="9" t="s">
        <v>7</v>
      </c>
      <c r="C20" s="9">
        <v>0.25</v>
      </c>
      <c r="D20" s="9">
        <v>0.5</v>
      </c>
      <c r="E20" s="9">
        <v>1.0</v>
      </c>
      <c r="F20" s="9">
        <v>4.0</v>
      </c>
      <c r="G20" s="11" t="b">
        <v>1</v>
      </c>
    </row>
    <row r="21" ht="15.0" customHeight="1">
      <c r="A21" s="9" t="s">
        <v>49</v>
      </c>
      <c r="B21" s="9" t="s">
        <v>7</v>
      </c>
      <c r="C21" s="9">
        <v>1.5</v>
      </c>
      <c r="D21" s="9">
        <v>1.5</v>
      </c>
      <c r="E21" s="9">
        <v>1.0</v>
      </c>
      <c r="F21" s="9">
        <v>4.0</v>
      </c>
      <c r="G21" s="11" t="b">
        <v>1</v>
      </c>
    </row>
    <row r="22" ht="15.0" customHeight="1">
      <c r="A22" s="9" t="s">
        <v>37</v>
      </c>
      <c r="B22" s="9" t="s">
        <v>3</v>
      </c>
      <c r="C22" s="9">
        <v>0.5</v>
      </c>
      <c r="D22" s="9">
        <v>0.5</v>
      </c>
      <c r="E22" s="9">
        <v>1.0</v>
      </c>
      <c r="F22" s="9">
        <v>4.0</v>
      </c>
      <c r="G22" s="11" t="b">
        <v>1</v>
      </c>
    </row>
    <row r="23" ht="15.0" customHeight="1">
      <c r="A23" s="9" t="s">
        <v>38</v>
      </c>
      <c r="B23" s="9" t="s">
        <v>3</v>
      </c>
      <c r="C23" s="9">
        <v>1.0</v>
      </c>
      <c r="D23" s="9">
        <v>1.0</v>
      </c>
      <c r="E23" s="9">
        <v>1.0</v>
      </c>
      <c r="F23" s="9">
        <v>4.0</v>
      </c>
      <c r="G23" s="11" t="b">
        <v>1</v>
      </c>
    </row>
    <row r="24" ht="15.0" customHeight="1">
      <c r="A24" s="9" t="s">
        <v>52</v>
      </c>
      <c r="B24" s="9" t="s">
        <v>7</v>
      </c>
      <c r="C24" s="9">
        <v>0.5</v>
      </c>
      <c r="D24" s="9">
        <v>1.0</v>
      </c>
      <c r="E24" s="9">
        <v>1.0</v>
      </c>
      <c r="F24" s="9">
        <v>4.0</v>
      </c>
      <c r="G24" s="11" t="b">
        <v>1</v>
      </c>
    </row>
    <row r="25" ht="15.0" customHeight="1">
      <c r="A25" s="9" t="s">
        <v>54</v>
      </c>
      <c r="B25" s="9" t="s">
        <v>6</v>
      </c>
      <c r="C25" s="9">
        <v>1.0</v>
      </c>
      <c r="D25" s="9">
        <v>1.0</v>
      </c>
      <c r="E25" s="9">
        <v>1.0</v>
      </c>
      <c r="F25" s="9">
        <v>4.0</v>
      </c>
      <c r="G25" s="11" t="b">
        <v>1</v>
      </c>
    </row>
    <row r="26" ht="15.0" customHeight="1">
      <c r="A26" s="9" t="s">
        <v>37</v>
      </c>
      <c r="B26" s="9" t="s">
        <v>3</v>
      </c>
      <c r="C26" s="9">
        <v>0.5</v>
      </c>
      <c r="D26" s="9">
        <v>0.5</v>
      </c>
      <c r="E26" s="9">
        <v>1.0</v>
      </c>
      <c r="F26" s="9">
        <v>5.0</v>
      </c>
      <c r="G26" s="11" t="b">
        <v>1</v>
      </c>
    </row>
    <row r="27" ht="15.0" customHeight="1">
      <c r="A27" s="9" t="s">
        <v>38</v>
      </c>
      <c r="B27" s="9" t="s">
        <v>3</v>
      </c>
      <c r="C27" s="9">
        <v>1.0</v>
      </c>
      <c r="D27" s="9">
        <v>1.0</v>
      </c>
      <c r="E27" s="9">
        <v>1.0</v>
      </c>
      <c r="F27" s="9">
        <v>5.0</v>
      </c>
      <c r="G27" s="11" t="b">
        <v>1</v>
      </c>
    </row>
    <row r="28" ht="15.0" customHeight="1">
      <c r="A28" s="9" t="s">
        <v>56</v>
      </c>
      <c r="B28" s="9" t="s">
        <v>4</v>
      </c>
      <c r="C28" s="9">
        <v>0.5</v>
      </c>
      <c r="D28" s="9">
        <v>0.5</v>
      </c>
      <c r="E28" s="9">
        <v>1.0</v>
      </c>
      <c r="F28" s="9">
        <v>5.0</v>
      </c>
      <c r="G28" s="11" t="b">
        <v>1</v>
      </c>
    </row>
    <row r="29" ht="15.0" customHeight="1">
      <c r="A29" s="9" t="s">
        <v>57</v>
      </c>
      <c r="B29" s="9" t="s">
        <v>2</v>
      </c>
      <c r="C29" s="9">
        <v>0.75</v>
      </c>
      <c r="D29" s="9">
        <v>0.75</v>
      </c>
      <c r="E29" s="9">
        <v>1.0</v>
      </c>
      <c r="F29" s="9">
        <v>5.0</v>
      </c>
      <c r="G29" s="11" t="b">
        <v>1</v>
      </c>
    </row>
    <row r="30" ht="15.0" customHeight="1">
      <c r="A30" s="9" t="s">
        <v>37</v>
      </c>
      <c r="B30" s="9" t="s">
        <v>3</v>
      </c>
      <c r="C30" s="9">
        <v>0.5</v>
      </c>
      <c r="D30" s="9">
        <v>0.5</v>
      </c>
      <c r="E30" s="9">
        <v>1.0</v>
      </c>
      <c r="F30" s="9">
        <v>6.0</v>
      </c>
      <c r="G30" s="11" t="b">
        <v>1</v>
      </c>
    </row>
    <row r="31" ht="15.0" customHeight="1">
      <c r="A31" s="9" t="s">
        <v>38</v>
      </c>
      <c r="B31" s="9" t="s">
        <v>3</v>
      </c>
      <c r="C31" s="9">
        <v>1.0</v>
      </c>
      <c r="D31" s="9">
        <v>1.0</v>
      </c>
      <c r="E31" s="9">
        <v>1.0</v>
      </c>
      <c r="F31" s="9">
        <v>6.0</v>
      </c>
      <c r="G31" s="11" t="b">
        <v>1</v>
      </c>
    </row>
    <row r="32" ht="15.0" customHeight="1">
      <c r="A32" s="9" t="s">
        <v>59</v>
      </c>
      <c r="B32" s="9" t="s">
        <v>2</v>
      </c>
      <c r="C32" s="9">
        <v>0.5</v>
      </c>
      <c r="D32" s="9">
        <v>0.5</v>
      </c>
      <c r="E32" s="9">
        <v>1.0</v>
      </c>
      <c r="F32" s="9">
        <v>6.0</v>
      </c>
      <c r="G32" s="11" t="b">
        <v>1</v>
      </c>
    </row>
    <row r="33" ht="15.0" customHeight="1">
      <c r="A33" s="9" t="s">
        <v>61</v>
      </c>
      <c r="B33" s="9" t="s">
        <v>2</v>
      </c>
      <c r="C33" s="9">
        <v>0.5</v>
      </c>
      <c r="D33" s="9">
        <v>0.5</v>
      </c>
      <c r="E33" s="9">
        <v>1.0</v>
      </c>
      <c r="F33" s="9">
        <v>6.0</v>
      </c>
      <c r="G33" s="11" t="b">
        <v>1</v>
      </c>
    </row>
    <row r="34" ht="15.0" customHeight="1">
      <c r="A34" s="9" t="s">
        <v>66</v>
      </c>
      <c r="B34" s="9" t="s">
        <v>2</v>
      </c>
      <c r="C34" s="9">
        <v>1.0</v>
      </c>
      <c r="D34" s="9">
        <v>1.0</v>
      </c>
      <c r="E34" s="9">
        <v>1.0</v>
      </c>
      <c r="F34" s="9">
        <v>6.0</v>
      </c>
      <c r="G34" s="11" t="b">
        <v>1</v>
      </c>
    </row>
    <row r="35" ht="15.0" customHeight="1">
      <c r="A35" s="9" t="s">
        <v>68</v>
      </c>
      <c r="B35" s="9" t="s">
        <v>4</v>
      </c>
      <c r="C35" s="9">
        <v>2.0</v>
      </c>
      <c r="D35" s="9">
        <v>1.5</v>
      </c>
      <c r="E35" s="9">
        <v>1.0</v>
      </c>
      <c r="F35" s="9">
        <v>7.0</v>
      </c>
      <c r="G35" s="11" t="b">
        <v>1</v>
      </c>
    </row>
    <row r="36" ht="15.0" customHeight="1">
      <c r="A36" s="9" t="s">
        <v>69</v>
      </c>
      <c r="B36" s="9" t="s">
        <v>4</v>
      </c>
      <c r="C36" s="9">
        <v>1.0</v>
      </c>
      <c r="D36" s="9">
        <v>0.75</v>
      </c>
      <c r="E36" s="9">
        <v>1.0</v>
      </c>
      <c r="F36" s="9">
        <v>7.0</v>
      </c>
      <c r="G36" s="11" t="b">
        <v>1</v>
      </c>
    </row>
    <row r="37" ht="15.0" customHeight="1">
      <c r="A37" s="9" t="s">
        <v>37</v>
      </c>
      <c r="B37" s="9" t="s">
        <v>3</v>
      </c>
      <c r="C37" s="9">
        <v>0.5</v>
      </c>
      <c r="D37" s="9">
        <v>0.5</v>
      </c>
      <c r="E37" s="9">
        <v>1.0</v>
      </c>
      <c r="F37" s="9">
        <v>7.0</v>
      </c>
      <c r="G37" s="11" t="b">
        <v>1</v>
      </c>
    </row>
    <row r="38" ht="15.0" customHeight="1">
      <c r="A38" s="9" t="s">
        <v>71</v>
      </c>
      <c r="B38" s="9" t="s">
        <v>7</v>
      </c>
      <c r="C38" s="9">
        <v>4.0</v>
      </c>
      <c r="D38" s="9">
        <v>4.0</v>
      </c>
      <c r="E38" s="9">
        <v>1.0</v>
      </c>
      <c r="F38" s="9">
        <v>7.0</v>
      </c>
      <c r="G38" s="11" t="b">
        <v>1</v>
      </c>
    </row>
    <row r="39" ht="15.0" customHeight="1">
      <c r="A39" s="9" t="s">
        <v>73</v>
      </c>
      <c r="B39" s="9" t="s">
        <v>2</v>
      </c>
      <c r="C39" s="9">
        <v>2.0</v>
      </c>
      <c r="D39" s="9">
        <v>1.5</v>
      </c>
      <c r="E39" s="9">
        <v>1.0</v>
      </c>
      <c r="F39" s="9">
        <v>7.0</v>
      </c>
      <c r="G39" s="11" t="b">
        <v>1</v>
      </c>
    </row>
    <row r="40" ht="15.0" customHeight="1">
      <c r="A40" s="9" t="s">
        <v>37</v>
      </c>
      <c r="B40" s="9" t="s">
        <v>3</v>
      </c>
      <c r="C40" s="9">
        <v>0.5</v>
      </c>
      <c r="D40" s="9">
        <v>0.5</v>
      </c>
      <c r="E40" s="9">
        <v>1.0</v>
      </c>
      <c r="F40" s="9">
        <v>8.0</v>
      </c>
      <c r="G40" s="11" t="b">
        <v>1</v>
      </c>
    </row>
    <row r="41" ht="15.0" customHeight="1">
      <c r="A41" s="9" t="s">
        <v>75</v>
      </c>
      <c r="B41" s="9" t="s">
        <v>8</v>
      </c>
      <c r="C41" s="9">
        <v>3.0</v>
      </c>
      <c r="D41" s="9">
        <v>4.0</v>
      </c>
      <c r="E41" s="9">
        <v>1.0</v>
      </c>
      <c r="F41" s="9">
        <v>8.0</v>
      </c>
      <c r="G41" s="11" t="b">
        <v>1</v>
      </c>
    </row>
    <row r="42" ht="15.0" customHeight="1">
      <c r="A42" s="9" t="s">
        <v>38</v>
      </c>
      <c r="B42" s="9" t="s">
        <v>3</v>
      </c>
      <c r="C42" s="9">
        <v>1.0</v>
      </c>
      <c r="D42" s="9">
        <v>1.0</v>
      </c>
      <c r="E42" s="9">
        <v>1.0</v>
      </c>
      <c r="F42" s="9">
        <v>8.0</v>
      </c>
      <c r="G42" s="11" t="b">
        <v>1</v>
      </c>
    </row>
    <row r="43" ht="15.0" customHeight="1">
      <c r="A43" s="9" t="s">
        <v>77</v>
      </c>
      <c r="B43" s="9" t="s">
        <v>4</v>
      </c>
      <c r="C43" s="9">
        <v>4.0</v>
      </c>
      <c r="D43" s="9">
        <v>3.5</v>
      </c>
      <c r="E43" s="9">
        <v>1.0</v>
      </c>
      <c r="F43" s="9">
        <v>8.0</v>
      </c>
      <c r="G43" s="11" t="b">
        <v>1</v>
      </c>
    </row>
    <row r="44" ht="15.0" customHeight="1">
      <c r="A44" s="9" t="s">
        <v>37</v>
      </c>
      <c r="B44" s="9" t="s">
        <v>3</v>
      </c>
      <c r="C44" s="9">
        <v>0.5</v>
      </c>
      <c r="D44" s="9">
        <v>0.5</v>
      </c>
      <c r="E44" s="9">
        <v>1.0</v>
      </c>
      <c r="F44" s="9">
        <v>9.0</v>
      </c>
      <c r="G44" s="11" t="b">
        <v>1</v>
      </c>
    </row>
    <row r="45" ht="15.0" customHeight="1">
      <c r="A45" s="9" t="s">
        <v>79</v>
      </c>
      <c r="B45" s="9" t="s">
        <v>8</v>
      </c>
      <c r="C45" s="9">
        <v>4.0</v>
      </c>
      <c r="D45" s="9">
        <v>4.0</v>
      </c>
      <c r="E45" s="9">
        <v>1.0</v>
      </c>
      <c r="F45" s="9">
        <v>9.0</v>
      </c>
      <c r="G45" s="11" t="b">
        <v>1</v>
      </c>
    </row>
    <row r="46" ht="15.0" customHeight="1">
      <c r="A46" s="9" t="s">
        <v>80</v>
      </c>
      <c r="B46" s="9" t="s">
        <v>4</v>
      </c>
      <c r="C46" s="9">
        <v>1.0</v>
      </c>
      <c r="D46" s="9">
        <v>1.0</v>
      </c>
      <c r="E46" s="9">
        <v>1.0</v>
      </c>
      <c r="F46" s="9">
        <v>9.0</v>
      </c>
      <c r="G46" s="11" t="b">
        <v>1</v>
      </c>
    </row>
    <row r="47" ht="15.0" customHeight="1">
      <c r="A47" s="9" t="s">
        <v>82</v>
      </c>
      <c r="B47" s="9" t="s">
        <v>4</v>
      </c>
      <c r="C47" s="9">
        <v>1.0</v>
      </c>
      <c r="D47" s="9">
        <v>1.0</v>
      </c>
      <c r="E47" s="9">
        <v>1.0</v>
      </c>
      <c r="F47" s="9">
        <v>9.0</v>
      </c>
      <c r="G47" s="11" t="b">
        <v>1</v>
      </c>
    </row>
    <row r="48" ht="15.0" customHeight="1">
      <c r="A48" s="9" t="s">
        <v>83</v>
      </c>
      <c r="B48" s="9" t="s">
        <v>7</v>
      </c>
      <c r="C48" s="9">
        <v>0.5</v>
      </c>
      <c r="D48" s="9">
        <v>0.0</v>
      </c>
      <c r="E48" s="9">
        <v>1.0</v>
      </c>
      <c r="F48" s="9">
        <v>9.0</v>
      </c>
      <c r="G48" s="11" t="b">
        <v>1</v>
      </c>
    </row>
    <row r="49" ht="15.0" customHeight="1">
      <c r="A49" s="9" t="s">
        <v>37</v>
      </c>
      <c r="B49" s="9" t="s">
        <v>3</v>
      </c>
      <c r="C49" s="9">
        <v>0.5</v>
      </c>
      <c r="D49" s="9">
        <v>0.5</v>
      </c>
      <c r="E49" s="9">
        <v>1.0</v>
      </c>
      <c r="F49" s="9">
        <v>10.0</v>
      </c>
      <c r="G49" s="11" t="b">
        <v>1</v>
      </c>
    </row>
    <row r="50" ht="15.0" customHeight="1">
      <c r="A50" s="9" t="s">
        <v>84</v>
      </c>
      <c r="B50" s="9" t="s">
        <v>3</v>
      </c>
      <c r="C50" s="9">
        <v>1.0</v>
      </c>
      <c r="D50" s="9">
        <v>1.0</v>
      </c>
      <c r="E50" s="9">
        <v>1.0</v>
      </c>
      <c r="F50" s="9">
        <v>10.0</v>
      </c>
      <c r="G50" s="11" t="b">
        <v>1</v>
      </c>
    </row>
    <row r="51" ht="15.0" customHeight="1">
      <c r="A51" s="9" t="s">
        <v>85</v>
      </c>
      <c r="B51" s="9" t="s">
        <v>7</v>
      </c>
      <c r="C51" s="9">
        <v>0.25</v>
      </c>
      <c r="D51" s="9">
        <v>0.25</v>
      </c>
      <c r="E51" s="9">
        <v>1.0</v>
      </c>
      <c r="F51" s="9">
        <v>10.0</v>
      </c>
      <c r="G51" s="11" t="b">
        <v>1</v>
      </c>
    </row>
    <row r="52" ht="15.0" customHeight="1">
      <c r="A52" s="9" t="s">
        <v>83</v>
      </c>
      <c r="B52" s="9" t="s">
        <v>7</v>
      </c>
      <c r="C52" s="9">
        <v>0.5</v>
      </c>
      <c r="D52" s="9">
        <v>0.5</v>
      </c>
      <c r="E52" s="9">
        <v>1.0</v>
      </c>
      <c r="F52" s="9">
        <v>10.0</v>
      </c>
      <c r="G52" s="11" t="b">
        <v>1</v>
      </c>
    </row>
    <row r="53" ht="15.0" customHeight="1">
      <c r="A53" s="9" t="s">
        <v>37</v>
      </c>
      <c r="B53" s="9" t="s">
        <v>3</v>
      </c>
      <c r="C53" s="9">
        <v>0.5</v>
      </c>
      <c r="D53" s="9">
        <v>0.5</v>
      </c>
      <c r="E53" s="9">
        <v>1.0</v>
      </c>
      <c r="F53" s="9">
        <v>11.0</v>
      </c>
      <c r="G53" s="11" t="b">
        <v>1</v>
      </c>
    </row>
    <row r="54" ht="15.0" customHeight="1">
      <c r="A54" s="9" t="s">
        <v>83</v>
      </c>
      <c r="B54" s="9" t="s">
        <v>3</v>
      </c>
      <c r="C54" s="9">
        <v>1.0</v>
      </c>
      <c r="D54" s="9">
        <v>1.0</v>
      </c>
      <c r="E54" s="9">
        <v>1.0</v>
      </c>
      <c r="F54" s="9">
        <v>11.0</v>
      </c>
      <c r="G54" s="11" t="b">
        <v>1</v>
      </c>
    </row>
    <row r="55" ht="15.0" customHeight="1">
      <c r="A55" s="9" t="s">
        <v>87</v>
      </c>
      <c r="B55" s="9" t="s">
        <v>2</v>
      </c>
      <c r="C55" s="9">
        <v>0.5</v>
      </c>
      <c r="D55" s="9">
        <v>0.5</v>
      </c>
      <c r="E55" s="9">
        <v>1.0</v>
      </c>
      <c r="F55" s="9">
        <v>11.0</v>
      </c>
      <c r="G55" s="11" t="b">
        <v>1</v>
      </c>
    </row>
    <row r="56" ht="15.0" customHeight="1">
      <c r="A56" s="9" t="s">
        <v>88</v>
      </c>
      <c r="B56" s="9" t="s">
        <v>6</v>
      </c>
      <c r="C56" s="9">
        <v>1.0</v>
      </c>
      <c r="D56" s="9">
        <v>0.75</v>
      </c>
      <c r="E56" s="9">
        <v>1.0</v>
      </c>
      <c r="F56" s="9">
        <v>11.0</v>
      </c>
      <c r="G56" s="11" t="b">
        <v>1</v>
      </c>
    </row>
    <row r="57" ht="15.0" customHeight="1">
      <c r="A57" s="9" t="s">
        <v>90</v>
      </c>
      <c r="B57" s="9" t="s">
        <v>3</v>
      </c>
      <c r="C57" s="9">
        <v>2.0</v>
      </c>
      <c r="D57" s="9">
        <v>2.0</v>
      </c>
      <c r="E57" s="9">
        <v>1.0</v>
      </c>
      <c r="F57" s="9">
        <v>11.0</v>
      </c>
      <c r="G57" s="11" t="b">
        <v>1</v>
      </c>
    </row>
    <row r="58" ht="15.0" customHeight="1">
      <c r="A58" s="9" t="s">
        <v>37</v>
      </c>
      <c r="B58" s="9" t="s">
        <v>3</v>
      </c>
      <c r="C58" s="9">
        <v>0.5</v>
      </c>
      <c r="D58" s="9">
        <v>0.5</v>
      </c>
      <c r="E58" s="9">
        <v>1.0</v>
      </c>
      <c r="F58" s="9">
        <v>12.0</v>
      </c>
      <c r="G58" s="11" t="b">
        <v>1</v>
      </c>
    </row>
    <row r="59" ht="15.0" customHeight="1">
      <c r="A59" s="9" t="s">
        <v>85</v>
      </c>
      <c r="B59" s="9" t="s">
        <v>7</v>
      </c>
      <c r="C59" s="9">
        <v>0.25</v>
      </c>
      <c r="D59" s="9">
        <v>0.25</v>
      </c>
      <c r="E59" s="9">
        <v>1.0</v>
      </c>
      <c r="F59" s="9">
        <v>12.0</v>
      </c>
      <c r="G59" s="11" t="b">
        <v>1</v>
      </c>
    </row>
    <row r="60" ht="15.0" customHeight="1">
      <c r="A60" s="9" t="s">
        <v>93</v>
      </c>
      <c r="B60" s="9" t="s">
        <v>7</v>
      </c>
      <c r="C60" s="9">
        <v>1.0</v>
      </c>
      <c r="D60" s="9">
        <v>0.75</v>
      </c>
      <c r="E60" s="9">
        <v>1.0</v>
      </c>
      <c r="F60" s="9">
        <v>12.0</v>
      </c>
      <c r="G60" s="11" t="b">
        <v>1</v>
      </c>
    </row>
    <row r="61" ht="15.0" customHeight="1">
      <c r="A61" s="9" t="s">
        <v>94</v>
      </c>
      <c r="B61" s="9" t="s">
        <v>7</v>
      </c>
      <c r="C61" s="9">
        <v>0.5</v>
      </c>
      <c r="D61" s="9">
        <v>0.25</v>
      </c>
      <c r="E61" s="9">
        <v>1.0</v>
      </c>
      <c r="F61" s="9">
        <v>12.0</v>
      </c>
      <c r="G61" s="11" t="b">
        <v>1</v>
      </c>
    </row>
    <row r="62" ht="15.0" customHeight="1">
      <c r="A62" s="9" t="s">
        <v>95</v>
      </c>
      <c r="B62" s="9" t="s">
        <v>7</v>
      </c>
      <c r="C62" s="9">
        <v>0.5</v>
      </c>
      <c r="D62" s="9">
        <v>0.5</v>
      </c>
      <c r="E62" s="9">
        <v>1.0</v>
      </c>
      <c r="F62" s="9">
        <v>12.0</v>
      </c>
      <c r="G62" s="11" t="b">
        <v>1</v>
      </c>
    </row>
    <row r="63" ht="15.0" customHeight="1">
      <c r="A63" s="9" t="s">
        <v>96</v>
      </c>
      <c r="B63" s="9" t="s">
        <v>7</v>
      </c>
      <c r="C63" s="9">
        <v>0.25</v>
      </c>
      <c r="D63" s="9">
        <v>0.25</v>
      </c>
      <c r="E63" s="9">
        <v>1.0</v>
      </c>
      <c r="F63" s="9">
        <v>12.0</v>
      </c>
      <c r="G63" s="11" t="b">
        <v>1</v>
      </c>
    </row>
    <row r="64" ht="15.0" customHeight="1">
      <c r="A64" s="9" t="s">
        <v>37</v>
      </c>
      <c r="B64" s="9" t="s">
        <v>3</v>
      </c>
      <c r="C64" s="9">
        <v>1.0</v>
      </c>
      <c r="D64" s="9">
        <v>0.75</v>
      </c>
      <c r="E64" s="9">
        <v>1.0</v>
      </c>
      <c r="F64" s="9">
        <v>12.0</v>
      </c>
      <c r="G64" s="11" t="b">
        <v>1</v>
      </c>
    </row>
    <row r="65" ht="15.0" customHeight="1">
      <c r="A65" s="9" t="s">
        <v>98</v>
      </c>
      <c r="B65" s="9" t="s">
        <v>2</v>
      </c>
      <c r="C65" s="9">
        <v>0.5</v>
      </c>
      <c r="D65" s="9">
        <v>0.5</v>
      </c>
      <c r="E65" s="9">
        <v>1.0</v>
      </c>
      <c r="F65" s="9">
        <v>13.0</v>
      </c>
      <c r="G65" s="11" t="b">
        <v>1</v>
      </c>
    </row>
    <row r="66" ht="15.0" customHeight="1">
      <c r="A66" s="9" t="s">
        <v>100</v>
      </c>
      <c r="B66" s="9" t="s">
        <v>2</v>
      </c>
      <c r="C66" s="9">
        <v>0.5</v>
      </c>
      <c r="D66" s="9">
        <v>0.5</v>
      </c>
      <c r="E66" s="9">
        <v>1.0</v>
      </c>
      <c r="F66" s="9">
        <v>13.0</v>
      </c>
      <c r="G66" s="11" t="b">
        <v>1</v>
      </c>
    </row>
    <row r="67" ht="15.0" customHeight="1">
      <c r="A67" s="9" t="s">
        <v>85</v>
      </c>
      <c r="B67" s="9" t="s">
        <v>7</v>
      </c>
      <c r="C67" s="9">
        <v>0.25</v>
      </c>
      <c r="D67" s="9">
        <v>0.25</v>
      </c>
      <c r="E67" s="9">
        <v>1.0</v>
      </c>
      <c r="F67" s="9">
        <v>14.0</v>
      </c>
      <c r="G67" s="11" t="b">
        <v>1</v>
      </c>
    </row>
    <row r="68" ht="15.0" customHeight="1">
      <c r="A68" s="9" t="s">
        <v>102</v>
      </c>
      <c r="B68" s="9" t="s">
        <v>5</v>
      </c>
      <c r="C68" s="9">
        <v>4.0</v>
      </c>
      <c r="D68" s="9">
        <v>3.0</v>
      </c>
      <c r="E68" s="9">
        <v>1.0</v>
      </c>
      <c r="F68" s="9">
        <v>14.0</v>
      </c>
      <c r="G68" s="11" t="b">
        <v>1</v>
      </c>
    </row>
    <row r="69" ht="15.0" customHeight="1">
      <c r="A69" s="9"/>
      <c r="B69" s="9"/>
      <c r="C69" s="9"/>
      <c r="D69" s="9"/>
      <c r="E69" s="9"/>
      <c r="F69" s="9"/>
      <c r="G69" s="11" t="b">
        <v>0</v>
      </c>
    </row>
    <row r="70" ht="15.0" customHeight="1">
      <c r="A70" s="16" t="s">
        <v>83</v>
      </c>
      <c r="B70" s="9" t="s">
        <v>3</v>
      </c>
      <c r="C70" s="9">
        <v>1.5</v>
      </c>
      <c r="D70" s="9">
        <v>1.25</v>
      </c>
      <c r="E70" s="9">
        <v>2.0</v>
      </c>
      <c r="F70" s="9">
        <v>1.0</v>
      </c>
      <c r="G70" s="11" t="b">
        <v>1</v>
      </c>
    </row>
    <row r="71" ht="15.0" customHeight="1">
      <c r="A71" s="9" t="s">
        <v>107</v>
      </c>
      <c r="B71" s="9" t="s">
        <v>7</v>
      </c>
      <c r="C71" s="9">
        <v>0.125</v>
      </c>
      <c r="D71" s="9">
        <v>0.125</v>
      </c>
      <c r="E71" s="9">
        <v>2.0</v>
      </c>
      <c r="F71" s="9">
        <v>1.0</v>
      </c>
      <c r="G71" s="11" t="b">
        <v>1</v>
      </c>
    </row>
    <row r="72" ht="15.0" customHeight="1">
      <c r="A72" s="9" t="s">
        <v>109</v>
      </c>
      <c r="B72" s="9" t="s">
        <v>7</v>
      </c>
      <c r="C72" s="9">
        <v>0.125</v>
      </c>
      <c r="D72" s="9">
        <v>0.125</v>
      </c>
      <c r="E72" s="9">
        <v>2.0</v>
      </c>
      <c r="F72" s="9">
        <v>1.0</v>
      </c>
      <c r="G72" s="11" t="b">
        <v>1</v>
      </c>
    </row>
    <row r="73" ht="15.0" customHeight="1">
      <c r="A73" s="9" t="s">
        <v>111</v>
      </c>
      <c r="B73" s="9" t="s">
        <v>7</v>
      </c>
      <c r="C73" s="9">
        <v>0.5</v>
      </c>
      <c r="D73" s="9">
        <v>0.75</v>
      </c>
      <c r="E73" s="9">
        <v>2.0</v>
      </c>
      <c r="F73" s="9">
        <v>1.0</v>
      </c>
      <c r="G73" s="11" t="b">
        <v>1</v>
      </c>
    </row>
    <row r="74" ht="15.0" customHeight="1">
      <c r="A74" s="16" t="s">
        <v>113</v>
      </c>
      <c r="B74" s="9" t="s">
        <v>3</v>
      </c>
      <c r="C74" s="9">
        <v>1.0</v>
      </c>
      <c r="D74" s="9">
        <v>1.5</v>
      </c>
      <c r="E74" s="9">
        <v>2.0</v>
      </c>
      <c r="F74" s="9">
        <v>1.0</v>
      </c>
      <c r="G74" s="11" t="b">
        <v>1</v>
      </c>
    </row>
    <row r="75" ht="15.0" customHeight="1">
      <c r="A75" s="16" t="s">
        <v>114</v>
      </c>
      <c r="B75" s="9" t="s">
        <v>3</v>
      </c>
      <c r="C75" s="9">
        <v>1.0</v>
      </c>
      <c r="D75" s="9">
        <v>1.0</v>
      </c>
      <c r="E75" s="9">
        <v>2.0</v>
      </c>
      <c r="F75" s="9">
        <v>1.0</v>
      </c>
      <c r="G75" s="11" t="b">
        <v>1</v>
      </c>
    </row>
    <row r="76" ht="15.0" customHeight="1">
      <c r="A76" s="9" t="s">
        <v>116</v>
      </c>
      <c r="B76" s="9" t="s">
        <v>7</v>
      </c>
      <c r="C76" s="9">
        <v>1.0</v>
      </c>
      <c r="D76" s="9">
        <v>1.0</v>
      </c>
      <c r="E76" s="9">
        <v>2.0</v>
      </c>
      <c r="F76" s="9">
        <v>2.0</v>
      </c>
      <c r="G76" s="11" t="b">
        <v>1</v>
      </c>
    </row>
    <row r="77" ht="15.0" customHeight="1">
      <c r="A77" s="9" t="s">
        <v>118</v>
      </c>
      <c r="B77" s="9" t="s">
        <v>7</v>
      </c>
      <c r="C77" s="9">
        <v>2.5</v>
      </c>
      <c r="D77" s="9">
        <v>0.5</v>
      </c>
      <c r="E77" s="9">
        <v>2.0</v>
      </c>
      <c r="F77" s="9">
        <v>2.0</v>
      </c>
      <c r="G77" s="11" t="b">
        <v>1</v>
      </c>
    </row>
    <row r="78" ht="15.0" customHeight="1">
      <c r="A78" s="9" t="s">
        <v>120</v>
      </c>
      <c r="B78" s="9" t="s">
        <v>7</v>
      </c>
      <c r="C78" s="9">
        <v>5.0</v>
      </c>
      <c r="D78" s="9">
        <v>1.5</v>
      </c>
      <c r="E78" s="9">
        <v>2.0</v>
      </c>
      <c r="F78" s="9">
        <v>4.0</v>
      </c>
      <c r="G78" s="11" t="b">
        <v>1</v>
      </c>
    </row>
    <row r="79" ht="15.0" customHeight="1">
      <c r="A79" s="9" t="s">
        <v>122</v>
      </c>
      <c r="B79" s="9" t="s">
        <v>2</v>
      </c>
      <c r="C79" s="9">
        <v>6.0</v>
      </c>
      <c r="D79" s="9">
        <v>6.0</v>
      </c>
      <c r="E79" s="9">
        <v>2.0</v>
      </c>
      <c r="F79" s="9">
        <v>2.0</v>
      </c>
      <c r="G79" s="11" t="b">
        <v>1</v>
      </c>
    </row>
    <row r="80" ht="15.0" customHeight="1">
      <c r="A80" s="9" t="s">
        <v>123</v>
      </c>
      <c r="B80" s="9" t="s">
        <v>4</v>
      </c>
      <c r="C80" s="9">
        <v>4.0</v>
      </c>
      <c r="D80" s="9">
        <v>4.0</v>
      </c>
      <c r="E80" s="9">
        <v>2.0</v>
      </c>
      <c r="F80" s="9">
        <v>3.0</v>
      </c>
      <c r="G80" s="11" t="b">
        <v>1</v>
      </c>
    </row>
    <row r="81" ht="15.0" customHeight="1">
      <c r="A81" s="16" t="s">
        <v>125</v>
      </c>
      <c r="B81" s="9" t="s">
        <v>3</v>
      </c>
      <c r="C81" s="9">
        <v>1.0</v>
      </c>
      <c r="D81" s="9">
        <v>1.5</v>
      </c>
      <c r="E81" s="9">
        <v>2.0</v>
      </c>
      <c r="F81" s="9">
        <v>2.0</v>
      </c>
      <c r="G81" s="11" t="b">
        <v>1</v>
      </c>
    </row>
    <row r="82" ht="15.0" customHeight="1">
      <c r="A82" s="9" t="s">
        <v>127</v>
      </c>
      <c r="B82" s="9" t="s">
        <v>2</v>
      </c>
      <c r="C82" s="9">
        <v>4.0</v>
      </c>
      <c r="D82" s="9">
        <v>2.0</v>
      </c>
      <c r="E82" s="9">
        <v>2.0</v>
      </c>
      <c r="F82" s="9">
        <v>2.0</v>
      </c>
      <c r="G82" s="11" t="b">
        <v>1</v>
      </c>
    </row>
    <row r="83" ht="15.0" customHeight="1">
      <c r="A83" s="9" t="s">
        <v>128</v>
      </c>
      <c r="B83" s="9" t="s">
        <v>2</v>
      </c>
      <c r="C83" s="9">
        <v>1.0</v>
      </c>
      <c r="D83" s="9">
        <v>1.0</v>
      </c>
      <c r="E83" s="9">
        <v>2.0</v>
      </c>
      <c r="F83" s="9">
        <v>2.0</v>
      </c>
      <c r="G83" s="11" t="b">
        <v>1</v>
      </c>
    </row>
    <row r="84" ht="15.0" customHeight="1">
      <c r="A84" s="16" t="s">
        <v>130</v>
      </c>
      <c r="B84" s="9" t="s">
        <v>3</v>
      </c>
      <c r="C84" s="9">
        <v>1.0</v>
      </c>
      <c r="D84" s="9">
        <v>1.5</v>
      </c>
      <c r="E84" s="9">
        <v>2.0</v>
      </c>
      <c r="F84" s="9">
        <v>2.0</v>
      </c>
      <c r="G84" s="11" t="b">
        <v>1</v>
      </c>
    </row>
    <row r="85" ht="15.0" customHeight="1">
      <c r="A85" s="9" t="s">
        <v>132</v>
      </c>
      <c r="B85" s="9" t="s">
        <v>2</v>
      </c>
      <c r="C85" s="9">
        <v>1.0</v>
      </c>
      <c r="D85" s="9">
        <v>0.75</v>
      </c>
      <c r="E85" s="9">
        <v>2.0</v>
      </c>
      <c r="F85" s="9">
        <v>2.0</v>
      </c>
      <c r="G85" s="11" t="b">
        <v>1</v>
      </c>
    </row>
    <row r="86" ht="15.0" customHeight="1">
      <c r="A86" s="16" t="s">
        <v>134</v>
      </c>
      <c r="B86" s="9" t="s">
        <v>3</v>
      </c>
      <c r="C86" s="9">
        <v>1.0</v>
      </c>
      <c r="D86" s="9">
        <v>0.5</v>
      </c>
      <c r="E86" s="9">
        <v>2.0</v>
      </c>
      <c r="F86" s="9">
        <v>2.0</v>
      </c>
      <c r="G86" s="11" t="b">
        <v>1</v>
      </c>
    </row>
    <row r="87" ht="15.0" customHeight="1">
      <c r="A87" s="16" t="s">
        <v>134</v>
      </c>
      <c r="B87" s="9" t="s">
        <v>3</v>
      </c>
      <c r="C87" s="9">
        <v>1.0</v>
      </c>
      <c r="D87" s="9">
        <v>2.0</v>
      </c>
      <c r="E87" s="9">
        <v>2.0</v>
      </c>
      <c r="F87" s="9">
        <v>2.0</v>
      </c>
      <c r="G87" s="11" t="b">
        <v>1</v>
      </c>
    </row>
    <row r="88" ht="15.0" customHeight="1">
      <c r="A88" s="9" t="s">
        <v>136</v>
      </c>
      <c r="B88" s="9" t="s">
        <v>10</v>
      </c>
      <c r="C88" s="9">
        <v>1.0</v>
      </c>
      <c r="D88" s="9">
        <v>0.75</v>
      </c>
      <c r="E88" s="9">
        <v>2.0</v>
      </c>
      <c r="F88" s="9">
        <v>3.0</v>
      </c>
      <c r="G88" s="11" t="b">
        <v>1</v>
      </c>
    </row>
    <row r="89" ht="15.0" customHeight="1">
      <c r="A89" s="9" t="s">
        <v>138</v>
      </c>
      <c r="B89" s="9" t="s">
        <v>7</v>
      </c>
      <c r="C89" s="9">
        <v>0.5</v>
      </c>
      <c r="D89" s="9">
        <v>0.5</v>
      </c>
      <c r="E89" s="9">
        <v>2.0</v>
      </c>
      <c r="F89" s="9">
        <v>3.0</v>
      </c>
      <c r="G89" s="11" t="b">
        <v>1</v>
      </c>
    </row>
    <row r="90" ht="15.0" customHeight="1">
      <c r="A90" s="16" t="s">
        <v>134</v>
      </c>
      <c r="B90" s="9" t="s">
        <v>3</v>
      </c>
      <c r="C90" s="9">
        <v>1.0</v>
      </c>
      <c r="D90" s="9">
        <v>1.0</v>
      </c>
      <c r="E90" s="9">
        <v>2.0</v>
      </c>
      <c r="F90" s="9">
        <v>3.0</v>
      </c>
      <c r="G90" s="11" t="b">
        <v>1</v>
      </c>
    </row>
    <row r="91" ht="15.0" customHeight="1">
      <c r="A91" s="16" t="s">
        <v>130</v>
      </c>
      <c r="B91" s="9" t="s">
        <v>3</v>
      </c>
      <c r="C91" s="9">
        <v>1.0</v>
      </c>
      <c r="D91" s="9">
        <v>1.0</v>
      </c>
      <c r="E91" s="9">
        <v>2.0</v>
      </c>
      <c r="F91" s="9">
        <v>3.0</v>
      </c>
      <c r="G91" s="11" t="b">
        <v>1</v>
      </c>
    </row>
    <row r="92" ht="15.0" customHeight="1">
      <c r="A92" s="16" t="s">
        <v>139</v>
      </c>
      <c r="B92" s="9" t="s">
        <v>3</v>
      </c>
      <c r="C92" s="9">
        <v>1.0</v>
      </c>
      <c r="D92" s="9">
        <v>2.0</v>
      </c>
      <c r="E92" s="9">
        <v>2.0</v>
      </c>
      <c r="F92" s="9">
        <v>3.0</v>
      </c>
      <c r="G92" s="11" t="b">
        <v>1</v>
      </c>
    </row>
    <row r="93" ht="15.0" customHeight="1">
      <c r="A93" s="9" t="s">
        <v>140</v>
      </c>
      <c r="B93" s="9" t="s">
        <v>2</v>
      </c>
      <c r="C93" s="9">
        <v>1.0</v>
      </c>
      <c r="D93" s="9">
        <v>1.0</v>
      </c>
      <c r="E93" s="9">
        <v>2.0</v>
      </c>
      <c r="F93" s="9">
        <v>3.0</v>
      </c>
      <c r="G93" s="11" t="b">
        <v>1</v>
      </c>
    </row>
    <row r="94" ht="15.0" customHeight="1">
      <c r="A94" s="9" t="s">
        <v>141</v>
      </c>
      <c r="B94" s="9" t="s">
        <v>10</v>
      </c>
      <c r="C94" s="9">
        <v>3.0</v>
      </c>
      <c r="D94" s="9">
        <v>3.0</v>
      </c>
      <c r="E94" s="9">
        <v>2.0</v>
      </c>
      <c r="F94" s="9">
        <v>5.0</v>
      </c>
      <c r="G94" s="11" t="b">
        <v>1</v>
      </c>
    </row>
    <row r="95" ht="15.0" customHeight="1">
      <c r="A95" s="16" t="s">
        <v>139</v>
      </c>
      <c r="B95" s="9" t="s">
        <v>3</v>
      </c>
      <c r="C95" s="9">
        <v>1.0</v>
      </c>
      <c r="D95" s="9">
        <v>1.5</v>
      </c>
      <c r="E95" s="9">
        <v>2.0</v>
      </c>
      <c r="F95" s="9">
        <v>4.0</v>
      </c>
      <c r="G95" s="11" t="b">
        <v>1</v>
      </c>
    </row>
    <row r="96" ht="15.0" customHeight="1">
      <c r="A96" s="16" t="s">
        <v>143</v>
      </c>
      <c r="B96" s="9" t="s">
        <v>3</v>
      </c>
      <c r="C96" s="9">
        <v>1.0</v>
      </c>
      <c r="D96" s="9">
        <v>1.5</v>
      </c>
      <c r="E96" s="9">
        <v>2.0</v>
      </c>
      <c r="F96" s="9">
        <v>4.0</v>
      </c>
      <c r="G96" s="11" t="b">
        <v>1</v>
      </c>
    </row>
    <row r="97" ht="15.0" customHeight="1">
      <c r="A97" s="9" t="s">
        <v>144</v>
      </c>
      <c r="B97" s="9" t="s">
        <v>10</v>
      </c>
      <c r="C97" s="9">
        <v>1.0</v>
      </c>
      <c r="D97" s="9">
        <v>1.0</v>
      </c>
      <c r="E97" s="9">
        <v>2.0</v>
      </c>
      <c r="F97" s="9">
        <v>4.0</v>
      </c>
      <c r="G97" s="11" t="b">
        <v>1</v>
      </c>
    </row>
    <row r="98" ht="15.0" customHeight="1">
      <c r="A98" s="9" t="s">
        <v>146</v>
      </c>
      <c r="B98" s="9" t="s">
        <v>6</v>
      </c>
      <c r="C98" s="9">
        <v>1.0</v>
      </c>
      <c r="D98" s="9">
        <v>0.5</v>
      </c>
      <c r="E98" s="9">
        <v>2.0</v>
      </c>
      <c r="F98" s="9">
        <v>4.0</v>
      </c>
      <c r="G98" s="11" t="b">
        <v>1</v>
      </c>
    </row>
    <row r="99" ht="15.0" customHeight="1">
      <c r="A99" s="16" t="s">
        <v>147</v>
      </c>
      <c r="B99" s="9" t="s">
        <v>3</v>
      </c>
      <c r="C99" s="9">
        <v>1.0</v>
      </c>
      <c r="D99" s="9">
        <v>1.5</v>
      </c>
      <c r="E99" s="9">
        <v>2.0</v>
      </c>
      <c r="F99" s="9">
        <v>5.0</v>
      </c>
      <c r="G99" s="11" t="b">
        <v>1</v>
      </c>
    </row>
    <row r="100" ht="15.0" customHeight="1">
      <c r="A100" s="9" t="s">
        <v>149</v>
      </c>
      <c r="B100" s="9" t="s">
        <v>1</v>
      </c>
      <c r="C100" s="9">
        <v>1.5</v>
      </c>
      <c r="D100" s="9">
        <v>3.5</v>
      </c>
      <c r="E100" s="9">
        <v>2.0</v>
      </c>
      <c r="F100" s="9">
        <v>5.0</v>
      </c>
      <c r="G100" s="11" t="b">
        <v>1</v>
      </c>
    </row>
    <row r="101" ht="15.0" customHeight="1">
      <c r="A101" s="16" t="s">
        <v>113</v>
      </c>
      <c r="B101" s="9" t="s">
        <v>3</v>
      </c>
      <c r="C101" s="9">
        <v>1.0</v>
      </c>
      <c r="D101" s="9">
        <v>2.5</v>
      </c>
      <c r="E101" s="9">
        <v>2.0</v>
      </c>
      <c r="F101" s="9">
        <v>5.0</v>
      </c>
      <c r="G101" s="11" t="b">
        <v>1</v>
      </c>
    </row>
    <row r="102" ht="15.0" customHeight="1">
      <c r="A102" s="16" t="s">
        <v>83</v>
      </c>
      <c r="B102" s="9" t="s">
        <v>3</v>
      </c>
      <c r="C102" s="9">
        <v>1.0</v>
      </c>
      <c r="D102" s="9">
        <v>2.0</v>
      </c>
      <c r="E102" s="9">
        <v>2.0</v>
      </c>
      <c r="F102" s="9">
        <v>6.0</v>
      </c>
      <c r="G102" s="11" t="b">
        <v>1</v>
      </c>
    </row>
    <row r="103" ht="15.0" customHeight="1">
      <c r="A103" s="9" t="s">
        <v>152</v>
      </c>
      <c r="B103" s="9" t="s">
        <v>10</v>
      </c>
      <c r="C103" s="9">
        <v>2.0</v>
      </c>
      <c r="D103" s="9">
        <v>3.5</v>
      </c>
      <c r="E103" s="9">
        <v>2.0</v>
      </c>
      <c r="F103" s="9">
        <v>6.0</v>
      </c>
      <c r="G103" s="11" t="b">
        <v>1</v>
      </c>
    </row>
    <row r="104" ht="15.0" customHeight="1">
      <c r="A104" s="9" t="s">
        <v>154</v>
      </c>
      <c r="B104" s="9" t="s">
        <v>9</v>
      </c>
      <c r="C104" s="9">
        <v>2.0</v>
      </c>
      <c r="D104" s="9">
        <v>1.0</v>
      </c>
      <c r="E104" s="9">
        <v>2.0</v>
      </c>
      <c r="F104" s="9">
        <v>6.0</v>
      </c>
      <c r="G104" s="11" t="b">
        <v>1</v>
      </c>
    </row>
    <row r="105" ht="15.0" customHeight="1">
      <c r="A105" s="16" t="s">
        <v>113</v>
      </c>
      <c r="B105" s="9" t="s">
        <v>3</v>
      </c>
      <c r="C105" s="9">
        <v>1.0</v>
      </c>
      <c r="D105" s="9">
        <v>1.5</v>
      </c>
      <c r="E105" s="9">
        <v>2.0</v>
      </c>
      <c r="F105" s="9">
        <v>6.0</v>
      </c>
      <c r="G105" s="11" t="b">
        <v>1</v>
      </c>
    </row>
    <row r="106" ht="15.0" customHeight="1">
      <c r="A106" s="9" t="s">
        <v>156</v>
      </c>
      <c r="B106" s="9" t="s">
        <v>10</v>
      </c>
      <c r="C106" s="9">
        <v>1.0</v>
      </c>
      <c r="D106" s="9">
        <v>0.75</v>
      </c>
      <c r="E106" s="9">
        <v>2.0</v>
      </c>
      <c r="F106" s="9">
        <v>6.0</v>
      </c>
      <c r="G106" s="11" t="b">
        <v>1</v>
      </c>
    </row>
    <row r="107" ht="15.0" customHeight="1">
      <c r="A107" s="9" t="s">
        <v>158</v>
      </c>
      <c r="B107" s="9" t="s">
        <v>10</v>
      </c>
      <c r="C107" s="9">
        <v>0.5</v>
      </c>
      <c r="D107" s="9">
        <v>0.5</v>
      </c>
      <c r="E107" s="9">
        <v>2.0</v>
      </c>
      <c r="F107" s="9">
        <v>6.0</v>
      </c>
      <c r="G107" s="11" t="b">
        <v>1</v>
      </c>
    </row>
    <row r="108" ht="15.0" customHeight="1">
      <c r="A108" s="9" t="s">
        <v>159</v>
      </c>
      <c r="B108" s="9" t="s">
        <v>1</v>
      </c>
      <c r="C108" s="9">
        <v>5.0</v>
      </c>
      <c r="D108" s="9">
        <v>1.25</v>
      </c>
      <c r="E108" s="9">
        <v>2.0</v>
      </c>
      <c r="F108" s="9">
        <v>6.0</v>
      </c>
      <c r="G108" s="11" t="b">
        <v>1</v>
      </c>
    </row>
    <row r="109" ht="15.0" customHeight="1">
      <c r="A109" s="9" t="s">
        <v>161</v>
      </c>
      <c r="B109" s="9" t="s">
        <v>1</v>
      </c>
      <c r="C109" s="9">
        <v>3.0</v>
      </c>
      <c r="D109" s="9">
        <v>9.0</v>
      </c>
      <c r="E109" s="9">
        <v>2.0</v>
      </c>
      <c r="F109" s="9">
        <v>6.0</v>
      </c>
      <c r="G109" s="11" t="b">
        <v>1</v>
      </c>
    </row>
    <row r="110" ht="15.0" customHeight="1">
      <c r="A110" s="9" t="s">
        <v>162</v>
      </c>
      <c r="B110" s="9" t="s">
        <v>4</v>
      </c>
      <c r="C110" s="9">
        <v>2.0</v>
      </c>
      <c r="D110" s="9">
        <v>4.0</v>
      </c>
      <c r="E110" s="9">
        <v>2.0</v>
      </c>
      <c r="F110" s="9">
        <v>6.0</v>
      </c>
      <c r="G110" s="11" t="b">
        <v>1</v>
      </c>
    </row>
    <row r="111" ht="15.0" customHeight="1">
      <c r="A111" s="9" t="s">
        <v>164</v>
      </c>
      <c r="B111" s="9" t="s">
        <v>1</v>
      </c>
      <c r="C111" s="9">
        <v>2.0</v>
      </c>
      <c r="D111" s="9">
        <v>3.0</v>
      </c>
      <c r="E111" s="9">
        <v>2.0</v>
      </c>
      <c r="F111" s="9">
        <v>7.0</v>
      </c>
      <c r="G111" s="11" t="b">
        <v>1</v>
      </c>
    </row>
    <row r="112" ht="15.0" customHeight="1">
      <c r="A112" s="16" t="s">
        <v>83</v>
      </c>
      <c r="B112" s="9" t="s">
        <v>3</v>
      </c>
      <c r="C112" s="9">
        <v>1.0</v>
      </c>
      <c r="D112" s="9">
        <v>1.25</v>
      </c>
      <c r="E112" s="9">
        <v>2.0</v>
      </c>
      <c r="F112" s="9">
        <v>7.0</v>
      </c>
      <c r="G112" s="11" t="b">
        <v>1</v>
      </c>
    </row>
    <row r="113" ht="15.0" customHeight="1">
      <c r="A113" s="9" t="s">
        <v>166</v>
      </c>
      <c r="B113" s="9" t="s">
        <v>1</v>
      </c>
      <c r="C113" s="9">
        <v>1.0</v>
      </c>
      <c r="D113" s="9">
        <v>1.5</v>
      </c>
      <c r="E113" s="9">
        <v>2.0</v>
      </c>
      <c r="F113" s="9">
        <v>7.0</v>
      </c>
      <c r="G113" s="11" t="b">
        <v>1</v>
      </c>
    </row>
    <row r="114" ht="15.0" customHeight="1">
      <c r="A114" s="9" t="s">
        <v>167</v>
      </c>
      <c r="B114" s="9" t="s">
        <v>9</v>
      </c>
      <c r="C114" s="9">
        <v>1.0</v>
      </c>
      <c r="D114" s="9">
        <v>0.75</v>
      </c>
      <c r="E114" s="9">
        <v>2.0</v>
      </c>
      <c r="F114" s="9">
        <v>7.0</v>
      </c>
      <c r="G114" s="11" t="b">
        <v>1</v>
      </c>
    </row>
    <row r="115" ht="15.0" customHeight="1">
      <c r="A115" s="9" t="s">
        <v>169</v>
      </c>
      <c r="B115" s="9" t="s">
        <v>1</v>
      </c>
      <c r="C115" s="9">
        <v>1.0</v>
      </c>
      <c r="D115" s="9">
        <v>3.0</v>
      </c>
      <c r="E115" s="9">
        <v>2.0</v>
      </c>
      <c r="F115" s="9">
        <v>7.0</v>
      </c>
      <c r="G115" s="11" t="b">
        <v>1</v>
      </c>
    </row>
    <row r="116" ht="15.0" customHeight="1">
      <c r="A116" s="9" t="s">
        <v>170</v>
      </c>
      <c r="B116" s="9" t="s">
        <v>10</v>
      </c>
      <c r="C116" s="9">
        <v>1.0</v>
      </c>
      <c r="D116" s="9">
        <v>2.0</v>
      </c>
      <c r="E116" s="9">
        <v>2.0</v>
      </c>
      <c r="F116" s="9">
        <v>7.0</v>
      </c>
      <c r="G116" s="11" t="b">
        <v>1</v>
      </c>
    </row>
    <row r="117" ht="15.0" customHeight="1">
      <c r="A117" s="9" t="s">
        <v>171</v>
      </c>
      <c r="B117" s="9" t="s">
        <v>7</v>
      </c>
      <c r="C117" s="9">
        <v>0.25</v>
      </c>
      <c r="D117" s="9">
        <v>0.25</v>
      </c>
      <c r="E117" s="9">
        <v>2.0</v>
      </c>
      <c r="F117" s="9">
        <v>7.0</v>
      </c>
      <c r="G117" s="11" t="b">
        <v>1</v>
      </c>
    </row>
    <row r="118" ht="15.0" customHeight="1">
      <c r="A118" s="9" t="s">
        <v>172</v>
      </c>
      <c r="B118" s="9" t="s">
        <v>3</v>
      </c>
      <c r="C118" s="9">
        <v>1.0</v>
      </c>
      <c r="D118" s="9">
        <v>2.5</v>
      </c>
      <c r="E118" s="9">
        <v>2.0</v>
      </c>
      <c r="F118" s="9">
        <v>7.0</v>
      </c>
      <c r="G118" s="11" t="b">
        <v>1</v>
      </c>
    </row>
    <row r="119" ht="15.0" customHeight="1">
      <c r="A119" s="9" t="s">
        <v>174</v>
      </c>
      <c r="B119" s="9" t="s">
        <v>3</v>
      </c>
      <c r="C119" s="9">
        <v>1.0</v>
      </c>
      <c r="D119" s="9">
        <v>0.75</v>
      </c>
      <c r="E119" s="9">
        <v>2.0</v>
      </c>
      <c r="F119" s="9">
        <v>8.0</v>
      </c>
      <c r="G119" s="11" t="b">
        <v>1</v>
      </c>
    </row>
    <row r="120" ht="15.0" customHeight="1">
      <c r="A120" s="9" t="s">
        <v>176</v>
      </c>
      <c r="B120" s="9" t="s">
        <v>6</v>
      </c>
      <c r="C120" s="9">
        <v>2.0</v>
      </c>
      <c r="D120" s="9">
        <v>2.0</v>
      </c>
      <c r="E120" s="9">
        <v>2.0</v>
      </c>
      <c r="F120" s="9">
        <v>8.0</v>
      </c>
      <c r="G120" s="11" t="b">
        <v>1</v>
      </c>
    </row>
    <row r="121" ht="15.0" customHeight="1">
      <c r="A121" s="9" t="s">
        <v>177</v>
      </c>
      <c r="B121" s="9" t="s">
        <v>10</v>
      </c>
      <c r="C121" s="9">
        <v>1.0</v>
      </c>
      <c r="D121" s="9">
        <v>0.5</v>
      </c>
      <c r="E121" s="9">
        <v>2.0</v>
      </c>
      <c r="F121" s="9">
        <v>8.0</v>
      </c>
      <c r="G121" s="11" t="b">
        <v>1</v>
      </c>
    </row>
    <row r="122" ht="15.0" customHeight="1">
      <c r="A122" s="16" t="s">
        <v>178</v>
      </c>
      <c r="B122" s="9" t="s">
        <v>3</v>
      </c>
      <c r="C122" s="9">
        <v>1.0</v>
      </c>
      <c r="D122" s="9">
        <v>1.5</v>
      </c>
      <c r="E122" s="9">
        <v>2.0</v>
      </c>
      <c r="F122" s="9">
        <v>8.0</v>
      </c>
      <c r="G122" s="11" t="b">
        <v>1</v>
      </c>
    </row>
    <row r="123" ht="15.0" customHeight="1">
      <c r="A123" s="9" t="s">
        <v>179</v>
      </c>
      <c r="B123" s="9" t="s">
        <v>8</v>
      </c>
      <c r="C123" s="9">
        <v>1.0</v>
      </c>
      <c r="D123" s="9">
        <v>3.0</v>
      </c>
      <c r="E123" s="9">
        <v>2.0</v>
      </c>
      <c r="F123" s="9">
        <v>8.0</v>
      </c>
      <c r="G123" s="11" t="b">
        <v>1</v>
      </c>
    </row>
    <row r="124" ht="15.0" customHeight="1">
      <c r="A124" s="9" t="s">
        <v>182</v>
      </c>
      <c r="B124" s="9" t="s">
        <v>9</v>
      </c>
      <c r="C124" s="9">
        <v>1.0</v>
      </c>
      <c r="D124" s="9">
        <v>1.5</v>
      </c>
      <c r="E124" s="9">
        <v>2.0</v>
      </c>
      <c r="F124" s="9">
        <v>8.0</v>
      </c>
      <c r="G124" s="11" t="b">
        <v>1</v>
      </c>
    </row>
    <row r="125" ht="15.0" customHeight="1">
      <c r="A125" s="9" t="s">
        <v>184</v>
      </c>
      <c r="B125" s="9" t="s">
        <v>7</v>
      </c>
      <c r="C125" s="9">
        <v>0.5</v>
      </c>
      <c r="D125" s="9">
        <v>0.5</v>
      </c>
      <c r="E125" s="9">
        <v>2.0</v>
      </c>
      <c r="F125" s="9">
        <v>8.0</v>
      </c>
      <c r="G125" s="11" t="b">
        <v>1</v>
      </c>
    </row>
    <row r="126" ht="15.0" customHeight="1">
      <c r="A126" s="9" t="s">
        <v>187</v>
      </c>
      <c r="B126" s="9" t="s">
        <v>6</v>
      </c>
      <c r="C126" s="9">
        <v>1.0</v>
      </c>
      <c r="D126" s="9">
        <v>1.0</v>
      </c>
      <c r="E126" s="9">
        <v>2.0</v>
      </c>
      <c r="F126" s="9">
        <v>8.0</v>
      </c>
      <c r="G126" s="11" t="b">
        <v>1</v>
      </c>
    </row>
    <row r="127" ht="15.0" customHeight="1">
      <c r="A127" s="9" t="s">
        <v>190</v>
      </c>
      <c r="B127" s="9" t="s">
        <v>9</v>
      </c>
      <c r="C127" s="9">
        <v>2.0</v>
      </c>
      <c r="D127" s="9">
        <v>0.75</v>
      </c>
      <c r="E127" s="9">
        <v>2.0</v>
      </c>
      <c r="F127" s="9">
        <v>9.0</v>
      </c>
      <c r="G127" s="11" t="b">
        <v>1</v>
      </c>
    </row>
    <row r="128" ht="15.0" customHeight="1">
      <c r="A128" s="9" t="s">
        <v>191</v>
      </c>
      <c r="B128" s="9" t="s">
        <v>8</v>
      </c>
      <c r="C128" s="9">
        <v>1.0</v>
      </c>
      <c r="D128" s="9">
        <v>1.0</v>
      </c>
      <c r="E128" s="9">
        <v>2.0</v>
      </c>
      <c r="F128" s="9">
        <v>9.0</v>
      </c>
      <c r="G128" s="11" t="b">
        <v>1</v>
      </c>
    </row>
    <row r="129" ht="15.0" customHeight="1">
      <c r="A129" s="9" t="s">
        <v>194</v>
      </c>
      <c r="B129" s="9" t="s">
        <v>8</v>
      </c>
      <c r="C129" s="9">
        <v>2.0</v>
      </c>
      <c r="D129" s="9">
        <v>3.5</v>
      </c>
      <c r="E129" s="9">
        <v>2.0</v>
      </c>
      <c r="F129" s="9">
        <v>9.0</v>
      </c>
      <c r="G129" s="11" t="b">
        <v>1</v>
      </c>
    </row>
    <row r="130" ht="15.0" customHeight="1">
      <c r="A130" s="9" t="s">
        <v>196</v>
      </c>
      <c r="B130" s="9" t="s">
        <v>10</v>
      </c>
      <c r="C130" s="9">
        <v>2.0</v>
      </c>
      <c r="D130" s="9">
        <v>2.0</v>
      </c>
      <c r="E130" s="9">
        <v>2.0</v>
      </c>
      <c r="F130" s="9">
        <v>9.0</v>
      </c>
      <c r="G130" s="11" t="b">
        <v>1</v>
      </c>
    </row>
    <row r="131" ht="15.0" customHeight="1">
      <c r="A131" s="9" t="s">
        <v>197</v>
      </c>
      <c r="B131" s="9" t="s">
        <v>9</v>
      </c>
      <c r="C131" s="9">
        <v>1.0</v>
      </c>
      <c r="D131" s="9">
        <v>1.0</v>
      </c>
      <c r="E131" s="9">
        <v>2.0</v>
      </c>
      <c r="F131" s="9">
        <v>9.0</v>
      </c>
      <c r="G131" s="11" t="b">
        <v>1</v>
      </c>
    </row>
    <row r="132" ht="15.0" customHeight="1">
      <c r="A132" s="9" t="s">
        <v>199</v>
      </c>
      <c r="B132" s="9" t="s">
        <v>10</v>
      </c>
      <c r="C132" s="9">
        <v>1.0</v>
      </c>
      <c r="D132" s="9">
        <v>0.5</v>
      </c>
      <c r="E132" s="9">
        <v>2.0</v>
      </c>
      <c r="F132" s="9">
        <v>9.0</v>
      </c>
      <c r="G132" s="11" t="b">
        <v>1</v>
      </c>
    </row>
    <row r="133" ht="15.0" customHeight="1">
      <c r="A133" s="9" t="s">
        <v>201</v>
      </c>
      <c r="B133" s="9" t="s">
        <v>2</v>
      </c>
      <c r="C133" s="9">
        <v>10.0</v>
      </c>
      <c r="D133" s="9">
        <v>8.0</v>
      </c>
      <c r="E133" s="9">
        <v>2.0</v>
      </c>
      <c r="F133" s="9">
        <v>9.0</v>
      </c>
      <c r="G133" s="11" t="b">
        <v>1</v>
      </c>
    </row>
    <row r="134" ht="15.0" customHeight="1">
      <c r="A134" s="17" t="s">
        <v>202</v>
      </c>
      <c r="B134" s="17" t="s">
        <v>2</v>
      </c>
      <c r="C134" s="17">
        <v>3.0</v>
      </c>
      <c r="D134" s="17">
        <v>3.0</v>
      </c>
      <c r="E134" s="9">
        <v>2.0</v>
      </c>
      <c r="F134" s="17">
        <v>10.0</v>
      </c>
      <c r="G134" s="18" t="b">
        <v>1</v>
      </c>
    </row>
    <row r="135" ht="15.0" customHeight="1">
      <c r="A135" s="17" t="s">
        <v>204</v>
      </c>
      <c r="B135" s="17" t="s">
        <v>2</v>
      </c>
      <c r="C135" s="17">
        <v>2.0</v>
      </c>
      <c r="D135" s="17">
        <v>2.0</v>
      </c>
      <c r="E135" s="9">
        <v>2.0</v>
      </c>
      <c r="F135" s="17">
        <v>10.0</v>
      </c>
      <c r="G135" s="18" t="b">
        <v>1</v>
      </c>
    </row>
    <row r="136" ht="15.0" customHeight="1">
      <c r="A136" s="17" t="s">
        <v>206</v>
      </c>
      <c r="B136" s="17" t="s">
        <v>10</v>
      </c>
      <c r="C136" s="17">
        <v>0.5</v>
      </c>
      <c r="D136" s="17">
        <v>0.5</v>
      </c>
      <c r="E136" s="9">
        <v>2.0</v>
      </c>
      <c r="F136" s="17">
        <v>10.0</v>
      </c>
      <c r="G136" s="18" t="b">
        <v>1</v>
      </c>
    </row>
    <row r="137" ht="15.0" customHeight="1">
      <c r="A137" s="17" t="s">
        <v>208</v>
      </c>
      <c r="B137" s="17" t="s">
        <v>9</v>
      </c>
      <c r="C137" s="17">
        <v>0.5</v>
      </c>
      <c r="D137" s="17">
        <v>0.5</v>
      </c>
      <c r="E137" s="9">
        <v>2.0</v>
      </c>
      <c r="F137" s="17">
        <v>10.0</v>
      </c>
      <c r="G137" s="18" t="b">
        <v>1</v>
      </c>
    </row>
    <row r="138" ht="15.0" customHeight="1">
      <c r="A138" s="19" t="s">
        <v>139</v>
      </c>
      <c r="B138" s="17" t="s">
        <v>3</v>
      </c>
      <c r="C138" s="17">
        <v>0.75</v>
      </c>
      <c r="D138" s="17">
        <v>1.5</v>
      </c>
      <c r="E138" s="9">
        <v>2.0</v>
      </c>
      <c r="F138" s="17">
        <v>10.0</v>
      </c>
      <c r="G138" s="18" t="b">
        <v>1</v>
      </c>
    </row>
    <row r="139" ht="15.0" customHeight="1">
      <c r="A139" s="17" t="s">
        <v>213</v>
      </c>
      <c r="B139" s="17" t="s">
        <v>10</v>
      </c>
      <c r="C139" s="17">
        <v>0.75</v>
      </c>
      <c r="D139" s="17">
        <v>1.25</v>
      </c>
      <c r="E139" s="9">
        <v>2.0</v>
      </c>
      <c r="F139" s="17">
        <v>10.0</v>
      </c>
      <c r="G139" s="18" t="b">
        <v>1</v>
      </c>
    </row>
    <row r="140" ht="15.0" customHeight="1">
      <c r="A140" s="17" t="s">
        <v>9</v>
      </c>
      <c r="B140" s="17" t="s">
        <v>9</v>
      </c>
      <c r="C140" s="17">
        <v>1.0</v>
      </c>
      <c r="D140" s="17">
        <v>1.5</v>
      </c>
      <c r="E140" s="9">
        <v>2.0</v>
      </c>
      <c r="F140" s="17">
        <v>10.0</v>
      </c>
      <c r="G140" s="18" t="b">
        <v>1</v>
      </c>
    </row>
    <row r="141" ht="15.0" customHeight="1">
      <c r="A141" s="17" t="s">
        <v>216</v>
      </c>
      <c r="B141" s="17" t="s">
        <v>8</v>
      </c>
      <c r="C141" s="17">
        <v>0.25</v>
      </c>
      <c r="D141" s="17">
        <v>0.25</v>
      </c>
      <c r="E141" s="9">
        <v>2.0</v>
      </c>
      <c r="F141" s="17">
        <v>10.0</v>
      </c>
      <c r="G141" s="18" t="b">
        <v>1</v>
      </c>
    </row>
    <row r="142" ht="15.0" customHeight="1">
      <c r="A142" s="19" t="s">
        <v>219</v>
      </c>
      <c r="B142" s="17" t="s">
        <v>3</v>
      </c>
      <c r="C142" s="17">
        <v>1.0</v>
      </c>
      <c r="D142" s="17">
        <v>1.75</v>
      </c>
      <c r="E142" s="9">
        <v>2.0</v>
      </c>
      <c r="F142" s="17">
        <v>10.0</v>
      </c>
      <c r="G142" s="18" t="b">
        <v>1</v>
      </c>
    </row>
    <row r="143" ht="15.0" customHeight="1">
      <c r="A143" s="17" t="s">
        <v>222</v>
      </c>
      <c r="B143" s="17" t="s">
        <v>1</v>
      </c>
      <c r="C143" s="17">
        <v>0.5</v>
      </c>
      <c r="D143" s="17">
        <v>0.5</v>
      </c>
      <c r="E143" s="9">
        <v>2.0</v>
      </c>
      <c r="F143" s="17">
        <v>10.0</v>
      </c>
      <c r="G143" s="18" t="b">
        <v>1</v>
      </c>
    </row>
    <row r="144" ht="15.0" customHeight="1">
      <c r="A144" s="17" t="s">
        <v>224</v>
      </c>
      <c r="B144" s="17" t="s">
        <v>1</v>
      </c>
      <c r="C144" s="17">
        <v>8.0</v>
      </c>
      <c r="D144" s="17">
        <v>2.0</v>
      </c>
      <c r="E144" s="9">
        <v>2.0</v>
      </c>
      <c r="F144" s="17">
        <v>10.0</v>
      </c>
      <c r="G144" s="18" t="b">
        <v>1</v>
      </c>
    </row>
    <row r="145" ht="15.0" customHeight="1">
      <c r="A145" s="17" t="s">
        <v>225</v>
      </c>
      <c r="B145" s="17" t="s">
        <v>1</v>
      </c>
      <c r="C145" s="17">
        <v>0.25</v>
      </c>
      <c r="D145" s="17">
        <v>1.0</v>
      </c>
      <c r="E145" s="9">
        <v>2.0</v>
      </c>
      <c r="F145" s="17">
        <v>10.0</v>
      </c>
      <c r="G145" s="18" t="b">
        <v>1</v>
      </c>
    </row>
    <row r="146" ht="15.0" customHeight="1">
      <c r="A146" s="17" t="s">
        <v>226</v>
      </c>
      <c r="B146" s="17" t="s">
        <v>3</v>
      </c>
      <c r="C146" s="17">
        <v>4.0</v>
      </c>
      <c r="D146" s="17">
        <v>5.5</v>
      </c>
      <c r="E146" s="9">
        <v>2.0</v>
      </c>
      <c r="F146" s="17">
        <v>10.0</v>
      </c>
      <c r="G146" s="18" t="b">
        <v>1</v>
      </c>
    </row>
    <row r="147" ht="15.0" customHeight="1">
      <c r="A147" s="17" t="s">
        <v>228</v>
      </c>
      <c r="B147" s="17" t="s">
        <v>1</v>
      </c>
      <c r="C147" s="17">
        <v>6.0</v>
      </c>
      <c r="D147" s="17">
        <v>9.0</v>
      </c>
      <c r="E147" s="9">
        <v>2.0</v>
      </c>
      <c r="F147" s="17">
        <v>11.0</v>
      </c>
      <c r="G147" s="18" t="b">
        <v>1</v>
      </c>
    </row>
    <row r="148" ht="15.0" customHeight="1">
      <c r="A148" s="17" t="s">
        <v>230</v>
      </c>
      <c r="B148" s="17" t="s">
        <v>1</v>
      </c>
      <c r="C148" s="17">
        <v>5.0</v>
      </c>
      <c r="D148" s="17">
        <v>3.5</v>
      </c>
      <c r="E148" s="9">
        <v>2.0</v>
      </c>
      <c r="F148" s="17">
        <v>11.0</v>
      </c>
      <c r="G148" s="18" t="b">
        <v>1</v>
      </c>
    </row>
    <row r="149" ht="15.0" customHeight="1">
      <c r="A149" s="19" t="s">
        <v>233</v>
      </c>
      <c r="B149" s="17" t="s">
        <v>3</v>
      </c>
      <c r="C149" s="17">
        <v>1.0</v>
      </c>
      <c r="D149" s="17">
        <v>1.0</v>
      </c>
      <c r="E149" s="9">
        <v>2.0</v>
      </c>
      <c r="F149" s="17">
        <v>11.0</v>
      </c>
      <c r="G149" s="18" t="b">
        <v>1</v>
      </c>
    </row>
    <row r="150" ht="15.0" customHeight="1">
      <c r="A150" s="19" t="s">
        <v>139</v>
      </c>
      <c r="B150" s="17" t="s">
        <v>3</v>
      </c>
      <c r="C150" s="17">
        <v>1.0</v>
      </c>
      <c r="D150" s="17">
        <v>0.75</v>
      </c>
      <c r="E150" s="9">
        <v>2.0</v>
      </c>
      <c r="F150" s="17">
        <v>11.0</v>
      </c>
      <c r="G150" s="18" t="b">
        <v>1</v>
      </c>
    </row>
    <row r="151" ht="15.0" customHeight="1">
      <c r="A151" s="20" t="s">
        <v>236</v>
      </c>
      <c r="B151" s="17" t="s">
        <v>7</v>
      </c>
      <c r="C151" s="17">
        <v>1.0</v>
      </c>
      <c r="D151" s="17">
        <v>0.5</v>
      </c>
      <c r="E151" s="9">
        <v>2.0</v>
      </c>
      <c r="F151" s="17">
        <v>11.0</v>
      </c>
      <c r="G151" s="18" t="b">
        <v>1</v>
      </c>
    </row>
    <row r="152" ht="15.0" customHeight="1">
      <c r="A152" s="17" t="s">
        <v>238</v>
      </c>
      <c r="B152" s="17" t="s">
        <v>1</v>
      </c>
      <c r="C152" s="17">
        <v>1.0</v>
      </c>
      <c r="D152" s="17">
        <v>3.0</v>
      </c>
      <c r="E152" s="9">
        <v>2.0</v>
      </c>
      <c r="F152" s="17">
        <v>11.0</v>
      </c>
      <c r="G152" s="18" t="b">
        <v>1</v>
      </c>
    </row>
    <row r="153" ht="15.0" customHeight="1">
      <c r="A153" s="17" t="s">
        <v>239</v>
      </c>
      <c r="B153" s="17" t="s">
        <v>1</v>
      </c>
      <c r="C153" s="17">
        <v>3.0</v>
      </c>
      <c r="D153" s="17">
        <v>4.0</v>
      </c>
      <c r="E153" s="9">
        <v>2.0</v>
      </c>
      <c r="F153" s="17">
        <v>11.0</v>
      </c>
      <c r="G153" s="18" t="b">
        <v>1</v>
      </c>
    </row>
    <row r="154" ht="15.0" customHeight="1">
      <c r="A154" s="17" t="s">
        <v>240</v>
      </c>
      <c r="B154" s="17" t="s">
        <v>2</v>
      </c>
      <c r="C154" s="17">
        <v>1.0</v>
      </c>
      <c r="D154" s="17">
        <v>3.0</v>
      </c>
      <c r="E154" s="9">
        <v>2.0</v>
      </c>
      <c r="F154" s="17">
        <v>11.0</v>
      </c>
      <c r="G154" s="18" t="b">
        <v>1</v>
      </c>
    </row>
    <row r="155" ht="15.0" customHeight="1">
      <c r="A155" s="17" t="s">
        <v>241</v>
      </c>
      <c r="B155" s="17" t="s">
        <v>1</v>
      </c>
      <c r="C155" s="17">
        <v>4.0</v>
      </c>
      <c r="D155" s="17">
        <v>6.0</v>
      </c>
      <c r="E155" s="9">
        <v>2.0</v>
      </c>
      <c r="F155" s="17">
        <v>11.0</v>
      </c>
      <c r="G155" s="18" t="b">
        <v>1</v>
      </c>
    </row>
    <row r="156" ht="15.0" customHeight="1">
      <c r="A156" s="17" t="s">
        <v>242</v>
      </c>
      <c r="B156" s="17" t="s">
        <v>1</v>
      </c>
      <c r="C156" s="17">
        <v>1.0</v>
      </c>
      <c r="D156" s="17">
        <v>0.5</v>
      </c>
      <c r="E156" s="9">
        <v>2.0</v>
      </c>
      <c r="F156" s="17">
        <v>11.0</v>
      </c>
      <c r="G156" s="18" t="b">
        <v>1</v>
      </c>
    </row>
    <row r="157" ht="15.0" customHeight="1">
      <c r="A157" s="17" t="s">
        <v>243</v>
      </c>
      <c r="B157" s="17" t="s">
        <v>2</v>
      </c>
      <c r="C157" s="17">
        <v>1.0</v>
      </c>
      <c r="D157" s="17">
        <v>1.0</v>
      </c>
      <c r="E157" s="9">
        <v>2.0</v>
      </c>
      <c r="F157" s="17">
        <v>11.0</v>
      </c>
      <c r="G157" s="18" t="b">
        <v>1</v>
      </c>
    </row>
    <row r="158" ht="15.0" customHeight="1">
      <c r="A158" s="17" t="s">
        <v>244</v>
      </c>
      <c r="B158" s="17" t="s">
        <v>1</v>
      </c>
      <c r="C158" s="17">
        <v>1.0</v>
      </c>
      <c r="D158" s="17">
        <v>3.0</v>
      </c>
      <c r="E158" s="9">
        <v>2.0</v>
      </c>
      <c r="F158" s="17">
        <v>11.0</v>
      </c>
      <c r="G158" s="18" t="b">
        <v>1</v>
      </c>
    </row>
    <row r="159" ht="15.0" customHeight="1">
      <c r="A159" s="17" t="s">
        <v>245</v>
      </c>
      <c r="B159" s="17" t="s">
        <v>10</v>
      </c>
      <c r="C159" s="17">
        <v>0.5</v>
      </c>
      <c r="D159" s="17">
        <v>0.5</v>
      </c>
      <c r="E159" s="9">
        <v>2.0</v>
      </c>
      <c r="F159" s="17">
        <v>11.0</v>
      </c>
      <c r="G159" s="18" t="b">
        <v>1</v>
      </c>
    </row>
    <row r="160" ht="15.0" customHeight="1">
      <c r="A160" s="19" t="s">
        <v>113</v>
      </c>
      <c r="B160" s="17" t="s">
        <v>3</v>
      </c>
      <c r="C160" s="17">
        <v>1.0</v>
      </c>
      <c r="D160" s="17">
        <v>1.5</v>
      </c>
      <c r="E160" s="9">
        <v>2.0</v>
      </c>
      <c r="F160" s="17">
        <v>11.0</v>
      </c>
      <c r="G160" s="18" t="b">
        <v>1</v>
      </c>
    </row>
    <row r="161" ht="15.0" customHeight="1">
      <c r="A161" s="17" t="s">
        <v>246</v>
      </c>
      <c r="B161" s="17" t="s">
        <v>5</v>
      </c>
      <c r="C161" s="17">
        <v>6.0</v>
      </c>
      <c r="D161" s="17">
        <v>4.0</v>
      </c>
      <c r="E161" s="9">
        <v>2.0</v>
      </c>
      <c r="F161" s="17">
        <v>11.0</v>
      </c>
      <c r="G161" s="18" t="b">
        <v>1</v>
      </c>
    </row>
    <row r="162" ht="15.0" customHeight="1">
      <c r="A162" s="17" t="s">
        <v>247</v>
      </c>
      <c r="B162" s="17" t="s">
        <v>10</v>
      </c>
      <c r="C162" s="17">
        <v>2.0</v>
      </c>
      <c r="D162" s="17">
        <v>2.5</v>
      </c>
      <c r="E162" s="9">
        <v>2.0</v>
      </c>
      <c r="F162" s="17">
        <v>11.0</v>
      </c>
      <c r="G162" s="18" t="b">
        <v>1</v>
      </c>
    </row>
    <row r="163" ht="15.0" customHeight="1">
      <c r="A163" s="17" t="s">
        <v>248</v>
      </c>
      <c r="B163" s="17" t="s">
        <v>9</v>
      </c>
      <c r="C163" s="17">
        <v>1.0</v>
      </c>
      <c r="D163" s="17">
        <v>1.0</v>
      </c>
      <c r="E163" s="9">
        <v>2.0</v>
      </c>
      <c r="F163" s="17">
        <v>11.0</v>
      </c>
      <c r="G163" s="18" t="b">
        <v>1</v>
      </c>
    </row>
    <row r="164" ht="15.0" customHeight="1">
      <c r="A164" s="17" t="s">
        <v>10</v>
      </c>
      <c r="B164" s="17" t="s">
        <v>10</v>
      </c>
      <c r="C164" s="17">
        <v>1.0</v>
      </c>
      <c r="D164" s="17">
        <v>1.75</v>
      </c>
      <c r="E164" s="9">
        <v>2.0</v>
      </c>
      <c r="F164" s="17">
        <v>12.0</v>
      </c>
      <c r="G164" s="18" t="b">
        <v>1</v>
      </c>
    </row>
    <row r="165" ht="15.0" customHeight="1">
      <c r="A165" s="17" t="s">
        <v>249</v>
      </c>
      <c r="B165" s="17" t="s">
        <v>5</v>
      </c>
      <c r="C165" s="17">
        <v>5.0</v>
      </c>
      <c r="D165" s="17">
        <v>3.0</v>
      </c>
      <c r="E165" s="9">
        <v>2.0</v>
      </c>
      <c r="F165" s="17">
        <v>12.0</v>
      </c>
      <c r="G165" s="18" t="b">
        <v>1</v>
      </c>
    </row>
    <row r="166" ht="15.0" customHeight="1">
      <c r="A166" s="17" t="s">
        <v>250</v>
      </c>
      <c r="B166" s="17" t="s">
        <v>2</v>
      </c>
      <c r="C166" s="17">
        <v>0.5</v>
      </c>
      <c r="D166" s="17">
        <v>0.5</v>
      </c>
      <c r="E166" s="9">
        <v>2.0</v>
      </c>
      <c r="F166" s="17">
        <v>12.0</v>
      </c>
      <c r="G166" s="18" t="b">
        <v>1</v>
      </c>
    </row>
    <row r="167" ht="15.0" customHeight="1">
      <c r="A167" s="19" t="s">
        <v>251</v>
      </c>
      <c r="B167" s="17" t="s">
        <v>3</v>
      </c>
      <c r="C167" s="17">
        <v>1.0</v>
      </c>
      <c r="D167" s="17">
        <v>1.0</v>
      </c>
      <c r="E167" s="9">
        <v>2.0</v>
      </c>
      <c r="F167" s="17">
        <v>12.0</v>
      </c>
      <c r="G167" s="18" t="b">
        <v>1</v>
      </c>
    </row>
    <row r="168" ht="15.0" customHeight="1">
      <c r="A168" s="17" t="s">
        <v>252</v>
      </c>
      <c r="B168" s="17" t="s">
        <v>5</v>
      </c>
      <c r="C168" s="17">
        <v>4.0</v>
      </c>
      <c r="D168" s="17">
        <v>2.0</v>
      </c>
      <c r="E168" s="9">
        <v>2.0</v>
      </c>
      <c r="F168" s="17">
        <v>12.0</v>
      </c>
      <c r="G168" s="18" t="b">
        <v>1</v>
      </c>
    </row>
    <row r="169" ht="15.0" customHeight="1">
      <c r="A169" s="17" t="s">
        <v>113</v>
      </c>
      <c r="B169" s="17" t="s">
        <v>3</v>
      </c>
      <c r="C169" s="17">
        <v>1.0</v>
      </c>
      <c r="D169" s="17">
        <v>1.0</v>
      </c>
      <c r="E169" s="9">
        <v>2.0</v>
      </c>
      <c r="F169" s="17">
        <v>12.0</v>
      </c>
      <c r="G169" s="18" t="b">
        <v>1</v>
      </c>
    </row>
    <row r="170" ht="15.0" customHeight="1">
      <c r="A170" s="17" t="s">
        <v>253</v>
      </c>
      <c r="B170" s="17" t="s">
        <v>1</v>
      </c>
      <c r="C170" s="17">
        <v>5.0</v>
      </c>
      <c r="D170" s="17">
        <v>7.0</v>
      </c>
      <c r="E170" s="9">
        <v>2.0</v>
      </c>
      <c r="F170" s="17">
        <v>12.0</v>
      </c>
      <c r="G170" s="18" t="b">
        <v>1</v>
      </c>
    </row>
    <row r="171" ht="15.0" customHeight="1">
      <c r="A171" s="17" t="s">
        <v>254</v>
      </c>
      <c r="B171" s="17" t="s">
        <v>1</v>
      </c>
      <c r="C171" s="17">
        <v>6.0</v>
      </c>
      <c r="D171" s="17">
        <v>6.0</v>
      </c>
      <c r="E171" s="9">
        <v>2.0</v>
      </c>
      <c r="F171" s="17">
        <v>12.0</v>
      </c>
      <c r="G171" s="18" t="b">
        <v>1</v>
      </c>
    </row>
    <row r="172" ht="15.0" customHeight="1">
      <c r="A172" s="17" t="s">
        <v>255</v>
      </c>
      <c r="B172" s="17" t="s">
        <v>1</v>
      </c>
      <c r="C172" s="17">
        <v>5.0</v>
      </c>
      <c r="D172" s="17">
        <v>5.0</v>
      </c>
      <c r="E172" s="9">
        <v>2.0</v>
      </c>
      <c r="F172" s="17">
        <v>13.0</v>
      </c>
      <c r="G172" s="18" t="b">
        <v>1</v>
      </c>
    </row>
    <row r="173" ht="15.0" customHeight="1">
      <c r="A173" s="17" t="s">
        <v>256</v>
      </c>
      <c r="B173" s="17" t="s">
        <v>1</v>
      </c>
      <c r="C173" s="17">
        <v>3.0</v>
      </c>
      <c r="D173" s="17">
        <v>3.0</v>
      </c>
      <c r="E173" s="9">
        <v>2.0</v>
      </c>
      <c r="F173" s="17">
        <v>13.0</v>
      </c>
      <c r="G173" s="18" t="b">
        <v>1</v>
      </c>
    </row>
    <row r="174" ht="15.0" customHeight="1">
      <c r="A174" s="19" t="s">
        <v>257</v>
      </c>
      <c r="B174" s="17" t="s">
        <v>3</v>
      </c>
      <c r="C174" s="17">
        <v>1.0</v>
      </c>
      <c r="D174" s="17">
        <v>2.0</v>
      </c>
      <c r="E174" s="9">
        <v>2.0</v>
      </c>
      <c r="F174" s="17">
        <v>13.0</v>
      </c>
      <c r="G174" s="18" t="b">
        <v>1</v>
      </c>
    </row>
    <row r="175" ht="15.0" customHeight="1">
      <c r="A175" s="17" t="s">
        <v>152</v>
      </c>
      <c r="B175" s="17" t="s">
        <v>10</v>
      </c>
      <c r="C175" s="17">
        <v>1.0</v>
      </c>
      <c r="D175" s="17">
        <v>1.0</v>
      </c>
      <c r="E175" s="9">
        <v>2.0</v>
      </c>
      <c r="F175" s="17">
        <v>13.0</v>
      </c>
      <c r="G175" s="18" t="b">
        <v>1</v>
      </c>
    </row>
    <row r="176" ht="15.0" customHeight="1">
      <c r="A176" s="17" t="s">
        <v>258</v>
      </c>
      <c r="B176" s="17" t="s">
        <v>1</v>
      </c>
      <c r="C176" s="17">
        <v>8.0</v>
      </c>
      <c r="D176" s="17">
        <v>15.0</v>
      </c>
      <c r="E176" s="9">
        <v>2.0</v>
      </c>
      <c r="F176" s="17">
        <v>13.0</v>
      </c>
      <c r="G176" s="18" t="b">
        <v>1</v>
      </c>
    </row>
    <row r="177" ht="15.0" customHeight="1">
      <c r="A177" s="19" t="s">
        <v>259</v>
      </c>
      <c r="B177" s="17" t="s">
        <v>3</v>
      </c>
      <c r="C177" s="17">
        <v>1.0</v>
      </c>
      <c r="D177" s="17">
        <v>2.0</v>
      </c>
      <c r="E177" s="9">
        <v>2.0</v>
      </c>
      <c r="F177" s="17">
        <v>13.0</v>
      </c>
      <c r="G177" s="18" t="b">
        <v>1</v>
      </c>
    </row>
    <row r="178" ht="15.0" customHeight="1">
      <c r="A178" s="17" t="s">
        <v>245</v>
      </c>
      <c r="B178" s="17" t="s">
        <v>10</v>
      </c>
      <c r="C178" s="17">
        <v>1.0</v>
      </c>
      <c r="D178" s="17">
        <v>1.0</v>
      </c>
      <c r="E178" s="9">
        <v>2.0</v>
      </c>
      <c r="F178" s="17">
        <v>13.0</v>
      </c>
      <c r="G178" s="18" t="b">
        <v>1</v>
      </c>
    </row>
    <row r="179" ht="15.0" customHeight="1">
      <c r="A179" s="17" t="s">
        <v>260</v>
      </c>
      <c r="B179" s="17" t="s">
        <v>7</v>
      </c>
      <c r="C179" s="17">
        <v>1.0</v>
      </c>
      <c r="D179" s="17">
        <v>2.0</v>
      </c>
      <c r="E179" s="9">
        <v>2.0</v>
      </c>
      <c r="F179" s="17">
        <v>13.0</v>
      </c>
      <c r="G179" s="18" t="b">
        <v>1</v>
      </c>
    </row>
    <row r="180" ht="15.0" customHeight="1">
      <c r="A180" s="17" t="s">
        <v>246</v>
      </c>
      <c r="B180" s="17" t="s">
        <v>5</v>
      </c>
      <c r="C180" s="17">
        <v>2.0</v>
      </c>
      <c r="D180" s="17">
        <v>4.5</v>
      </c>
      <c r="E180" s="9">
        <v>2.0</v>
      </c>
      <c r="F180" s="17">
        <v>13.0</v>
      </c>
      <c r="G180" s="18" t="b">
        <v>1</v>
      </c>
    </row>
    <row r="181" ht="15.0" customHeight="1">
      <c r="A181" s="17" t="s">
        <v>152</v>
      </c>
      <c r="B181" s="17" t="s">
        <v>7</v>
      </c>
      <c r="C181" s="17">
        <v>1.0</v>
      </c>
      <c r="D181" s="17">
        <v>1.0</v>
      </c>
      <c r="E181" s="9">
        <v>2.0</v>
      </c>
      <c r="F181" s="17">
        <v>13.0</v>
      </c>
      <c r="G181" s="18" t="b">
        <v>1</v>
      </c>
    </row>
    <row r="182" ht="15.0" customHeight="1">
      <c r="A182" s="17" t="s">
        <v>261</v>
      </c>
      <c r="B182" s="17" t="s">
        <v>1</v>
      </c>
      <c r="C182" s="17">
        <v>2.0</v>
      </c>
      <c r="D182" s="17">
        <v>1.0</v>
      </c>
      <c r="E182" s="9">
        <v>2.0</v>
      </c>
      <c r="F182" s="17">
        <v>13.0</v>
      </c>
      <c r="G182" s="18" t="b">
        <v>1</v>
      </c>
    </row>
    <row r="183" ht="15.0" customHeight="1">
      <c r="A183" s="17" t="s">
        <v>262</v>
      </c>
      <c r="B183" s="17" t="s">
        <v>5</v>
      </c>
      <c r="C183" s="17">
        <v>2.0</v>
      </c>
      <c r="D183" s="17">
        <v>3.0</v>
      </c>
      <c r="E183" s="9">
        <v>2.0</v>
      </c>
      <c r="F183" s="17">
        <v>14.0</v>
      </c>
      <c r="G183" s="18" t="b">
        <v>1</v>
      </c>
    </row>
    <row r="184" ht="15.0" customHeight="1">
      <c r="A184" s="17" t="s">
        <v>263</v>
      </c>
      <c r="B184" s="17" t="s">
        <v>5</v>
      </c>
      <c r="C184" s="17">
        <v>4.0</v>
      </c>
      <c r="D184" s="17">
        <v>2.0</v>
      </c>
      <c r="E184" s="9">
        <v>2.0</v>
      </c>
      <c r="F184" s="17">
        <v>14.0</v>
      </c>
      <c r="G184" s="18" t="b">
        <v>1</v>
      </c>
    </row>
    <row r="185" ht="15.0" customHeight="1">
      <c r="A185" s="17" t="s">
        <v>243</v>
      </c>
      <c r="B185" s="17" t="s">
        <v>2</v>
      </c>
      <c r="C185" s="17">
        <v>2.0</v>
      </c>
      <c r="D185" s="17">
        <v>1.0</v>
      </c>
      <c r="E185" s="9">
        <v>2.0</v>
      </c>
      <c r="F185" s="17">
        <v>14.0</v>
      </c>
      <c r="G185" s="18" t="b">
        <v>1</v>
      </c>
    </row>
    <row r="186" ht="15.0" customHeight="1">
      <c r="A186" s="19" t="s">
        <v>264</v>
      </c>
      <c r="B186" s="17" t="s">
        <v>3</v>
      </c>
      <c r="C186" s="17">
        <v>1.0</v>
      </c>
      <c r="D186" s="17">
        <v>0.5</v>
      </c>
      <c r="E186" s="9">
        <v>2.0</v>
      </c>
      <c r="F186" s="17">
        <v>14.0</v>
      </c>
      <c r="G186" s="18" t="b">
        <v>1</v>
      </c>
    </row>
    <row r="187" ht="15.0" customHeight="1">
      <c r="A187" s="17" t="s">
        <v>265</v>
      </c>
      <c r="B187" s="17" t="s">
        <v>5</v>
      </c>
      <c r="C187" s="17">
        <v>1.0</v>
      </c>
      <c r="D187" s="17">
        <v>0.5</v>
      </c>
      <c r="E187" s="9">
        <v>2.0</v>
      </c>
      <c r="F187" s="17">
        <v>14.0</v>
      </c>
      <c r="G187" s="18" t="b">
        <v>1</v>
      </c>
    </row>
    <row r="188" ht="15.0" customHeight="1">
      <c r="A188" s="9"/>
      <c r="B188" s="9"/>
      <c r="C188" s="9"/>
      <c r="D188" s="9"/>
      <c r="E188" s="9">
        <v>2.0</v>
      </c>
      <c r="F188" s="17">
        <v>15.0</v>
      </c>
      <c r="G188" s="11" t="b">
        <v>0</v>
      </c>
    </row>
    <row r="189" ht="15.0" customHeight="1">
      <c r="A189" s="9"/>
      <c r="B189" s="9"/>
      <c r="C189" s="9"/>
      <c r="D189" s="9"/>
      <c r="E189" s="9">
        <v>2.0</v>
      </c>
      <c r="F189" s="17">
        <v>15.0</v>
      </c>
      <c r="G189" s="11" t="b">
        <v>0</v>
      </c>
    </row>
    <row r="190" ht="15.0" customHeight="1">
      <c r="A190" s="9"/>
      <c r="B190" s="9"/>
      <c r="C190" s="9"/>
      <c r="D190" s="9"/>
      <c r="E190" s="9">
        <v>2.0</v>
      </c>
      <c r="F190" s="17">
        <v>15.0</v>
      </c>
      <c r="G190" s="11" t="b">
        <v>0</v>
      </c>
    </row>
    <row r="191" ht="15.0" customHeight="1">
      <c r="A191" s="9"/>
      <c r="B191" s="9"/>
      <c r="C191" s="9"/>
      <c r="D191" s="9"/>
      <c r="E191" s="9">
        <v>2.0</v>
      </c>
      <c r="F191" s="17">
        <v>15.0</v>
      </c>
      <c r="G191" s="11" t="b">
        <v>0</v>
      </c>
    </row>
    <row r="192" ht="15.0" customHeight="1">
      <c r="A192" s="9"/>
      <c r="B192" s="9"/>
      <c r="C192" s="9"/>
      <c r="D192" s="9"/>
      <c r="E192" s="9">
        <v>2.0</v>
      </c>
      <c r="F192" s="17">
        <v>15.0</v>
      </c>
      <c r="G192" s="11" t="b">
        <v>0</v>
      </c>
    </row>
    <row r="193" ht="15.0" customHeight="1">
      <c r="A193" s="9"/>
      <c r="B193" s="9"/>
      <c r="C193" s="9"/>
      <c r="D193" s="9"/>
      <c r="E193" s="9">
        <v>2.0</v>
      </c>
      <c r="F193" s="17">
        <v>15.0</v>
      </c>
      <c r="G193" s="11" t="b">
        <v>0</v>
      </c>
    </row>
    <row r="194" ht="15.0" customHeight="1">
      <c r="A194" s="9"/>
      <c r="B194" s="9"/>
      <c r="C194" s="9"/>
      <c r="D194" s="9"/>
      <c r="E194" s="9">
        <v>2.0</v>
      </c>
      <c r="F194" s="17">
        <v>15.0</v>
      </c>
      <c r="G194" s="11" t="b">
        <v>0</v>
      </c>
    </row>
    <row r="195" ht="15.0" customHeight="1">
      <c r="A195" s="9"/>
      <c r="B195" s="9"/>
      <c r="C195" s="9"/>
      <c r="D195" s="9"/>
      <c r="E195" s="9">
        <v>2.0</v>
      </c>
      <c r="F195" s="17">
        <v>15.0</v>
      </c>
      <c r="G195" s="11" t="b">
        <v>0</v>
      </c>
    </row>
    <row r="196" ht="15.0" customHeight="1">
      <c r="A196" s="9"/>
      <c r="B196" s="9"/>
      <c r="C196" s="9"/>
      <c r="D196" s="9"/>
      <c r="E196" s="9">
        <v>2.0</v>
      </c>
      <c r="F196" s="17">
        <v>15.0</v>
      </c>
      <c r="G196" s="11" t="b">
        <v>0</v>
      </c>
    </row>
    <row r="197" ht="15.0" customHeight="1">
      <c r="A197" s="9"/>
      <c r="B197" s="9"/>
      <c r="C197" s="9"/>
      <c r="D197" s="9"/>
      <c r="E197" s="9">
        <v>2.0</v>
      </c>
      <c r="F197" s="17">
        <v>15.0</v>
      </c>
      <c r="G197" s="11" t="b">
        <v>0</v>
      </c>
    </row>
    <row r="198" ht="15.0" customHeight="1">
      <c r="A198" s="9"/>
      <c r="B198" s="9"/>
      <c r="C198" s="9"/>
      <c r="D198" s="9"/>
      <c r="E198" s="9">
        <v>2.0</v>
      </c>
      <c r="F198" s="17">
        <v>15.0</v>
      </c>
      <c r="G198" s="11" t="b">
        <v>0</v>
      </c>
    </row>
    <row r="199" ht="15.0" customHeight="1">
      <c r="A199" s="9"/>
      <c r="B199" s="9"/>
      <c r="C199" s="9"/>
      <c r="D199" s="9"/>
      <c r="E199" s="9">
        <v>2.0</v>
      </c>
      <c r="F199" s="17">
        <v>15.0</v>
      </c>
      <c r="G199" s="11" t="b">
        <v>0</v>
      </c>
    </row>
    <row r="200" ht="15.0" customHeight="1">
      <c r="A200" s="9"/>
      <c r="B200" s="9"/>
      <c r="C200" s="9"/>
      <c r="D200" s="9"/>
      <c r="E200" s="9">
        <v>2.0</v>
      </c>
      <c r="F200" s="17">
        <v>15.0</v>
      </c>
      <c r="G200" s="11" t="b">
        <v>0</v>
      </c>
    </row>
    <row r="201" ht="15.0" customHeight="1">
      <c r="A201" s="9"/>
      <c r="B201" s="9"/>
      <c r="C201" s="9"/>
      <c r="D201" s="9"/>
      <c r="E201" s="9">
        <v>2.0</v>
      </c>
      <c r="F201" s="17">
        <v>15.0</v>
      </c>
      <c r="G201" s="11" t="b">
        <v>0</v>
      </c>
    </row>
    <row r="202" ht="15.0" customHeight="1">
      <c r="A202" s="9"/>
      <c r="B202" s="9"/>
      <c r="C202" s="9"/>
      <c r="D202" s="9"/>
      <c r="E202" s="9">
        <v>2.0</v>
      </c>
      <c r="F202" s="17">
        <v>15.0</v>
      </c>
      <c r="G202" s="11" t="b">
        <v>0</v>
      </c>
    </row>
    <row r="203" ht="15.0" customHeight="1">
      <c r="A203" s="9"/>
      <c r="B203" s="9"/>
      <c r="C203" s="9"/>
      <c r="D203" s="9"/>
      <c r="E203" s="9">
        <v>2.0</v>
      </c>
      <c r="F203" s="17">
        <v>15.0</v>
      </c>
      <c r="G203" s="11" t="b">
        <v>0</v>
      </c>
    </row>
    <row r="204" ht="15.0" customHeight="1">
      <c r="A204" s="9"/>
      <c r="B204" s="9"/>
      <c r="C204" s="9"/>
      <c r="D204" s="9"/>
      <c r="E204" s="9">
        <v>2.0</v>
      </c>
      <c r="F204" s="17">
        <v>15.0</v>
      </c>
      <c r="G204" s="11" t="b">
        <v>0</v>
      </c>
    </row>
    <row r="205" ht="15.0" customHeight="1">
      <c r="A205" s="9"/>
      <c r="B205" s="9"/>
      <c r="C205" s="9"/>
      <c r="D205" s="9"/>
      <c r="E205" s="9">
        <v>2.0</v>
      </c>
      <c r="F205" s="17">
        <v>15.0</v>
      </c>
      <c r="G205" s="11" t="b">
        <v>0</v>
      </c>
    </row>
    <row r="206" ht="15.0" customHeight="1">
      <c r="A206" s="9"/>
      <c r="B206" s="9"/>
      <c r="C206" s="9"/>
      <c r="D206" s="9"/>
      <c r="E206" s="9">
        <v>2.0</v>
      </c>
      <c r="F206" s="9"/>
      <c r="G206" s="11" t="b">
        <v>0</v>
      </c>
    </row>
    <row r="207" ht="15.0" customHeight="1">
      <c r="A207" s="9"/>
      <c r="B207" s="9"/>
      <c r="C207" s="9"/>
      <c r="D207" s="9"/>
      <c r="E207" s="9">
        <v>2.0</v>
      </c>
      <c r="F207" s="9"/>
      <c r="G207" s="11" t="b">
        <v>0</v>
      </c>
    </row>
    <row r="208" ht="15.0" customHeight="1">
      <c r="A208" s="9"/>
      <c r="B208" s="9"/>
      <c r="C208" s="9"/>
      <c r="D208" s="9"/>
      <c r="E208" s="9">
        <v>2.0</v>
      </c>
      <c r="F208" s="9"/>
      <c r="G208" s="11" t="b">
        <v>0</v>
      </c>
    </row>
    <row r="209" ht="15.0" customHeight="1">
      <c r="A209" s="9"/>
      <c r="B209" s="9"/>
      <c r="C209" s="9"/>
      <c r="D209" s="9"/>
      <c r="E209" s="9">
        <v>2.0</v>
      </c>
      <c r="F209" s="9"/>
      <c r="G209" s="11" t="b">
        <v>0</v>
      </c>
    </row>
    <row r="210" ht="15.0" customHeight="1">
      <c r="A210" s="9"/>
      <c r="B210" s="9"/>
      <c r="C210" s="9"/>
      <c r="D210" s="9"/>
      <c r="E210" s="9">
        <v>2.0</v>
      </c>
      <c r="F210" s="9"/>
      <c r="G210" s="11" t="b">
        <v>0</v>
      </c>
    </row>
    <row r="211" ht="15.0" customHeight="1">
      <c r="A211" s="9"/>
      <c r="B211" s="9"/>
      <c r="C211" s="9"/>
      <c r="D211" s="9"/>
      <c r="E211" s="9">
        <v>2.0</v>
      </c>
      <c r="F211" s="9"/>
      <c r="G211" s="11" t="b">
        <v>0</v>
      </c>
    </row>
    <row r="212" ht="15.0" customHeight="1">
      <c r="A212" s="9"/>
      <c r="B212" s="9"/>
      <c r="C212" s="9"/>
      <c r="D212" s="9"/>
      <c r="E212" s="9">
        <v>2.0</v>
      </c>
      <c r="F212" s="9"/>
      <c r="G212" s="11" t="b">
        <v>0</v>
      </c>
    </row>
    <row r="213" ht="15.0" customHeight="1">
      <c r="A213" s="9"/>
      <c r="B213" s="9"/>
      <c r="C213" s="9"/>
      <c r="D213" s="9"/>
      <c r="E213" s="9">
        <v>2.0</v>
      </c>
      <c r="F213" s="9"/>
      <c r="G213" s="11" t="b">
        <v>0</v>
      </c>
    </row>
    <row r="214" ht="15.0" customHeight="1">
      <c r="A214" s="9"/>
      <c r="B214" s="9"/>
      <c r="C214" s="9"/>
      <c r="D214" s="9"/>
      <c r="E214" s="9">
        <v>2.0</v>
      </c>
      <c r="F214" s="9"/>
      <c r="G214" s="11" t="b">
        <v>0</v>
      </c>
    </row>
    <row r="215" ht="15.0" customHeight="1">
      <c r="A215" s="9"/>
      <c r="B215" s="9"/>
      <c r="C215" s="9"/>
      <c r="D215" s="9"/>
      <c r="E215" s="9">
        <v>2.0</v>
      </c>
      <c r="F215" s="9"/>
      <c r="G215" s="11" t="b">
        <v>0</v>
      </c>
    </row>
    <row r="216" ht="15.0" customHeight="1">
      <c r="A216" s="9"/>
      <c r="B216" s="9"/>
      <c r="C216" s="9"/>
      <c r="D216" s="9"/>
      <c r="E216" s="9">
        <v>2.0</v>
      </c>
      <c r="F216" s="9"/>
      <c r="G216" s="11" t="b">
        <v>0</v>
      </c>
    </row>
  </sheetData>
  <dataValidations>
    <dataValidation type="list" allowBlank="1" showErrorMessage="1" sqref="B2:B68 B70:B129">
      <formula1>Reference!$A$2:$A187</formula1>
    </dataValidation>
    <dataValidation type="decimal" allowBlank="1" showDropDown="1" showInputMessage="1" showErrorMessage="1" prompt="Enter a term number between 1 and 2" sqref="E2:E216">
      <formula1>1.0</formula1>
      <formula2>2.0</formula2>
    </dataValidation>
    <dataValidation type="decimal" allowBlank="1" showDropDown="1" showInputMessage="1" showErrorMessage="1" prompt="Enter a week number between 1 and 15" sqref="F2:F216">
      <formula1>1.0</formula1>
      <formula2>15.0</formula2>
    </dataValidation>
    <dataValidation type="decimal" allowBlank="1" showDropDown="1" showInputMessage="1" showErrorMessage="1" prompt="Enter a positive number for hours worked on" sqref="C2:D216">
      <formula1>0.0</formula1>
      <formula2>100.0</formula2>
    </dataValidation>
    <dataValidation type="list" allowBlank="1" showErrorMessage="1" sqref="B130:B216">
      <formula1>Reference!$A$2:$A316</formula1>
    </dataValidation>
  </dataValidations>
  <printOptions gridLines="1"/>
  <pageMargins bottom="1.0" footer="0.0" header="0.0" left="0.75" right="0.75" top="1.0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6.86"/>
    <col customWidth="1" min="2" max="2" width="22.14"/>
    <col customWidth="1" min="3" max="3" width="6.57"/>
    <col customWidth="1" min="4" max="6" width="7.14"/>
    <col customWidth="1" min="7" max="7" width="8.14"/>
  </cols>
  <sheetData>
    <row r="1" ht="15.0" customHeight="1">
      <c r="A1" s="7" t="s">
        <v>23</v>
      </c>
      <c r="B1" s="7" t="s">
        <v>0</v>
      </c>
      <c r="C1" s="7" t="s">
        <v>24</v>
      </c>
      <c r="D1" s="7" t="s">
        <v>25</v>
      </c>
      <c r="E1" s="7" t="s">
        <v>26</v>
      </c>
      <c r="F1" s="7" t="s">
        <v>27</v>
      </c>
      <c r="G1" s="8" t="s">
        <v>28</v>
      </c>
    </row>
    <row r="2" ht="15.0" customHeight="1">
      <c r="A2" s="9" t="s">
        <v>29</v>
      </c>
      <c r="B2" s="9" t="s">
        <v>3</v>
      </c>
      <c r="C2" s="9">
        <v>1.0</v>
      </c>
      <c r="D2" s="9">
        <v>3.0</v>
      </c>
      <c r="E2" s="9">
        <v>1.0</v>
      </c>
      <c r="F2" s="9">
        <v>1.0</v>
      </c>
      <c r="G2" s="11" t="b">
        <v>1</v>
      </c>
    </row>
    <row r="3" ht="15.0" customHeight="1">
      <c r="A3" s="9" t="s">
        <v>31</v>
      </c>
      <c r="B3" s="9" t="s">
        <v>7</v>
      </c>
      <c r="C3" s="9">
        <v>1.0</v>
      </c>
      <c r="D3" s="9">
        <v>4.0</v>
      </c>
      <c r="E3" s="9">
        <v>1.0</v>
      </c>
      <c r="F3" s="9">
        <v>1.0</v>
      </c>
      <c r="G3" s="11" t="b">
        <v>1</v>
      </c>
    </row>
    <row r="4" ht="15.0" customHeight="1">
      <c r="A4" s="9" t="s">
        <v>33</v>
      </c>
      <c r="B4" s="9" t="s">
        <v>3</v>
      </c>
      <c r="C4" s="9">
        <v>1.5</v>
      </c>
      <c r="D4" s="9">
        <v>1.5</v>
      </c>
      <c r="E4" s="9">
        <v>1.0</v>
      </c>
      <c r="F4" s="9">
        <v>2.0</v>
      </c>
      <c r="G4" s="11" t="b">
        <v>1</v>
      </c>
    </row>
    <row r="5" ht="15.0" customHeight="1">
      <c r="A5" s="12" t="s">
        <v>35</v>
      </c>
      <c r="B5" s="13" t="s">
        <v>3</v>
      </c>
      <c r="C5" s="14">
        <v>1.25</v>
      </c>
      <c r="D5" s="14">
        <v>1.25</v>
      </c>
      <c r="E5" s="14">
        <v>1.0</v>
      </c>
      <c r="F5" s="14">
        <v>2.0</v>
      </c>
      <c r="G5" s="15" t="b">
        <v>1</v>
      </c>
    </row>
    <row r="6" ht="15.0" customHeight="1">
      <c r="A6" s="12" t="s">
        <v>37</v>
      </c>
      <c r="B6" s="13" t="s">
        <v>3</v>
      </c>
      <c r="C6" s="14">
        <v>0.5</v>
      </c>
      <c r="D6" s="14">
        <v>0.5</v>
      </c>
      <c r="E6" s="14">
        <v>1.0</v>
      </c>
      <c r="F6" s="14">
        <v>2.0</v>
      </c>
      <c r="G6" s="15" t="b">
        <v>1</v>
      </c>
    </row>
    <row r="7" ht="15.0" customHeight="1">
      <c r="A7" s="12" t="s">
        <v>42</v>
      </c>
      <c r="B7" s="13" t="s">
        <v>2</v>
      </c>
      <c r="C7" s="14">
        <v>1.0</v>
      </c>
      <c r="D7" s="14">
        <v>2.0</v>
      </c>
      <c r="E7" s="14">
        <v>1.0</v>
      </c>
      <c r="F7" s="14">
        <v>2.0</v>
      </c>
      <c r="G7" s="15" t="b">
        <v>1</v>
      </c>
    </row>
    <row r="8" ht="15.0" customHeight="1">
      <c r="A8" s="12" t="s">
        <v>38</v>
      </c>
      <c r="B8" s="13" t="s">
        <v>3</v>
      </c>
      <c r="C8" s="14">
        <v>1.0</v>
      </c>
      <c r="D8" s="14">
        <v>1.0</v>
      </c>
      <c r="E8" s="14">
        <v>1.0</v>
      </c>
      <c r="F8" s="14">
        <v>2.0</v>
      </c>
      <c r="G8" s="15" t="b">
        <v>1</v>
      </c>
    </row>
    <row r="9" ht="15.0" customHeight="1">
      <c r="A9" s="12" t="s">
        <v>39</v>
      </c>
      <c r="B9" s="13" t="s">
        <v>3</v>
      </c>
      <c r="C9" s="14">
        <v>1.25</v>
      </c>
      <c r="D9" s="14">
        <v>1.25</v>
      </c>
      <c r="E9" s="14">
        <v>1.0</v>
      </c>
      <c r="F9" s="14">
        <v>3.0</v>
      </c>
      <c r="G9" s="15" t="b">
        <v>1</v>
      </c>
    </row>
    <row r="10" ht="15.0" customHeight="1">
      <c r="A10" s="12" t="s">
        <v>37</v>
      </c>
      <c r="B10" s="13" t="s">
        <v>3</v>
      </c>
      <c r="C10" s="14">
        <v>0.5</v>
      </c>
      <c r="D10" s="14">
        <v>0.5</v>
      </c>
      <c r="E10" s="14">
        <v>1.0</v>
      </c>
      <c r="F10" s="14">
        <v>3.0</v>
      </c>
      <c r="G10" s="15" t="b">
        <v>1</v>
      </c>
    </row>
    <row r="11" ht="15.0" customHeight="1">
      <c r="A11" s="12" t="s">
        <v>38</v>
      </c>
      <c r="B11" s="13" t="s">
        <v>3</v>
      </c>
      <c r="C11" s="14">
        <v>1.0</v>
      </c>
      <c r="D11" s="14">
        <v>1.0</v>
      </c>
      <c r="E11" s="14">
        <v>1.0</v>
      </c>
      <c r="F11" s="14">
        <v>3.0</v>
      </c>
      <c r="G11" s="15" t="b">
        <v>1</v>
      </c>
    </row>
    <row r="12" ht="15.0" customHeight="1">
      <c r="A12" s="12" t="s">
        <v>50</v>
      </c>
      <c r="B12" s="13" t="s">
        <v>4</v>
      </c>
      <c r="C12" s="14">
        <v>2.0</v>
      </c>
      <c r="D12" s="14">
        <v>2.0</v>
      </c>
      <c r="E12" s="14">
        <v>1.0</v>
      </c>
      <c r="F12" s="14">
        <v>4.0</v>
      </c>
      <c r="G12" s="15" t="b">
        <v>1</v>
      </c>
    </row>
    <row r="13" ht="15.0" customHeight="1">
      <c r="A13" s="12" t="s">
        <v>51</v>
      </c>
      <c r="B13" s="13" t="s">
        <v>6</v>
      </c>
      <c r="C13" s="14">
        <v>10.0</v>
      </c>
      <c r="D13" s="13">
        <v>5.0</v>
      </c>
      <c r="E13" s="14">
        <v>1.0</v>
      </c>
      <c r="F13" s="14">
        <v>4.0</v>
      </c>
      <c r="G13" s="15" t="b">
        <v>1</v>
      </c>
    </row>
    <row r="14" ht="15.0" customHeight="1">
      <c r="A14" s="12" t="s">
        <v>53</v>
      </c>
      <c r="B14" s="13" t="s">
        <v>7</v>
      </c>
      <c r="C14" s="14">
        <v>1.5</v>
      </c>
      <c r="D14" s="14">
        <v>4.0</v>
      </c>
      <c r="E14" s="14">
        <v>1.0</v>
      </c>
      <c r="F14" s="14">
        <v>4.0</v>
      </c>
      <c r="G14" s="15" t="b">
        <v>1</v>
      </c>
    </row>
    <row r="15" ht="15.0" customHeight="1">
      <c r="A15" s="12" t="s">
        <v>37</v>
      </c>
      <c r="B15" s="13" t="s">
        <v>3</v>
      </c>
      <c r="C15" s="14">
        <v>0.5</v>
      </c>
      <c r="D15" s="14">
        <v>0.5</v>
      </c>
      <c r="E15" s="14">
        <v>1.0</v>
      </c>
      <c r="F15" s="14">
        <v>4.0</v>
      </c>
      <c r="G15" s="15" t="b">
        <v>1</v>
      </c>
    </row>
    <row r="16" ht="15.0" customHeight="1">
      <c r="A16" s="12" t="s">
        <v>55</v>
      </c>
      <c r="B16" s="13" t="s">
        <v>6</v>
      </c>
      <c r="C16" s="14">
        <v>1.0</v>
      </c>
      <c r="D16" s="14">
        <v>2.0</v>
      </c>
      <c r="E16" s="14">
        <v>1.0</v>
      </c>
      <c r="F16" s="14">
        <v>4.0</v>
      </c>
      <c r="G16" s="15" t="b">
        <v>1</v>
      </c>
    </row>
    <row r="17" ht="15.0" customHeight="1">
      <c r="A17" s="12" t="s">
        <v>38</v>
      </c>
      <c r="B17" s="13" t="s">
        <v>3</v>
      </c>
      <c r="C17" s="14">
        <v>1.0</v>
      </c>
      <c r="D17" s="14">
        <v>1.0</v>
      </c>
      <c r="E17" s="14">
        <v>1.0</v>
      </c>
      <c r="F17" s="14">
        <v>4.0</v>
      </c>
      <c r="G17" s="15" t="b">
        <v>1</v>
      </c>
    </row>
    <row r="18" ht="15.0" customHeight="1">
      <c r="A18" s="12" t="s">
        <v>37</v>
      </c>
      <c r="B18" s="13" t="s">
        <v>3</v>
      </c>
      <c r="C18" s="14">
        <v>0.5</v>
      </c>
      <c r="D18" s="14">
        <v>0.5</v>
      </c>
      <c r="E18" s="14">
        <v>1.0</v>
      </c>
      <c r="F18" s="14">
        <v>5.0</v>
      </c>
      <c r="G18" s="15" t="b">
        <v>1</v>
      </c>
    </row>
    <row r="19" ht="15.0" customHeight="1">
      <c r="A19" s="12" t="s">
        <v>58</v>
      </c>
      <c r="B19" s="13" t="s">
        <v>6</v>
      </c>
      <c r="C19" s="14">
        <v>3.0</v>
      </c>
      <c r="D19" s="14">
        <v>4.0</v>
      </c>
      <c r="E19" s="14">
        <v>1.0</v>
      </c>
      <c r="F19" s="14">
        <v>5.0</v>
      </c>
      <c r="G19" s="15" t="b">
        <v>1</v>
      </c>
    </row>
    <row r="20" ht="15.0" customHeight="1">
      <c r="A20" s="12" t="s">
        <v>38</v>
      </c>
      <c r="B20" s="13" t="s">
        <v>3</v>
      </c>
      <c r="C20" s="14">
        <v>1.0</v>
      </c>
      <c r="D20" s="14">
        <v>1.0</v>
      </c>
      <c r="E20" s="14">
        <v>1.0</v>
      </c>
      <c r="F20" s="14">
        <v>5.0</v>
      </c>
      <c r="G20" s="15" t="b">
        <v>1</v>
      </c>
    </row>
    <row r="21" ht="15.0" customHeight="1">
      <c r="A21" s="12" t="s">
        <v>37</v>
      </c>
      <c r="B21" s="13" t="s">
        <v>3</v>
      </c>
      <c r="C21" s="14">
        <v>0.5</v>
      </c>
      <c r="D21" s="14">
        <v>0.5</v>
      </c>
      <c r="E21" s="14">
        <v>1.0</v>
      </c>
      <c r="F21" s="14">
        <v>6.0</v>
      </c>
      <c r="G21" s="15" t="b">
        <v>1</v>
      </c>
    </row>
    <row r="22" ht="15.0" customHeight="1">
      <c r="A22" s="12" t="s">
        <v>67</v>
      </c>
      <c r="B22" s="13" t="s">
        <v>6</v>
      </c>
      <c r="C22" s="14">
        <v>5.0</v>
      </c>
      <c r="D22" s="14">
        <v>7.0</v>
      </c>
      <c r="E22" s="14">
        <v>1.0</v>
      </c>
      <c r="F22" s="14">
        <v>6.0</v>
      </c>
      <c r="G22" s="15" t="b">
        <v>1</v>
      </c>
    </row>
    <row r="23" ht="15.0" customHeight="1">
      <c r="A23" s="12" t="s">
        <v>38</v>
      </c>
      <c r="B23" s="13" t="s">
        <v>3</v>
      </c>
      <c r="C23" s="14">
        <v>1.0</v>
      </c>
      <c r="D23" s="14">
        <v>1.0</v>
      </c>
      <c r="E23" s="14">
        <v>1.0</v>
      </c>
      <c r="F23" s="14">
        <v>6.0</v>
      </c>
      <c r="G23" s="15" t="b">
        <v>1</v>
      </c>
    </row>
    <row r="24" ht="15.0" customHeight="1">
      <c r="A24" s="12" t="s">
        <v>37</v>
      </c>
      <c r="B24" s="13" t="s">
        <v>3</v>
      </c>
      <c r="C24" s="14">
        <v>0.5</v>
      </c>
      <c r="D24" s="14">
        <v>0.5</v>
      </c>
      <c r="E24" s="14">
        <v>1.0</v>
      </c>
      <c r="F24" s="14">
        <v>7.0</v>
      </c>
      <c r="G24" s="15" t="b">
        <v>1</v>
      </c>
    </row>
    <row r="25" ht="15.0" customHeight="1">
      <c r="A25" s="12" t="s">
        <v>70</v>
      </c>
      <c r="B25" s="13" t="s">
        <v>8</v>
      </c>
      <c r="C25" s="14">
        <v>1.0</v>
      </c>
      <c r="D25" s="14">
        <v>3.0</v>
      </c>
      <c r="E25" s="14">
        <v>1.0</v>
      </c>
      <c r="F25" s="14">
        <v>7.0</v>
      </c>
      <c r="G25" s="15" t="b">
        <v>1</v>
      </c>
    </row>
    <row r="26" ht="15.0" customHeight="1">
      <c r="A26" s="12" t="s">
        <v>72</v>
      </c>
      <c r="B26" s="13" t="s">
        <v>6</v>
      </c>
      <c r="C26" s="14">
        <v>7.0</v>
      </c>
      <c r="D26" s="14">
        <v>4.0</v>
      </c>
      <c r="E26" s="14">
        <v>1.0</v>
      </c>
      <c r="F26" s="14">
        <v>7.0</v>
      </c>
      <c r="G26" s="15" t="b">
        <v>1</v>
      </c>
    </row>
    <row r="27" ht="15.0" customHeight="1">
      <c r="A27" s="12" t="s">
        <v>37</v>
      </c>
      <c r="B27" s="13" t="s">
        <v>3</v>
      </c>
      <c r="C27" s="14">
        <v>0.5</v>
      </c>
      <c r="D27" s="14">
        <v>0.5</v>
      </c>
      <c r="E27" s="14">
        <v>1.0</v>
      </c>
      <c r="F27" s="14">
        <v>8.0</v>
      </c>
      <c r="G27" s="15" t="b">
        <v>1</v>
      </c>
    </row>
    <row r="28" ht="15.0" customHeight="1">
      <c r="A28" s="12" t="s">
        <v>38</v>
      </c>
      <c r="B28" s="13" t="s">
        <v>3</v>
      </c>
      <c r="C28" s="14">
        <v>1.0</v>
      </c>
      <c r="D28" s="14">
        <v>1.0</v>
      </c>
      <c r="E28" s="14">
        <v>1.0</v>
      </c>
      <c r="F28" s="14">
        <v>8.0</v>
      </c>
      <c r="G28" s="15" t="b">
        <v>1</v>
      </c>
    </row>
    <row r="29" ht="15.0" customHeight="1">
      <c r="A29" s="12" t="s">
        <v>74</v>
      </c>
      <c r="B29" s="13" t="s">
        <v>4</v>
      </c>
      <c r="C29" s="14">
        <v>2.0</v>
      </c>
      <c r="D29" s="14">
        <v>2.0</v>
      </c>
      <c r="E29" s="14">
        <v>1.0</v>
      </c>
      <c r="F29" s="14">
        <v>8.0</v>
      </c>
      <c r="G29" s="15" t="b">
        <v>1</v>
      </c>
    </row>
    <row r="30" ht="15.0" customHeight="1">
      <c r="A30" s="12" t="s">
        <v>37</v>
      </c>
      <c r="B30" s="13" t="s">
        <v>3</v>
      </c>
      <c r="C30" s="14">
        <v>0.5</v>
      </c>
      <c r="D30" s="14">
        <v>0.5</v>
      </c>
      <c r="E30" s="14">
        <v>1.0</v>
      </c>
      <c r="F30" s="14">
        <v>9.0</v>
      </c>
      <c r="G30" s="15" t="b">
        <v>1</v>
      </c>
    </row>
    <row r="31" ht="15.0" customHeight="1">
      <c r="A31" s="12" t="s">
        <v>76</v>
      </c>
      <c r="B31" s="13" t="s">
        <v>6</v>
      </c>
      <c r="C31" s="14">
        <v>5.0</v>
      </c>
      <c r="D31" s="14">
        <v>4.0</v>
      </c>
      <c r="E31" s="14">
        <v>1.0</v>
      </c>
      <c r="F31" s="14">
        <v>9.0</v>
      </c>
      <c r="G31" s="15" t="b">
        <v>1</v>
      </c>
    </row>
    <row r="32" ht="15.0" customHeight="1">
      <c r="A32" s="12" t="s">
        <v>78</v>
      </c>
      <c r="B32" s="13" t="s">
        <v>8</v>
      </c>
      <c r="C32" s="14">
        <v>3.0</v>
      </c>
      <c r="D32" s="14">
        <v>3.0</v>
      </c>
      <c r="E32" s="14">
        <v>1.0</v>
      </c>
      <c r="F32" s="14">
        <v>9.0</v>
      </c>
      <c r="G32" s="15" t="b">
        <v>1</v>
      </c>
    </row>
    <row r="33" ht="15.0" customHeight="1">
      <c r="A33" s="12" t="s">
        <v>81</v>
      </c>
      <c r="B33" s="13" t="s">
        <v>4</v>
      </c>
      <c r="C33" s="14">
        <v>1.0</v>
      </c>
      <c r="D33" s="14">
        <v>2.0</v>
      </c>
      <c r="E33" s="14">
        <v>1.0</v>
      </c>
      <c r="F33" s="14">
        <v>9.0</v>
      </c>
      <c r="G33" s="15" t="b">
        <v>1</v>
      </c>
    </row>
    <row r="34" ht="15.0" customHeight="1">
      <c r="A34" s="12" t="s">
        <v>38</v>
      </c>
      <c r="B34" s="13" t="s">
        <v>3</v>
      </c>
      <c r="C34" s="14">
        <v>1.0</v>
      </c>
      <c r="D34" s="14">
        <v>1.0</v>
      </c>
      <c r="E34" s="14">
        <v>1.0</v>
      </c>
      <c r="F34" s="14">
        <v>10.0</v>
      </c>
      <c r="G34" s="15" t="b">
        <v>1</v>
      </c>
    </row>
    <row r="35" ht="15.0" customHeight="1">
      <c r="A35" s="12" t="s">
        <v>86</v>
      </c>
      <c r="B35" s="13" t="s">
        <v>6</v>
      </c>
      <c r="C35" s="14">
        <v>8.0</v>
      </c>
      <c r="D35" s="14">
        <v>6.0</v>
      </c>
      <c r="E35" s="14">
        <v>1.0</v>
      </c>
      <c r="F35" s="14">
        <v>10.0</v>
      </c>
      <c r="G35" s="15" t="b">
        <v>1</v>
      </c>
    </row>
    <row r="36" ht="15.0" customHeight="1">
      <c r="A36" s="12" t="s">
        <v>37</v>
      </c>
      <c r="B36" s="13" t="s">
        <v>3</v>
      </c>
      <c r="C36" s="14">
        <v>0.5</v>
      </c>
      <c r="D36" s="14">
        <v>0.5</v>
      </c>
      <c r="E36" s="14">
        <v>1.0</v>
      </c>
      <c r="F36" s="14">
        <v>10.0</v>
      </c>
      <c r="G36" s="15" t="b">
        <v>1</v>
      </c>
    </row>
    <row r="37" ht="15.0" customHeight="1">
      <c r="A37" s="12" t="s">
        <v>38</v>
      </c>
      <c r="B37" s="13" t="s">
        <v>3</v>
      </c>
      <c r="C37" s="14">
        <v>1.0</v>
      </c>
      <c r="D37" s="14">
        <v>1.0</v>
      </c>
      <c r="E37" s="14">
        <v>1.0</v>
      </c>
      <c r="F37" s="14">
        <v>11.0</v>
      </c>
      <c r="G37" s="15" t="b">
        <v>1</v>
      </c>
    </row>
    <row r="38" ht="15.0" customHeight="1">
      <c r="A38" s="12" t="s">
        <v>37</v>
      </c>
      <c r="B38" s="13" t="s">
        <v>3</v>
      </c>
      <c r="C38" s="14">
        <v>0.5</v>
      </c>
      <c r="D38" s="14">
        <v>0.5</v>
      </c>
      <c r="E38" s="14">
        <v>1.0</v>
      </c>
      <c r="F38" s="14">
        <v>11.0</v>
      </c>
      <c r="G38" s="15" t="b">
        <v>1</v>
      </c>
    </row>
    <row r="39" ht="15.0" customHeight="1">
      <c r="A39" s="12" t="s">
        <v>89</v>
      </c>
      <c r="B39" s="13" t="s">
        <v>1</v>
      </c>
      <c r="C39" s="14">
        <v>2.0</v>
      </c>
      <c r="D39" s="14">
        <v>6.0</v>
      </c>
      <c r="E39" s="14">
        <v>1.0</v>
      </c>
      <c r="F39" s="14">
        <v>11.0</v>
      </c>
      <c r="G39" s="15" t="b">
        <v>1</v>
      </c>
    </row>
    <row r="40" ht="15.0" customHeight="1">
      <c r="A40" s="12" t="s">
        <v>91</v>
      </c>
      <c r="B40" s="13" t="s">
        <v>6</v>
      </c>
      <c r="C40" s="14">
        <v>1.0</v>
      </c>
      <c r="D40" s="14">
        <v>1.0</v>
      </c>
      <c r="E40" s="14">
        <v>1.0</v>
      </c>
      <c r="F40" s="14">
        <v>11.0</v>
      </c>
      <c r="G40" s="15" t="b">
        <v>1</v>
      </c>
    </row>
    <row r="41" ht="15.0" customHeight="1">
      <c r="A41" s="12" t="s">
        <v>38</v>
      </c>
      <c r="B41" s="13" t="s">
        <v>3</v>
      </c>
      <c r="C41" s="14">
        <v>1.0</v>
      </c>
      <c r="D41" s="14">
        <v>1.0</v>
      </c>
      <c r="E41" s="14">
        <v>1.0</v>
      </c>
      <c r="F41" s="14">
        <v>12.0</v>
      </c>
      <c r="G41" s="15" t="b">
        <v>1</v>
      </c>
    </row>
    <row r="42" ht="15.0" customHeight="1">
      <c r="A42" s="12" t="s">
        <v>92</v>
      </c>
      <c r="B42" s="13" t="s">
        <v>2</v>
      </c>
      <c r="C42" s="14">
        <v>1.0</v>
      </c>
      <c r="D42" s="14">
        <v>1.0</v>
      </c>
      <c r="E42" s="14">
        <v>1.0</v>
      </c>
      <c r="F42" s="14">
        <v>12.0</v>
      </c>
      <c r="G42" s="15" t="b">
        <v>1</v>
      </c>
    </row>
    <row r="43" ht="15.0" customHeight="1">
      <c r="A43" s="12" t="s">
        <v>37</v>
      </c>
      <c r="B43" s="13" t="s">
        <v>3</v>
      </c>
      <c r="C43" s="14">
        <v>0.5</v>
      </c>
      <c r="D43" s="14">
        <v>0.5</v>
      </c>
      <c r="E43" s="14">
        <v>1.0</v>
      </c>
      <c r="F43" s="14">
        <v>12.0</v>
      </c>
      <c r="G43" s="15" t="b">
        <v>1</v>
      </c>
    </row>
    <row r="44" ht="15.0" customHeight="1">
      <c r="A44" s="9" t="s">
        <v>97</v>
      </c>
      <c r="B44" s="9" t="s">
        <v>7</v>
      </c>
      <c r="C44" s="9">
        <v>2.0</v>
      </c>
      <c r="D44" s="9">
        <v>2.0</v>
      </c>
      <c r="E44" s="9">
        <v>1.0</v>
      </c>
      <c r="F44" s="9">
        <v>12.0</v>
      </c>
      <c r="G44" s="11" t="b">
        <v>1</v>
      </c>
    </row>
    <row r="45" ht="15.0" customHeight="1">
      <c r="A45" s="9" t="s">
        <v>99</v>
      </c>
      <c r="B45" s="9" t="s">
        <v>1</v>
      </c>
      <c r="C45" s="9">
        <v>5.0</v>
      </c>
      <c r="D45" s="9">
        <v>6.0</v>
      </c>
      <c r="E45" s="9">
        <v>1.0</v>
      </c>
      <c r="F45" s="9">
        <v>12.0</v>
      </c>
      <c r="G45" s="11" t="b">
        <v>1</v>
      </c>
    </row>
    <row r="46" ht="15.0" customHeight="1">
      <c r="A46" s="9" t="s">
        <v>101</v>
      </c>
      <c r="B46" s="9" t="s">
        <v>5</v>
      </c>
      <c r="C46" s="9">
        <v>3.0</v>
      </c>
      <c r="D46" s="9">
        <v>3.0</v>
      </c>
      <c r="E46" s="9">
        <v>1.0</v>
      </c>
      <c r="F46" s="9">
        <v>13.0</v>
      </c>
      <c r="G46" s="11" t="b">
        <v>1</v>
      </c>
    </row>
    <row r="47" ht="15.0" customHeight="1">
      <c r="A47" s="9" t="s">
        <v>103</v>
      </c>
      <c r="B47" s="9" t="s">
        <v>3</v>
      </c>
      <c r="C47" s="9">
        <v>2.0</v>
      </c>
      <c r="D47" s="9">
        <v>2.0</v>
      </c>
      <c r="E47" s="9">
        <v>1.0</v>
      </c>
      <c r="F47" s="9">
        <v>14.0</v>
      </c>
      <c r="G47" s="11" t="b">
        <v>1</v>
      </c>
    </row>
    <row r="48" ht="15.0" customHeight="1">
      <c r="A48" s="9" t="s">
        <v>104</v>
      </c>
      <c r="B48" s="9" t="s">
        <v>5</v>
      </c>
      <c r="C48" s="9">
        <v>2.0</v>
      </c>
      <c r="D48" s="9">
        <v>2.5</v>
      </c>
      <c r="E48" s="9">
        <v>1.0</v>
      </c>
      <c r="F48" s="9">
        <v>14.0</v>
      </c>
      <c r="G48" s="11" t="b">
        <v>1</v>
      </c>
    </row>
    <row r="49" ht="15.0" customHeight="1">
      <c r="A49" s="9" t="s">
        <v>105</v>
      </c>
      <c r="B49" s="9" t="s">
        <v>5</v>
      </c>
      <c r="C49" s="9">
        <v>2.0</v>
      </c>
      <c r="D49" s="9">
        <v>3.5</v>
      </c>
      <c r="E49" s="9">
        <v>1.0</v>
      </c>
      <c r="F49" s="9">
        <v>14.0</v>
      </c>
      <c r="G49" s="11" t="b">
        <v>1</v>
      </c>
    </row>
    <row r="50" ht="15.0" customHeight="1">
      <c r="A50" s="9" t="s">
        <v>106</v>
      </c>
      <c r="B50" s="9" t="s">
        <v>3</v>
      </c>
      <c r="C50" s="9">
        <v>1.0</v>
      </c>
      <c r="D50" s="9">
        <v>1.0</v>
      </c>
      <c r="E50" s="9">
        <v>2.0</v>
      </c>
      <c r="F50" s="9">
        <v>1.0</v>
      </c>
      <c r="G50" s="11" t="b">
        <v>1</v>
      </c>
    </row>
    <row r="51" ht="15.0" customHeight="1">
      <c r="A51" s="9" t="s">
        <v>108</v>
      </c>
      <c r="B51" s="9" t="s">
        <v>6</v>
      </c>
      <c r="C51" s="9">
        <v>3.0</v>
      </c>
      <c r="D51" s="9">
        <v>8.0</v>
      </c>
      <c r="E51" s="9">
        <v>2.0</v>
      </c>
      <c r="F51" s="9">
        <v>1.0</v>
      </c>
      <c r="G51" s="11" t="b">
        <v>1</v>
      </c>
    </row>
    <row r="52" ht="15.0" customHeight="1">
      <c r="A52" s="9" t="s">
        <v>110</v>
      </c>
      <c r="B52" s="9" t="s">
        <v>4</v>
      </c>
      <c r="C52" s="9">
        <v>1.0</v>
      </c>
      <c r="D52" s="9">
        <v>1.0</v>
      </c>
      <c r="E52" s="9">
        <v>2.0</v>
      </c>
      <c r="F52" s="9">
        <v>1.0</v>
      </c>
      <c r="G52" s="11" t="b">
        <v>1</v>
      </c>
    </row>
    <row r="53" ht="15.0" customHeight="1">
      <c r="A53" s="9" t="s">
        <v>112</v>
      </c>
      <c r="B53" s="9" t="s">
        <v>2</v>
      </c>
      <c r="C53" s="9">
        <v>3.0</v>
      </c>
      <c r="D53" s="9">
        <v>5.0</v>
      </c>
      <c r="E53" s="9">
        <v>2.0</v>
      </c>
      <c r="F53" s="9">
        <v>2.0</v>
      </c>
      <c r="G53" s="11" t="b">
        <v>1</v>
      </c>
    </row>
    <row r="54" ht="15.0" customHeight="1">
      <c r="A54" s="9" t="s">
        <v>115</v>
      </c>
      <c r="B54" s="9" t="s">
        <v>1</v>
      </c>
      <c r="C54" s="9">
        <v>4.0</v>
      </c>
      <c r="D54" s="9">
        <v>4.0</v>
      </c>
      <c r="E54" s="9">
        <v>2.0</v>
      </c>
      <c r="F54" s="9">
        <v>2.0</v>
      </c>
      <c r="G54" s="11" t="b">
        <v>1</v>
      </c>
    </row>
    <row r="55" ht="15.0" customHeight="1">
      <c r="A55" s="9" t="s">
        <v>117</v>
      </c>
      <c r="B55" s="9" t="s">
        <v>3</v>
      </c>
      <c r="C55" s="9">
        <v>3.0</v>
      </c>
      <c r="D55" s="9">
        <v>3.0</v>
      </c>
      <c r="E55" s="9">
        <v>2.0</v>
      </c>
      <c r="F55" s="9">
        <v>2.0</v>
      </c>
      <c r="G55" s="11" t="b">
        <v>1</v>
      </c>
    </row>
    <row r="56" ht="15.0" customHeight="1">
      <c r="A56" s="9" t="s">
        <v>119</v>
      </c>
      <c r="B56" s="9" t="s">
        <v>7</v>
      </c>
      <c r="C56" s="9">
        <v>2.0</v>
      </c>
      <c r="D56" s="9">
        <v>4.0</v>
      </c>
      <c r="E56" s="9">
        <v>2.0</v>
      </c>
      <c r="F56" s="9">
        <v>3.0</v>
      </c>
      <c r="G56" s="11" t="b">
        <v>1</v>
      </c>
    </row>
    <row r="57" ht="15.0" customHeight="1">
      <c r="A57" s="9" t="s">
        <v>121</v>
      </c>
      <c r="B57" s="9" t="s">
        <v>3</v>
      </c>
      <c r="C57" s="9">
        <v>3.0</v>
      </c>
      <c r="D57" s="9">
        <v>6.0</v>
      </c>
      <c r="E57" s="9">
        <v>2.0</v>
      </c>
      <c r="F57" s="9">
        <v>3.0</v>
      </c>
      <c r="G57" s="11" t="b">
        <v>1</v>
      </c>
    </row>
    <row r="58" ht="15.0" customHeight="1">
      <c r="A58" s="9" t="s">
        <v>124</v>
      </c>
      <c r="B58" s="9" t="s">
        <v>1</v>
      </c>
      <c r="C58" s="9">
        <v>1.0</v>
      </c>
      <c r="D58" s="9">
        <v>3.0</v>
      </c>
      <c r="E58" s="9">
        <v>2.0</v>
      </c>
      <c r="F58" s="9">
        <v>3.0</v>
      </c>
      <c r="G58" s="11" t="b">
        <v>1</v>
      </c>
    </row>
    <row r="59" ht="15.0" customHeight="1">
      <c r="A59" s="9" t="s">
        <v>126</v>
      </c>
      <c r="B59" s="9" t="s">
        <v>1</v>
      </c>
      <c r="C59" s="9">
        <v>10.0</v>
      </c>
      <c r="D59" s="9">
        <v>5.0</v>
      </c>
      <c r="E59" s="9">
        <v>2.0</v>
      </c>
      <c r="F59" s="9">
        <v>4.0</v>
      </c>
      <c r="G59" s="11" t="b">
        <v>1</v>
      </c>
    </row>
    <row r="60" ht="15.0" customHeight="1">
      <c r="A60" s="9" t="s">
        <v>129</v>
      </c>
      <c r="B60" s="9" t="s">
        <v>3</v>
      </c>
      <c r="C60" s="9">
        <v>3.0</v>
      </c>
      <c r="D60" s="9">
        <v>3.0</v>
      </c>
      <c r="E60" s="9">
        <v>2.0</v>
      </c>
      <c r="F60" s="9">
        <v>4.0</v>
      </c>
      <c r="G60" s="11" t="b">
        <v>1</v>
      </c>
    </row>
    <row r="61" ht="15.0" customHeight="1">
      <c r="A61" s="9" t="s">
        <v>131</v>
      </c>
      <c r="B61" s="9" t="s">
        <v>3</v>
      </c>
      <c r="C61" s="9">
        <v>3.0</v>
      </c>
      <c r="D61" s="9">
        <v>4.0</v>
      </c>
      <c r="E61" s="9">
        <v>2.0</v>
      </c>
      <c r="F61" s="9">
        <v>5.0</v>
      </c>
      <c r="G61" s="11" t="b">
        <v>1</v>
      </c>
    </row>
    <row r="62" ht="15.0" customHeight="1">
      <c r="A62" s="9" t="s">
        <v>133</v>
      </c>
      <c r="B62" s="9" t="s">
        <v>1</v>
      </c>
      <c r="C62" s="9">
        <v>3.0</v>
      </c>
      <c r="D62" s="9">
        <v>6.0</v>
      </c>
      <c r="E62" s="9">
        <v>2.0</v>
      </c>
      <c r="F62" s="9">
        <v>5.0</v>
      </c>
      <c r="G62" s="11" t="b">
        <v>1</v>
      </c>
    </row>
    <row r="63" ht="15.0" customHeight="1">
      <c r="A63" s="9" t="s">
        <v>135</v>
      </c>
      <c r="B63" s="9" t="s">
        <v>1</v>
      </c>
      <c r="C63" s="9">
        <v>5.0</v>
      </c>
      <c r="D63" s="9">
        <v>7.0</v>
      </c>
      <c r="E63" s="9">
        <v>2.0</v>
      </c>
      <c r="F63" s="9">
        <v>6.0</v>
      </c>
      <c r="G63" s="11" t="b">
        <v>1</v>
      </c>
    </row>
    <row r="64" ht="15.0" customHeight="1">
      <c r="A64" s="9" t="s">
        <v>137</v>
      </c>
      <c r="B64" s="9" t="s">
        <v>1</v>
      </c>
      <c r="C64" s="9">
        <v>8.0</v>
      </c>
      <c r="D64" s="9">
        <v>10.0</v>
      </c>
      <c r="E64" s="9">
        <v>2.0</v>
      </c>
      <c r="F64" s="9">
        <v>6.0</v>
      </c>
      <c r="G64" s="11" t="b">
        <v>1</v>
      </c>
    </row>
    <row r="65" ht="15.0" customHeight="1">
      <c r="A65" s="9" t="s">
        <v>142</v>
      </c>
      <c r="B65" s="9" t="s">
        <v>8</v>
      </c>
      <c r="C65" s="9">
        <v>2.0</v>
      </c>
      <c r="D65" s="9">
        <v>2.0</v>
      </c>
      <c r="E65" s="9">
        <v>2.0</v>
      </c>
      <c r="F65" s="9">
        <v>6.0</v>
      </c>
      <c r="G65" s="11" t="b">
        <v>1</v>
      </c>
    </row>
    <row r="66" ht="15.0" customHeight="1">
      <c r="A66" s="9" t="s">
        <v>145</v>
      </c>
      <c r="B66" s="9" t="s">
        <v>8</v>
      </c>
      <c r="C66" s="9">
        <v>5.0</v>
      </c>
      <c r="D66" s="9">
        <v>4.0</v>
      </c>
      <c r="E66" s="9">
        <v>2.0</v>
      </c>
      <c r="F66" s="9">
        <v>6.0</v>
      </c>
      <c r="G66" s="11" t="b">
        <v>1</v>
      </c>
    </row>
    <row r="67" ht="15.0" customHeight="1">
      <c r="A67" s="9" t="s">
        <v>148</v>
      </c>
      <c r="B67" s="9" t="s">
        <v>3</v>
      </c>
      <c r="C67" s="9">
        <v>4.0</v>
      </c>
      <c r="D67" s="9">
        <v>4.0</v>
      </c>
      <c r="E67" s="9">
        <v>2.0</v>
      </c>
      <c r="F67" s="9">
        <v>6.0</v>
      </c>
      <c r="G67" s="11" t="b">
        <v>1</v>
      </c>
    </row>
    <row r="68" ht="15.0" customHeight="1">
      <c r="A68" s="9" t="s">
        <v>150</v>
      </c>
      <c r="B68" s="9" t="s">
        <v>3</v>
      </c>
      <c r="C68" s="9">
        <v>3.0</v>
      </c>
      <c r="D68" s="9">
        <v>3.0</v>
      </c>
      <c r="E68" s="9">
        <v>2.0</v>
      </c>
      <c r="F68" s="9">
        <v>6.0</v>
      </c>
      <c r="G68" s="11" t="b">
        <v>1</v>
      </c>
    </row>
    <row r="69" ht="15.0" customHeight="1">
      <c r="A69" s="9" t="s">
        <v>151</v>
      </c>
      <c r="B69" s="9" t="s">
        <v>6</v>
      </c>
      <c r="C69" s="9">
        <v>2.0</v>
      </c>
      <c r="D69" s="9">
        <v>4.0</v>
      </c>
      <c r="E69" s="9">
        <v>2.0</v>
      </c>
      <c r="F69" s="9">
        <v>7.0</v>
      </c>
      <c r="G69" s="11" t="b">
        <v>1</v>
      </c>
    </row>
    <row r="70" ht="15.0" customHeight="1">
      <c r="A70" s="9" t="s">
        <v>153</v>
      </c>
      <c r="B70" s="9" t="s">
        <v>1</v>
      </c>
      <c r="C70" s="9">
        <v>4.0</v>
      </c>
      <c r="D70" s="9">
        <v>3.0</v>
      </c>
      <c r="E70" s="9">
        <v>2.0</v>
      </c>
      <c r="F70" s="9">
        <v>7.0</v>
      </c>
      <c r="G70" s="11" t="b">
        <v>1</v>
      </c>
    </row>
    <row r="71" ht="15.0" customHeight="1">
      <c r="A71" s="9" t="s">
        <v>155</v>
      </c>
      <c r="B71" s="9" t="s">
        <v>1</v>
      </c>
      <c r="C71" s="9">
        <v>3.0</v>
      </c>
      <c r="D71" s="9">
        <v>6.0</v>
      </c>
      <c r="E71" s="9">
        <v>2.0</v>
      </c>
      <c r="F71" s="9">
        <v>7.0</v>
      </c>
      <c r="G71" s="11" t="b">
        <v>1</v>
      </c>
    </row>
    <row r="72" ht="15.0" customHeight="1">
      <c r="A72" s="9" t="s">
        <v>157</v>
      </c>
      <c r="B72" s="9" t="s">
        <v>1</v>
      </c>
      <c r="C72" s="9">
        <v>1.0</v>
      </c>
      <c r="D72" s="9">
        <v>1.0</v>
      </c>
      <c r="E72" s="9">
        <v>2.0</v>
      </c>
      <c r="F72" s="9">
        <v>7.0</v>
      </c>
      <c r="G72" s="11" t="b">
        <v>1</v>
      </c>
    </row>
    <row r="73" ht="15.0" customHeight="1">
      <c r="A73" s="9" t="s">
        <v>160</v>
      </c>
      <c r="B73" s="9" t="s">
        <v>9</v>
      </c>
      <c r="C73" s="9">
        <v>1.0</v>
      </c>
      <c r="D73" s="9">
        <v>1.0</v>
      </c>
      <c r="E73" s="9">
        <v>2.0</v>
      </c>
      <c r="F73" s="9">
        <v>7.0</v>
      </c>
      <c r="G73" s="11" t="b">
        <v>1</v>
      </c>
    </row>
    <row r="74" ht="15.0" customHeight="1">
      <c r="A74" s="9" t="s">
        <v>163</v>
      </c>
      <c r="B74" s="9" t="s">
        <v>1</v>
      </c>
      <c r="C74" s="9">
        <v>2.0</v>
      </c>
      <c r="D74" s="9">
        <v>2.0</v>
      </c>
      <c r="E74" s="9">
        <v>2.0</v>
      </c>
      <c r="F74" s="9">
        <v>7.0</v>
      </c>
      <c r="G74" s="11" t="b">
        <v>1</v>
      </c>
    </row>
    <row r="75" ht="15.0" customHeight="1">
      <c r="A75" s="9" t="s">
        <v>165</v>
      </c>
      <c r="B75" s="9" t="s">
        <v>1</v>
      </c>
      <c r="C75" s="9">
        <v>2.0</v>
      </c>
      <c r="D75" s="9">
        <v>2.0</v>
      </c>
      <c r="E75" s="9">
        <v>2.0</v>
      </c>
      <c r="F75" s="9">
        <v>7.0</v>
      </c>
      <c r="G75" s="11" t="b">
        <v>1</v>
      </c>
    </row>
    <row r="76" ht="15.0" customHeight="1">
      <c r="A76" s="9" t="s">
        <v>168</v>
      </c>
      <c r="B76" s="9" t="s">
        <v>1</v>
      </c>
      <c r="C76" s="9">
        <v>3.0</v>
      </c>
      <c r="D76" s="9">
        <v>3.0</v>
      </c>
      <c r="E76" s="9">
        <v>2.0</v>
      </c>
      <c r="F76" s="9">
        <v>7.0</v>
      </c>
      <c r="G76" s="11" t="b">
        <v>1</v>
      </c>
    </row>
    <row r="77" ht="15.0" customHeight="1">
      <c r="A77" s="9" t="s">
        <v>173</v>
      </c>
      <c r="B77" s="9" t="s">
        <v>1</v>
      </c>
      <c r="C77" s="9">
        <v>3.0</v>
      </c>
      <c r="D77" s="9">
        <v>3.0</v>
      </c>
      <c r="E77" s="9">
        <v>2.0</v>
      </c>
      <c r="F77" s="9">
        <v>7.0</v>
      </c>
      <c r="G77" s="11" t="b">
        <v>1</v>
      </c>
    </row>
    <row r="78" ht="15.0" customHeight="1">
      <c r="A78" s="9" t="s">
        <v>175</v>
      </c>
      <c r="B78" s="9" t="s">
        <v>7</v>
      </c>
      <c r="C78" s="9">
        <v>1.0</v>
      </c>
      <c r="D78" s="9">
        <v>1.0</v>
      </c>
      <c r="E78" s="9">
        <v>2.0</v>
      </c>
      <c r="F78" s="9">
        <v>7.0</v>
      </c>
      <c r="G78" s="11" t="b">
        <v>1</v>
      </c>
    </row>
    <row r="79" ht="15.0" customHeight="1">
      <c r="A79" s="9" t="s">
        <v>180</v>
      </c>
      <c r="B79" s="9" t="s">
        <v>1</v>
      </c>
      <c r="C79" s="9">
        <v>1.0</v>
      </c>
      <c r="D79" s="9">
        <v>1.0</v>
      </c>
      <c r="E79" s="9">
        <v>2.0</v>
      </c>
      <c r="F79" s="9">
        <v>7.0</v>
      </c>
      <c r="G79" s="11" t="b">
        <v>1</v>
      </c>
    </row>
    <row r="80" ht="15.0" customHeight="1">
      <c r="A80" s="9" t="s">
        <v>181</v>
      </c>
      <c r="B80" s="9" t="s">
        <v>9</v>
      </c>
      <c r="C80" s="9">
        <v>1.0</v>
      </c>
      <c r="D80" s="9">
        <v>1.0</v>
      </c>
      <c r="E80" s="9">
        <v>2.0</v>
      </c>
      <c r="F80" s="9">
        <v>8.0</v>
      </c>
      <c r="G80" s="11" t="b">
        <v>1</v>
      </c>
    </row>
    <row r="81" ht="15.0" customHeight="1">
      <c r="A81" s="9" t="s">
        <v>183</v>
      </c>
      <c r="B81" s="9" t="s">
        <v>1</v>
      </c>
      <c r="C81" s="9">
        <v>3.0</v>
      </c>
      <c r="D81" s="9">
        <v>10.0</v>
      </c>
      <c r="E81" s="9">
        <v>2.0</v>
      </c>
      <c r="F81" s="9">
        <v>8.0</v>
      </c>
      <c r="G81" s="11" t="b">
        <v>1</v>
      </c>
    </row>
    <row r="82" ht="15.0" customHeight="1">
      <c r="A82" s="9" t="s">
        <v>185</v>
      </c>
      <c r="B82" s="9" t="s">
        <v>3</v>
      </c>
      <c r="C82" s="9">
        <v>3.0</v>
      </c>
      <c r="D82" s="9">
        <v>2.0</v>
      </c>
      <c r="E82" s="9">
        <v>2.0</v>
      </c>
      <c r="F82" s="9">
        <v>8.0</v>
      </c>
      <c r="G82" s="11" t="b">
        <v>1</v>
      </c>
    </row>
    <row r="83" ht="15.0" customHeight="1">
      <c r="A83" s="9" t="s">
        <v>186</v>
      </c>
      <c r="B83" s="9" t="s">
        <v>1</v>
      </c>
      <c r="C83" s="9">
        <v>2.0</v>
      </c>
      <c r="D83" s="9">
        <v>1.0</v>
      </c>
      <c r="E83" s="9">
        <v>2.0</v>
      </c>
      <c r="F83" s="9">
        <v>8.0</v>
      </c>
      <c r="G83" s="11" t="b">
        <v>1</v>
      </c>
    </row>
    <row r="84" ht="15.0" customHeight="1">
      <c r="A84" s="9" t="s">
        <v>188</v>
      </c>
      <c r="B84" s="9" t="s">
        <v>1</v>
      </c>
      <c r="C84" s="9">
        <v>1.0</v>
      </c>
      <c r="D84" s="9">
        <v>0.5</v>
      </c>
      <c r="E84" s="9">
        <v>2.0</v>
      </c>
      <c r="F84" s="9">
        <v>8.0</v>
      </c>
      <c r="G84" s="11" t="b">
        <v>1</v>
      </c>
    </row>
    <row r="85" ht="15.0" customHeight="1">
      <c r="A85" s="9" t="s">
        <v>189</v>
      </c>
      <c r="B85" s="9" t="s">
        <v>1</v>
      </c>
      <c r="C85" s="9">
        <v>5.0</v>
      </c>
      <c r="D85" s="9">
        <v>5.0</v>
      </c>
      <c r="E85" s="9">
        <v>2.0</v>
      </c>
      <c r="F85" s="9">
        <v>9.0</v>
      </c>
      <c r="G85" s="11" t="b">
        <v>1</v>
      </c>
    </row>
    <row r="86" ht="15.0" customHeight="1">
      <c r="A86" s="9" t="s">
        <v>192</v>
      </c>
      <c r="B86" s="9" t="s">
        <v>1</v>
      </c>
      <c r="C86" s="9">
        <v>4.0</v>
      </c>
      <c r="D86" s="9">
        <v>4.0</v>
      </c>
      <c r="E86" s="9">
        <v>2.0</v>
      </c>
      <c r="F86" s="9">
        <v>9.0</v>
      </c>
      <c r="G86" s="11" t="b">
        <v>1</v>
      </c>
    </row>
    <row r="87" ht="15.0" customHeight="1">
      <c r="A87" s="9" t="s">
        <v>193</v>
      </c>
      <c r="B87" s="9" t="s">
        <v>1</v>
      </c>
      <c r="C87" s="9">
        <v>4.0</v>
      </c>
      <c r="D87" s="9">
        <v>4.0</v>
      </c>
      <c r="E87" s="9">
        <v>2.0</v>
      </c>
      <c r="F87" s="9">
        <v>9.0</v>
      </c>
      <c r="G87" s="11" t="b">
        <v>1</v>
      </c>
    </row>
    <row r="88" ht="15.0" customHeight="1">
      <c r="A88" s="9" t="s">
        <v>195</v>
      </c>
      <c r="B88" s="9" t="s">
        <v>1</v>
      </c>
      <c r="C88" s="9">
        <v>2.0</v>
      </c>
      <c r="D88" s="9">
        <v>2.0</v>
      </c>
      <c r="E88" s="9">
        <v>2.0</v>
      </c>
      <c r="F88" s="9">
        <v>9.0</v>
      </c>
      <c r="G88" s="11" t="b">
        <v>1</v>
      </c>
    </row>
    <row r="89" ht="15.0" customHeight="1">
      <c r="A89" s="9" t="s">
        <v>198</v>
      </c>
      <c r="B89" s="9" t="s">
        <v>1</v>
      </c>
      <c r="C89" s="9">
        <v>0.5</v>
      </c>
      <c r="D89" s="9">
        <v>0.5</v>
      </c>
      <c r="E89" s="9">
        <v>2.0</v>
      </c>
      <c r="F89" s="9">
        <v>9.0</v>
      </c>
      <c r="G89" s="11" t="b">
        <v>1</v>
      </c>
    </row>
    <row r="90" ht="15.0" customHeight="1">
      <c r="A90" s="17" t="s">
        <v>200</v>
      </c>
      <c r="B90" s="17" t="s">
        <v>1</v>
      </c>
      <c r="C90" s="17">
        <v>1.0</v>
      </c>
      <c r="D90" s="17">
        <v>1.0</v>
      </c>
      <c r="E90" s="17">
        <v>2.0</v>
      </c>
      <c r="F90" s="17">
        <v>10.0</v>
      </c>
      <c r="G90" s="18" t="b">
        <v>1</v>
      </c>
    </row>
    <row r="91" ht="15.0" customHeight="1">
      <c r="A91" s="17" t="s">
        <v>203</v>
      </c>
      <c r="B91" s="17" t="s">
        <v>1</v>
      </c>
      <c r="C91" s="17">
        <v>4.0</v>
      </c>
      <c r="D91" s="17">
        <v>4.0</v>
      </c>
      <c r="E91" s="17">
        <v>2.0</v>
      </c>
      <c r="F91" s="17">
        <v>10.0</v>
      </c>
      <c r="G91" s="18" t="b">
        <v>1</v>
      </c>
    </row>
    <row r="92" ht="15.0" customHeight="1">
      <c r="A92" s="17" t="s">
        <v>205</v>
      </c>
      <c r="B92" s="17" t="s">
        <v>1</v>
      </c>
      <c r="C92" s="17">
        <v>5.0</v>
      </c>
      <c r="D92" s="17">
        <v>5.0</v>
      </c>
      <c r="E92" s="17">
        <v>2.0</v>
      </c>
      <c r="F92" s="17">
        <v>10.0</v>
      </c>
      <c r="G92" s="18" t="b">
        <v>1</v>
      </c>
    </row>
    <row r="93" ht="15.0" customHeight="1">
      <c r="A93" s="17" t="s">
        <v>207</v>
      </c>
      <c r="B93" s="17" t="s">
        <v>3</v>
      </c>
      <c r="C93" s="17">
        <v>3.0</v>
      </c>
      <c r="D93" s="17">
        <v>3.0</v>
      </c>
      <c r="E93" s="17">
        <v>2.0</v>
      </c>
      <c r="F93" s="17">
        <v>10.0</v>
      </c>
      <c r="G93" s="18" t="b">
        <v>1</v>
      </c>
    </row>
    <row r="94" ht="15.0" customHeight="1">
      <c r="A94" s="17" t="s">
        <v>209</v>
      </c>
      <c r="B94" s="17" t="s">
        <v>6</v>
      </c>
      <c r="C94" s="17">
        <v>5.0</v>
      </c>
      <c r="D94" s="17">
        <v>7.0</v>
      </c>
      <c r="E94" s="17">
        <v>2.0</v>
      </c>
      <c r="F94" s="17">
        <v>11.0</v>
      </c>
      <c r="G94" s="18" t="b">
        <v>1</v>
      </c>
    </row>
    <row r="95" ht="15.0" customHeight="1">
      <c r="A95" s="17" t="s">
        <v>210</v>
      </c>
      <c r="B95" s="17" t="s">
        <v>3</v>
      </c>
      <c r="C95" s="17">
        <v>3.0</v>
      </c>
      <c r="D95" s="17">
        <v>4.0</v>
      </c>
      <c r="E95" s="17">
        <v>2.0</v>
      </c>
      <c r="F95" s="17">
        <v>11.0</v>
      </c>
      <c r="G95" s="18" t="b">
        <v>1</v>
      </c>
    </row>
    <row r="96" ht="15.0" customHeight="1">
      <c r="A96" s="17" t="s">
        <v>211</v>
      </c>
      <c r="B96" s="17" t="s">
        <v>1</v>
      </c>
      <c r="C96" s="17">
        <v>1.0</v>
      </c>
      <c r="D96" s="17">
        <v>2.0</v>
      </c>
      <c r="E96" s="17">
        <v>2.0</v>
      </c>
      <c r="F96" s="17">
        <v>11.0</v>
      </c>
      <c r="G96" s="18" t="b">
        <v>1</v>
      </c>
    </row>
    <row r="97" ht="15.0" customHeight="1">
      <c r="A97" s="17" t="s">
        <v>212</v>
      </c>
      <c r="B97" s="17" t="s">
        <v>1</v>
      </c>
      <c r="C97" s="17">
        <v>1.0</v>
      </c>
      <c r="D97" s="17">
        <v>3.5</v>
      </c>
      <c r="E97" s="17">
        <v>2.0</v>
      </c>
      <c r="F97" s="17">
        <v>11.0</v>
      </c>
      <c r="G97" s="18" t="b">
        <v>1</v>
      </c>
    </row>
    <row r="98" ht="15.0" customHeight="1">
      <c r="A98" s="17" t="s">
        <v>214</v>
      </c>
      <c r="B98" s="17" t="s">
        <v>6</v>
      </c>
      <c r="C98" s="17">
        <v>2.0</v>
      </c>
      <c r="D98" s="17">
        <v>2.0</v>
      </c>
      <c r="E98" s="17">
        <v>2.0</v>
      </c>
      <c r="F98" s="17">
        <v>11.0</v>
      </c>
      <c r="G98" s="18" t="b">
        <v>1</v>
      </c>
    </row>
    <row r="99" ht="15.0" customHeight="1">
      <c r="A99" s="17" t="s">
        <v>215</v>
      </c>
      <c r="B99" s="17" t="s">
        <v>1</v>
      </c>
      <c r="C99" s="17">
        <v>1.0</v>
      </c>
      <c r="D99" s="17">
        <v>1.0</v>
      </c>
      <c r="E99" s="17">
        <v>2.0</v>
      </c>
      <c r="F99" s="17">
        <v>11.0</v>
      </c>
      <c r="G99" s="18" t="b">
        <v>1</v>
      </c>
    </row>
    <row r="100" ht="15.0" customHeight="1">
      <c r="A100" s="17" t="s">
        <v>217</v>
      </c>
      <c r="B100" s="17" t="s">
        <v>1</v>
      </c>
      <c r="C100" s="17">
        <v>2.0</v>
      </c>
      <c r="D100" s="17">
        <v>2.0</v>
      </c>
      <c r="E100" s="17">
        <v>2.0</v>
      </c>
      <c r="F100" s="17">
        <v>12.0</v>
      </c>
      <c r="G100" s="18" t="b">
        <v>1</v>
      </c>
    </row>
    <row r="101" ht="15.0" customHeight="1">
      <c r="A101" s="17" t="s">
        <v>218</v>
      </c>
      <c r="B101" s="17" t="s">
        <v>1</v>
      </c>
      <c r="C101" s="17">
        <v>4.0</v>
      </c>
      <c r="D101" s="17">
        <v>8.0</v>
      </c>
      <c r="E101" s="17">
        <v>2.0</v>
      </c>
      <c r="F101" s="17">
        <v>12.0</v>
      </c>
      <c r="G101" s="18" t="b">
        <v>1</v>
      </c>
    </row>
    <row r="102" ht="15.0" customHeight="1">
      <c r="A102" s="17" t="s">
        <v>220</v>
      </c>
      <c r="B102" s="17" t="s">
        <v>1</v>
      </c>
      <c r="C102" s="17">
        <v>1.0</v>
      </c>
      <c r="D102" s="17">
        <v>1.0</v>
      </c>
      <c r="E102" s="17">
        <v>2.0</v>
      </c>
      <c r="F102" s="17">
        <v>12.0</v>
      </c>
      <c r="G102" s="18" t="b">
        <v>1</v>
      </c>
    </row>
    <row r="103" ht="15.0" customHeight="1">
      <c r="A103" s="17" t="s">
        <v>221</v>
      </c>
      <c r="B103" s="17" t="s">
        <v>1</v>
      </c>
      <c r="C103" s="17">
        <v>1.0</v>
      </c>
      <c r="D103" s="17">
        <v>1.0</v>
      </c>
      <c r="E103" s="17">
        <v>2.0</v>
      </c>
      <c r="F103" s="17">
        <v>12.0</v>
      </c>
      <c r="G103" s="18" t="b">
        <v>1</v>
      </c>
    </row>
    <row r="104" ht="15.0" customHeight="1">
      <c r="A104" s="17" t="s">
        <v>223</v>
      </c>
      <c r="B104" s="17" t="s">
        <v>1</v>
      </c>
      <c r="C104" s="17">
        <v>4.0</v>
      </c>
      <c r="D104" s="17">
        <v>5.0</v>
      </c>
      <c r="E104" s="17">
        <v>2.0</v>
      </c>
      <c r="F104" s="17">
        <v>12.0</v>
      </c>
      <c r="G104" s="18" t="b">
        <v>1</v>
      </c>
    </row>
    <row r="105" ht="15.0" customHeight="1">
      <c r="A105" s="17" t="s">
        <v>227</v>
      </c>
      <c r="B105" s="17" t="s">
        <v>1</v>
      </c>
      <c r="C105" s="17">
        <v>1.0</v>
      </c>
      <c r="D105" s="17">
        <v>2.0</v>
      </c>
      <c r="E105" s="17">
        <v>2.0</v>
      </c>
      <c r="F105" s="17">
        <v>13.0</v>
      </c>
      <c r="G105" s="18" t="b">
        <v>1</v>
      </c>
    </row>
    <row r="106" ht="15.0" customHeight="1">
      <c r="A106" s="17" t="s">
        <v>229</v>
      </c>
      <c r="B106" s="17" t="s">
        <v>3</v>
      </c>
      <c r="C106" s="17">
        <v>4.0</v>
      </c>
      <c r="D106" s="17">
        <v>4.0</v>
      </c>
      <c r="E106" s="17">
        <v>2.0</v>
      </c>
      <c r="F106" s="17">
        <v>13.0</v>
      </c>
      <c r="G106" s="18" t="b">
        <v>1</v>
      </c>
    </row>
    <row r="107" ht="15.0" customHeight="1">
      <c r="A107" s="17" t="s">
        <v>231</v>
      </c>
      <c r="B107" s="17" t="s">
        <v>6</v>
      </c>
      <c r="C107" s="17">
        <v>3.0</v>
      </c>
      <c r="D107" s="17">
        <v>7.0</v>
      </c>
      <c r="E107" s="17">
        <v>2.0</v>
      </c>
      <c r="F107" s="17">
        <v>13.0</v>
      </c>
      <c r="G107" s="18" t="b">
        <v>1</v>
      </c>
    </row>
    <row r="108" ht="15.0" customHeight="1">
      <c r="A108" s="17" t="s">
        <v>232</v>
      </c>
      <c r="B108" s="17" t="s">
        <v>1</v>
      </c>
      <c r="C108" s="17">
        <v>2.0</v>
      </c>
      <c r="D108" s="17">
        <v>4.0</v>
      </c>
      <c r="E108" s="17">
        <v>2.0</v>
      </c>
      <c r="F108" s="17">
        <v>13.0</v>
      </c>
      <c r="G108" s="18" t="b">
        <v>1</v>
      </c>
    </row>
    <row r="109" ht="15.0" customHeight="1">
      <c r="A109" s="17" t="s">
        <v>234</v>
      </c>
      <c r="B109" s="17" t="s">
        <v>6</v>
      </c>
      <c r="C109" s="17">
        <v>3.0</v>
      </c>
      <c r="D109" s="17">
        <v>4.0</v>
      </c>
      <c r="E109" s="17">
        <v>2.0</v>
      </c>
      <c r="F109" s="17">
        <v>13.0</v>
      </c>
      <c r="G109" s="18" t="b">
        <v>1</v>
      </c>
    </row>
    <row r="110" ht="15.0" customHeight="1">
      <c r="A110" s="17" t="s">
        <v>235</v>
      </c>
      <c r="B110" s="17" t="s">
        <v>2</v>
      </c>
      <c r="C110" s="17">
        <v>1.0</v>
      </c>
      <c r="D110" s="17">
        <v>2.0</v>
      </c>
      <c r="E110" s="17">
        <v>2.0</v>
      </c>
      <c r="F110" s="17">
        <v>13.0</v>
      </c>
      <c r="G110" s="18" t="b">
        <v>1</v>
      </c>
    </row>
    <row r="111" ht="15.0" customHeight="1">
      <c r="A111" s="17" t="s">
        <v>237</v>
      </c>
      <c r="B111" s="17" t="s">
        <v>5</v>
      </c>
      <c r="C111" s="17">
        <v>2.0</v>
      </c>
      <c r="D111" s="17">
        <v>2.0</v>
      </c>
      <c r="E111" s="17">
        <v>2.0</v>
      </c>
      <c r="F111" s="17">
        <v>14.0</v>
      </c>
      <c r="G111" s="18" t="b">
        <v>1</v>
      </c>
    </row>
    <row r="112" ht="15.0" customHeight="1">
      <c r="A112" s="9"/>
      <c r="B112" s="9"/>
      <c r="C112" s="9"/>
      <c r="D112" s="9"/>
      <c r="E112" s="9"/>
      <c r="F112" s="9"/>
      <c r="G112" s="11" t="b">
        <v>0</v>
      </c>
    </row>
    <row r="113" ht="15.0" customHeight="1">
      <c r="A113" s="9"/>
      <c r="B113" s="9"/>
      <c r="C113" s="9"/>
      <c r="D113" s="9"/>
      <c r="E113" s="9"/>
      <c r="F113" s="9"/>
      <c r="G113" s="11" t="b">
        <v>0</v>
      </c>
    </row>
    <row r="114" ht="15.0" customHeight="1">
      <c r="A114" s="9"/>
      <c r="B114" s="9"/>
      <c r="C114" s="9"/>
      <c r="D114" s="9"/>
      <c r="E114" s="9"/>
      <c r="F114" s="9"/>
      <c r="G114" s="11" t="b">
        <v>0</v>
      </c>
    </row>
    <row r="115" ht="15.0" customHeight="1">
      <c r="A115" s="9"/>
      <c r="B115" s="9"/>
      <c r="C115" s="9"/>
      <c r="D115" s="9"/>
      <c r="E115" s="9"/>
      <c r="F115" s="9"/>
      <c r="G115" s="11" t="b">
        <v>0</v>
      </c>
    </row>
    <row r="116" ht="15.0" customHeight="1">
      <c r="A116" s="9"/>
      <c r="B116" s="9"/>
      <c r="C116" s="9"/>
      <c r="D116" s="9"/>
      <c r="E116" s="9"/>
      <c r="F116" s="9"/>
      <c r="G116" s="11" t="b">
        <v>0</v>
      </c>
    </row>
    <row r="117" ht="15.0" customHeight="1">
      <c r="A117" s="9"/>
      <c r="B117" s="9"/>
      <c r="C117" s="9"/>
      <c r="D117" s="9"/>
      <c r="E117" s="9"/>
      <c r="F117" s="9"/>
      <c r="G117" s="11" t="b">
        <v>0</v>
      </c>
    </row>
    <row r="118" ht="15.0" customHeight="1">
      <c r="A118" s="9"/>
      <c r="B118" s="9"/>
      <c r="C118" s="9"/>
      <c r="D118" s="9"/>
      <c r="E118" s="9"/>
      <c r="F118" s="9"/>
      <c r="G118" s="11" t="b">
        <v>0</v>
      </c>
    </row>
    <row r="119" ht="15.0" customHeight="1">
      <c r="A119" s="9"/>
      <c r="B119" s="9"/>
      <c r="C119" s="9"/>
      <c r="D119" s="9"/>
      <c r="E119" s="9"/>
      <c r="F119" s="9"/>
      <c r="G119" s="11" t="b">
        <v>0</v>
      </c>
    </row>
    <row r="120" ht="15.0" customHeight="1">
      <c r="A120" s="9"/>
      <c r="B120" s="9"/>
      <c r="C120" s="9"/>
      <c r="D120" s="9"/>
      <c r="E120" s="9"/>
      <c r="F120" s="9"/>
      <c r="G120" s="11" t="b">
        <v>0</v>
      </c>
    </row>
    <row r="121" ht="15.0" customHeight="1">
      <c r="A121" s="9"/>
      <c r="B121" s="9"/>
      <c r="C121" s="9"/>
      <c r="D121" s="9"/>
      <c r="E121" s="9"/>
      <c r="F121" s="9"/>
      <c r="G121" s="11" t="b">
        <v>0</v>
      </c>
    </row>
    <row r="122" ht="15.0" customHeight="1">
      <c r="A122" s="9"/>
      <c r="B122" s="9"/>
      <c r="C122" s="9"/>
      <c r="D122" s="9"/>
      <c r="E122" s="9"/>
      <c r="F122" s="9"/>
      <c r="G122" s="11" t="b">
        <v>0</v>
      </c>
    </row>
    <row r="123" ht="15.0" customHeight="1">
      <c r="A123" s="9"/>
      <c r="B123" s="9"/>
      <c r="C123" s="9"/>
      <c r="D123" s="9"/>
      <c r="E123" s="9"/>
      <c r="F123" s="9"/>
      <c r="G123" s="11" t="b">
        <v>0</v>
      </c>
    </row>
    <row r="124" ht="15.0" customHeight="1">
      <c r="A124" s="9"/>
      <c r="B124" s="9"/>
      <c r="C124" s="9"/>
      <c r="D124" s="9"/>
      <c r="E124" s="9"/>
      <c r="F124" s="9"/>
      <c r="G124" s="11" t="b">
        <v>0</v>
      </c>
    </row>
    <row r="125" ht="15.0" customHeight="1">
      <c r="A125" s="9"/>
      <c r="B125" s="9"/>
      <c r="C125" s="9"/>
      <c r="D125" s="9"/>
      <c r="E125" s="9"/>
      <c r="F125" s="9"/>
      <c r="G125" s="11" t="b">
        <v>0</v>
      </c>
    </row>
    <row r="126" ht="15.0" customHeight="1">
      <c r="A126" s="9"/>
      <c r="B126" s="9"/>
      <c r="C126" s="9"/>
      <c r="D126" s="9"/>
      <c r="E126" s="9"/>
      <c r="F126" s="9"/>
      <c r="G126" s="11" t="b">
        <v>0</v>
      </c>
    </row>
    <row r="127" ht="15.0" customHeight="1">
      <c r="A127" s="9"/>
      <c r="B127" s="9"/>
      <c r="C127" s="9"/>
      <c r="D127" s="9"/>
      <c r="E127" s="9"/>
      <c r="F127" s="9"/>
      <c r="G127" s="11" t="b">
        <v>0</v>
      </c>
    </row>
    <row r="128" ht="15.0" customHeight="1">
      <c r="A128" s="9"/>
      <c r="B128" s="9"/>
      <c r="C128" s="9"/>
      <c r="D128" s="9"/>
      <c r="E128" s="9"/>
      <c r="F128" s="9"/>
      <c r="G128" s="11" t="b">
        <v>0</v>
      </c>
    </row>
    <row r="129" ht="15.0" customHeight="1">
      <c r="A129" s="9"/>
      <c r="B129" s="9"/>
      <c r="C129" s="9"/>
      <c r="D129" s="9"/>
      <c r="E129" s="9"/>
      <c r="F129" s="9"/>
      <c r="G129" s="11" t="b">
        <v>0</v>
      </c>
    </row>
    <row r="130" ht="15.0" customHeight="1">
      <c r="A130" s="9"/>
      <c r="B130" s="9"/>
      <c r="C130" s="9"/>
      <c r="D130" s="9"/>
      <c r="E130" s="9"/>
      <c r="F130" s="9"/>
      <c r="G130" s="11" t="b">
        <v>0</v>
      </c>
    </row>
    <row r="131" ht="15.0" customHeight="1">
      <c r="A131" s="9"/>
      <c r="B131" s="9"/>
      <c r="C131" s="9"/>
      <c r="D131" s="9"/>
      <c r="E131" s="9"/>
      <c r="F131" s="9"/>
      <c r="G131" s="11" t="b">
        <v>0</v>
      </c>
    </row>
    <row r="132" ht="15.0" customHeight="1">
      <c r="A132" s="9"/>
      <c r="B132" s="9"/>
      <c r="C132" s="9"/>
      <c r="D132" s="9"/>
      <c r="E132" s="9"/>
      <c r="F132" s="9"/>
      <c r="G132" s="11" t="b">
        <v>0</v>
      </c>
    </row>
    <row r="133" ht="15.0" customHeight="1">
      <c r="A133" s="9"/>
      <c r="B133" s="9"/>
      <c r="C133" s="9"/>
      <c r="D133" s="9"/>
      <c r="E133" s="9"/>
      <c r="F133" s="9"/>
      <c r="G133" s="11" t="b">
        <v>0</v>
      </c>
    </row>
    <row r="134" ht="15.0" customHeight="1">
      <c r="A134" s="9"/>
      <c r="B134" s="9"/>
      <c r="C134" s="9"/>
      <c r="D134" s="9"/>
      <c r="E134" s="9"/>
      <c r="F134" s="9"/>
      <c r="G134" s="11" t="b">
        <v>0</v>
      </c>
    </row>
    <row r="135" ht="15.0" customHeight="1">
      <c r="A135" s="9"/>
      <c r="B135" s="9"/>
      <c r="C135" s="9"/>
      <c r="D135" s="9"/>
      <c r="E135" s="9"/>
      <c r="F135" s="9"/>
      <c r="G135" s="11" t="b">
        <v>0</v>
      </c>
    </row>
    <row r="136" ht="15.0" customHeight="1">
      <c r="A136" s="9"/>
      <c r="B136" s="9"/>
      <c r="C136" s="9"/>
      <c r="D136" s="9"/>
      <c r="E136" s="9"/>
      <c r="F136" s="9"/>
      <c r="G136" s="11" t="b">
        <v>0</v>
      </c>
    </row>
    <row r="137" ht="15.0" customHeight="1">
      <c r="A137" s="9"/>
      <c r="B137" s="9"/>
      <c r="C137" s="9"/>
      <c r="D137" s="9"/>
      <c r="E137" s="9"/>
      <c r="F137" s="9"/>
      <c r="G137" s="11" t="b">
        <v>0</v>
      </c>
    </row>
    <row r="138" ht="15.0" customHeight="1">
      <c r="A138" s="9"/>
      <c r="B138" s="9"/>
      <c r="C138" s="9"/>
      <c r="D138" s="9"/>
      <c r="E138" s="9"/>
      <c r="F138" s="9"/>
      <c r="G138" s="11" t="b">
        <v>0</v>
      </c>
    </row>
    <row r="139" ht="15.0" customHeight="1">
      <c r="A139" s="9"/>
      <c r="B139" s="9"/>
      <c r="C139" s="9"/>
      <c r="D139" s="9"/>
      <c r="E139" s="9"/>
      <c r="F139" s="9"/>
      <c r="G139" s="11" t="b">
        <v>0</v>
      </c>
    </row>
    <row r="140" ht="15.0" customHeight="1">
      <c r="A140" s="9"/>
      <c r="B140" s="9"/>
      <c r="C140" s="9"/>
      <c r="D140" s="9"/>
      <c r="E140" s="9"/>
      <c r="F140" s="9"/>
      <c r="G140" s="11" t="b">
        <v>0</v>
      </c>
    </row>
    <row r="141" ht="15.0" customHeight="1">
      <c r="A141" s="9"/>
      <c r="B141" s="9"/>
      <c r="C141" s="9"/>
      <c r="D141" s="9"/>
      <c r="E141" s="9"/>
      <c r="F141" s="9"/>
      <c r="G141" s="11" t="b">
        <v>0</v>
      </c>
    </row>
    <row r="142" ht="15.0" customHeight="1">
      <c r="A142" s="9"/>
      <c r="B142" s="9"/>
      <c r="C142" s="9"/>
      <c r="D142" s="9"/>
      <c r="E142" s="9"/>
      <c r="F142" s="9"/>
      <c r="G142" s="11" t="b">
        <v>0</v>
      </c>
    </row>
    <row r="143" ht="15.0" customHeight="1">
      <c r="A143" s="9"/>
      <c r="B143" s="9"/>
      <c r="C143" s="9"/>
      <c r="D143" s="9"/>
      <c r="E143" s="9"/>
      <c r="F143" s="9"/>
      <c r="G143" s="11" t="b">
        <v>0</v>
      </c>
    </row>
    <row r="144" ht="15.0" customHeight="1">
      <c r="A144" s="9"/>
      <c r="B144" s="9"/>
      <c r="C144" s="9"/>
      <c r="D144" s="9"/>
      <c r="E144" s="9"/>
      <c r="F144" s="9"/>
      <c r="G144" s="11" t="b">
        <v>0</v>
      </c>
    </row>
    <row r="145" ht="15.0" customHeight="1">
      <c r="A145" s="9"/>
      <c r="B145" s="9"/>
      <c r="C145" s="9"/>
      <c r="D145" s="9"/>
      <c r="E145" s="9"/>
      <c r="F145" s="9"/>
      <c r="G145" s="11" t="b">
        <v>0</v>
      </c>
    </row>
    <row r="146" ht="15.0" customHeight="1">
      <c r="A146" s="9"/>
      <c r="B146" s="9"/>
      <c r="C146" s="9"/>
      <c r="D146" s="9"/>
      <c r="E146" s="9"/>
      <c r="F146" s="9"/>
      <c r="G146" s="11" t="b">
        <v>0</v>
      </c>
    </row>
    <row r="147" ht="15.0" customHeight="1">
      <c r="A147" s="9"/>
      <c r="B147" s="9"/>
      <c r="C147" s="9"/>
      <c r="D147" s="9"/>
      <c r="E147" s="9"/>
      <c r="F147" s="9"/>
      <c r="G147" s="11" t="b">
        <v>0</v>
      </c>
    </row>
    <row r="148" ht="15.0" customHeight="1">
      <c r="A148" s="9"/>
      <c r="B148" s="9"/>
      <c r="C148" s="9"/>
      <c r="D148" s="9"/>
      <c r="E148" s="9"/>
      <c r="F148" s="9"/>
      <c r="G148" s="11" t="b">
        <v>0</v>
      </c>
    </row>
    <row r="149" ht="15.0" customHeight="1">
      <c r="A149" s="9"/>
      <c r="B149" s="9"/>
      <c r="C149" s="9"/>
      <c r="D149" s="9"/>
      <c r="E149" s="9"/>
      <c r="F149" s="9"/>
      <c r="G149" s="11" t="b">
        <v>0</v>
      </c>
    </row>
    <row r="150" ht="15.0" customHeight="1">
      <c r="A150" s="9"/>
      <c r="B150" s="9"/>
      <c r="C150" s="9"/>
      <c r="D150" s="9"/>
      <c r="E150" s="9"/>
      <c r="F150" s="9"/>
      <c r="G150" s="11" t="b">
        <v>0</v>
      </c>
    </row>
    <row r="151" ht="15.0" customHeight="1">
      <c r="A151" s="9"/>
      <c r="B151" s="9"/>
      <c r="C151" s="9"/>
      <c r="D151" s="9"/>
      <c r="E151" s="9"/>
      <c r="F151" s="9"/>
      <c r="G151" s="11" t="b">
        <v>0</v>
      </c>
    </row>
  </sheetData>
  <dataValidations>
    <dataValidation type="decimal" allowBlank="1" showDropDown="1" showInputMessage="1" showErrorMessage="1" prompt="Enter a term number between 1 and 2" sqref="E2:E151">
      <formula1>1.0</formula1>
      <formula2>2.0</formula2>
    </dataValidation>
    <dataValidation type="decimal" allowBlank="1" showDropDown="1" showInputMessage="1" showErrorMessage="1" prompt="Enter a week number between 1 and 15" sqref="F2:F151">
      <formula1>1.0</formula1>
      <formula2>15.0</formula2>
    </dataValidation>
    <dataValidation type="list" allowBlank="1" showErrorMessage="1" sqref="B2:B151">
      <formula1>Reference!$A$2:$A151</formula1>
    </dataValidation>
    <dataValidation type="decimal" allowBlank="1" showDropDown="1" showInputMessage="1" showErrorMessage="1" prompt="Enter a positive number for hours worked on" sqref="C2:D151">
      <formula1>0.0</formula1>
      <formula2>100.0</formula2>
    </dataValidation>
  </dataValidations>
  <printOptions gridLines="1"/>
  <pageMargins bottom="1.0" footer="0.0" header="0.0" left="0.75" right="0.75" top="1.0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4.71"/>
    <col customWidth="1" min="2" max="2" width="22.14"/>
    <col customWidth="1" min="3" max="3" width="6.57"/>
    <col customWidth="1" min="4" max="6" width="7.14"/>
    <col customWidth="1" min="7" max="7" width="8.14"/>
  </cols>
  <sheetData>
    <row r="1" ht="15.75" customHeight="1">
      <c r="A1" s="7" t="s">
        <v>23</v>
      </c>
      <c r="B1" s="7" t="s">
        <v>0</v>
      </c>
      <c r="C1" s="7" t="s">
        <v>24</v>
      </c>
      <c r="D1" s="7" t="s">
        <v>25</v>
      </c>
      <c r="E1" s="7" t="s">
        <v>26</v>
      </c>
      <c r="F1" s="7" t="s">
        <v>27</v>
      </c>
      <c r="G1" s="8" t="s">
        <v>28</v>
      </c>
    </row>
    <row r="2" ht="15.75" customHeight="1">
      <c r="A2" s="9" t="s">
        <v>29</v>
      </c>
      <c r="B2" s="9" t="s">
        <v>3</v>
      </c>
      <c r="C2" s="9">
        <v>1.0</v>
      </c>
      <c r="D2" s="9">
        <v>3.0</v>
      </c>
      <c r="E2" s="9">
        <v>1.0</v>
      </c>
      <c r="F2" s="9">
        <v>1.0</v>
      </c>
      <c r="G2" s="11" t="b">
        <v>1</v>
      </c>
    </row>
    <row r="3" ht="15.75" customHeight="1">
      <c r="A3" s="9"/>
      <c r="B3" s="9" t="s">
        <v>6</v>
      </c>
      <c r="C3" s="9">
        <v>2.0</v>
      </c>
      <c r="D3" s="9">
        <v>4.0</v>
      </c>
      <c r="E3" s="9">
        <v>1.0</v>
      </c>
      <c r="F3" s="9">
        <v>1.0</v>
      </c>
      <c r="G3" s="11" t="b">
        <v>1</v>
      </c>
    </row>
    <row r="4" ht="15.75" customHeight="1">
      <c r="A4" s="9"/>
      <c r="B4" s="9" t="s">
        <v>3</v>
      </c>
      <c r="C4" s="9">
        <v>3.0</v>
      </c>
      <c r="D4" s="9">
        <v>3.0</v>
      </c>
      <c r="E4" s="9">
        <v>1.0</v>
      </c>
      <c r="F4" s="9">
        <v>2.0</v>
      </c>
      <c r="G4" s="11" t="b">
        <v>1</v>
      </c>
    </row>
    <row r="5" ht="15.75" customHeight="1">
      <c r="A5" s="9"/>
      <c r="B5" s="9" t="s">
        <v>2</v>
      </c>
      <c r="C5" s="9">
        <v>3.0</v>
      </c>
      <c r="D5" s="9">
        <v>2.0</v>
      </c>
      <c r="E5" s="9">
        <v>1.0</v>
      </c>
      <c r="F5" s="9">
        <v>2.0</v>
      </c>
      <c r="G5" s="11" t="b">
        <v>1</v>
      </c>
    </row>
    <row r="6" ht="15.75" customHeight="1">
      <c r="A6" s="9"/>
      <c r="B6" s="9" t="s">
        <v>2</v>
      </c>
      <c r="C6" s="9">
        <v>2.0</v>
      </c>
      <c r="D6" s="9">
        <v>1.0</v>
      </c>
      <c r="E6" s="9">
        <v>1.0</v>
      </c>
      <c r="F6" s="9">
        <v>2.0</v>
      </c>
      <c r="G6" s="11" t="b">
        <v>1</v>
      </c>
    </row>
    <row r="7" ht="15.75" customHeight="1">
      <c r="A7" s="9"/>
      <c r="B7" s="9" t="s">
        <v>4</v>
      </c>
      <c r="C7" s="9">
        <v>3.0</v>
      </c>
      <c r="D7" s="9">
        <v>1.0</v>
      </c>
      <c r="E7" s="9">
        <v>1.0</v>
      </c>
      <c r="F7" s="9">
        <v>3.0</v>
      </c>
      <c r="G7" s="11" t="b">
        <v>1</v>
      </c>
    </row>
    <row r="8" ht="15.75" customHeight="1">
      <c r="A8" s="9"/>
      <c r="B8" s="9" t="s">
        <v>8</v>
      </c>
      <c r="C8" s="9">
        <v>2.0</v>
      </c>
      <c r="D8" s="9">
        <v>3.0</v>
      </c>
      <c r="E8" s="9">
        <v>1.0</v>
      </c>
      <c r="F8" s="9">
        <v>3.0</v>
      </c>
      <c r="G8" s="11" t="b">
        <v>1</v>
      </c>
    </row>
    <row r="9" ht="15.75" customHeight="1">
      <c r="A9" s="9"/>
      <c r="B9" s="9" t="s">
        <v>2</v>
      </c>
      <c r="C9" s="9">
        <v>2.0</v>
      </c>
      <c r="D9" s="9">
        <v>4.0</v>
      </c>
      <c r="E9" s="9">
        <v>1.0</v>
      </c>
      <c r="F9" s="9">
        <v>3.0</v>
      </c>
      <c r="G9" s="11" t="b">
        <v>1</v>
      </c>
    </row>
    <row r="10" ht="15.75" customHeight="1">
      <c r="A10" s="9"/>
      <c r="B10" s="9" t="s">
        <v>3</v>
      </c>
      <c r="C10" s="9">
        <v>3.0</v>
      </c>
      <c r="D10" s="9">
        <v>3.0</v>
      </c>
      <c r="E10" s="9">
        <v>1.0</v>
      </c>
      <c r="F10" s="9">
        <v>3.0</v>
      </c>
      <c r="G10" s="11" t="b">
        <v>1</v>
      </c>
    </row>
    <row r="11" ht="15.75" customHeight="1">
      <c r="A11" s="9"/>
      <c r="B11" s="9" t="s">
        <v>3</v>
      </c>
      <c r="C11" s="9">
        <v>3.0</v>
      </c>
      <c r="D11" s="9">
        <v>3.0</v>
      </c>
      <c r="E11" s="9">
        <v>1.0</v>
      </c>
      <c r="F11" s="9">
        <v>4.0</v>
      </c>
      <c r="G11" s="11" t="b">
        <v>1</v>
      </c>
    </row>
    <row r="12" ht="15.75" customHeight="1">
      <c r="A12" s="9"/>
      <c r="B12" s="9" t="s">
        <v>4</v>
      </c>
      <c r="C12" s="9">
        <v>3.0</v>
      </c>
      <c r="D12" s="9">
        <v>3.0</v>
      </c>
      <c r="E12" s="9">
        <v>1.0</v>
      </c>
      <c r="F12" s="9">
        <v>4.0</v>
      </c>
      <c r="G12" s="11" t="b">
        <v>1</v>
      </c>
    </row>
    <row r="13" ht="15.75" customHeight="1">
      <c r="A13" s="9"/>
      <c r="B13" s="9" t="s">
        <v>3</v>
      </c>
      <c r="C13" s="9">
        <v>3.0</v>
      </c>
      <c r="D13" s="9">
        <v>3.0</v>
      </c>
      <c r="E13" s="9">
        <v>1.0</v>
      </c>
      <c r="F13" s="9">
        <v>5.0</v>
      </c>
      <c r="G13" s="11" t="b">
        <v>1</v>
      </c>
    </row>
    <row r="14" ht="15.75" customHeight="1">
      <c r="A14" s="9"/>
      <c r="B14" s="9" t="s">
        <v>4</v>
      </c>
      <c r="C14" s="9">
        <v>1.0</v>
      </c>
      <c r="D14" s="9">
        <v>0.5</v>
      </c>
      <c r="E14" s="9">
        <v>1.0</v>
      </c>
      <c r="F14" s="9">
        <v>5.0</v>
      </c>
      <c r="G14" s="11" t="b">
        <v>1</v>
      </c>
    </row>
    <row r="15" ht="15.75" customHeight="1">
      <c r="A15" s="9"/>
      <c r="B15" s="9" t="s">
        <v>2</v>
      </c>
      <c r="C15" s="9">
        <v>1.0</v>
      </c>
      <c r="D15" s="9">
        <v>1.0</v>
      </c>
      <c r="E15" s="9">
        <v>1.0</v>
      </c>
      <c r="F15" s="9">
        <v>5.0</v>
      </c>
      <c r="G15" s="11" t="b">
        <v>1</v>
      </c>
    </row>
    <row r="16" ht="15.75" customHeight="1">
      <c r="A16" s="9"/>
      <c r="B16" s="9" t="s">
        <v>8</v>
      </c>
      <c r="C16" s="9">
        <v>1.0</v>
      </c>
      <c r="D16" s="9">
        <v>1.0</v>
      </c>
      <c r="E16" s="9">
        <v>1.0</v>
      </c>
      <c r="F16" s="9">
        <v>5.0</v>
      </c>
      <c r="G16" s="11" t="b">
        <v>1</v>
      </c>
    </row>
    <row r="17" ht="15.75" customHeight="1">
      <c r="A17" s="9"/>
      <c r="B17" s="9" t="s">
        <v>3</v>
      </c>
      <c r="C17" s="9">
        <v>3.0</v>
      </c>
      <c r="D17" s="9">
        <v>3.0</v>
      </c>
      <c r="E17" s="9">
        <v>1.0</v>
      </c>
      <c r="F17" s="9">
        <v>6.0</v>
      </c>
      <c r="G17" s="11" t="b">
        <v>1</v>
      </c>
    </row>
    <row r="18" ht="15.75" customHeight="1">
      <c r="A18" s="9"/>
      <c r="B18" s="9" t="s">
        <v>2</v>
      </c>
      <c r="C18" s="9">
        <v>1.0</v>
      </c>
      <c r="D18" s="9">
        <v>1.0</v>
      </c>
      <c r="E18" s="9">
        <v>1.0</v>
      </c>
      <c r="F18" s="9">
        <v>6.0</v>
      </c>
      <c r="G18" s="11" t="b">
        <v>1</v>
      </c>
    </row>
    <row r="19" ht="15.75" customHeight="1">
      <c r="A19" s="9"/>
      <c r="B19" s="9" t="s">
        <v>2</v>
      </c>
      <c r="C19" s="9">
        <v>1.0</v>
      </c>
      <c r="D19" s="9">
        <v>1.0</v>
      </c>
      <c r="E19" s="9">
        <v>1.0</v>
      </c>
      <c r="F19" s="9">
        <v>6.0</v>
      </c>
      <c r="G19" s="11" t="b">
        <v>1</v>
      </c>
    </row>
    <row r="20" ht="15.75" customHeight="1">
      <c r="A20" s="9"/>
      <c r="B20" s="9" t="s">
        <v>2</v>
      </c>
      <c r="C20" s="9">
        <v>2.0</v>
      </c>
      <c r="D20" s="9">
        <v>3.0</v>
      </c>
      <c r="E20" s="9">
        <v>1.0</v>
      </c>
      <c r="F20" s="9">
        <v>6.0</v>
      </c>
      <c r="G20" s="11" t="b">
        <v>1</v>
      </c>
    </row>
    <row r="21" ht="15.75" customHeight="1">
      <c r="A21" s="9"/>
      <c r="B21" s="9" t="s">
        <v>4</v>
      </c>
      <c r="C21" s="9">
        <v>1.0</v>
      </c>
      <c r="D21" s="9">
        <v>1.0</v>
      </c>
      <c r="E21" s="9">
        <v>1.0</v>
      </c>
      <c r="F21" s="9">
        <v>6.0</v>
      </c>
      <c r="G21" s="11" t="b">
        <v>1</v>
      </c>
    </row>
    <row r="22" ht="15.75" customHeight="1">
      <c r="A22" s="9"/>
      <c r="B22" s="9" t="s">
        <v>3</v>
      </c>
      <c r="C22" s="9">
        <v>3.0</v>
      </c>
      <c r="D22" s="9">
        <v>3.0</v>
      </c>
      <c r="E22" s="9">
        <v>1.0</v>
      </c>
      <c r="F22" s="9">
        <v>7.0</v>
      </c>
      <c r="G22" s="11" t="b">
        <v>1</v>
      </c>
    </row>
    <row r="23" ht="15.75" customHeight="1">
      <c r="A23" s="9"/>
      <c r="B23" s="9" t="s">
        <v>7</v>
      </c>
      <c r="C23" s="9">
        <v>2.0</v>
      </c>
      <c r="D23" s="9">
        <v>2.5</v>
      </c>
      <c r="E23" s="9">
        <v>1.0</v>
      </c>
      <c r="F23" s="9">
        <v>7.0</v>
      </c>
      <c r="G23" s="11" t="b">
        <v>1</v>
      </c>
    </row>
    <row r="24" ht="15.75" customHeight="1">
      <c r="A24" s="9"/>
      <c r="B24" s="9" t="s">
        <v>2</v>
      </c>
      <c r="C24" s="9">
        <v>1.0</v>
      </c>
      <c r="D24" s="9">
        <v>0.5</v>
      </c>
      <c r="E24" s="9">
        <v>1.0</v>
      </c>
      <c r="F24" s="9">
        <v>7.0</v>
      </c>
      <c r="G24" s="11" t="b">
        <v>1</v>
      </c>
    </row>
    <row r="25" ht="15.75" customHeight="1">
      <c r="A25" s="9"/>
      <c r="B25" s="9" t="s">
        <v>4</v>
      </c>
      <c r="C25" s="9">
        <v>1.0</v>
      </c>
      <c r="D25" s="9">
        <v>0.5</v>
      </c>
      <c r="E25" s="9">
        <v>1.0</v>
      </c>
      <c r="F25" s="9">
        <v>7.0</v>
      </c>
      <c r="G25" s="11" t="b">
        <v>1</v>
      </c>
    </row>
    <row r="26" ht="15.75" customHeight="1">
      <c r="A26" s="9"/>
      <c r="B26" s="9" t="s">
        <v>2</v>
      </c>
      <c r="C26" s="9">
        <v>1.0</v>
      </c>
      <c r="D26" s="9">
        <v>1.0</v>
      </c>
      <c r="E26" s="9">
        <v>1.0</v>
      </c>
      <c r="F26" s="9">
        <v>7.0</v>
      </c>
      <c r="G26" s="11" t="b">
        <v>1</v>
      </c>
    </row>
    <row r="27" ht="15.75" customHeight="1">
      <c r="A27" s="9"/>
      <c r="B27" s="9" t="s">
        <v>3</v>
      </c>
      <c r="C27" s="9">
        <v>3.0</v>
      </c>
      <c r="D27" s="9">
        <v>3.0</v>
      </c>
      <c r="E27" s="9">
        <v>1.0</v>
      </c>
      <c r="F27" s="9">
        <v>8.0</v>
      </c>
      <c r="G27" s="11" t="b">
        <v>1</v>
      </c>
    </row>
    <row r="28" ht="15.75" customHeight="1">
      <c r="A28" s="9"/>
      <c r="B28" s="9" t="s">
        <v>1</v>
      </c>
      <c r="C28" s="9">
        <v>1.0</v>
      </c>
      <c r="D28" s="9">
        <v>2.0</v>
      </c>
      <c r="E28" s="9">
        <v>1.0</v>
      </c>
      <c r="F28" s="9">
        <v>8.0</v>
      </c>
      <c r="G28" s="11" t="b">
        <v>1</v>
      </c>
    </row>
    <row r="29" ht="15.75" customHeight="1">
      <c r="A29" s="9"/>
      <c r="B29" s="9" t="s">
        <v>2</v>
      </c>
      <c r="C29" s="9">
        <v>1.0</v>
      </c>
      <c r="D29" s="9">
        <v>1.0</v>
      </c>
      <c r="E29" s="9">
        <v>1.0</v>
      </c>
      <c r="F29" s="9">
        <v>9.0</v>
      </c>
      <c r="G29" s="11" t="b">
        <v>1</v>
      </c>
    </row>
    <row r="30" ht="15.75" customHeight="1">
      <c r="A30" s="9"/>
      <c r="B30" s="9" t="s">
        <v>4</v>
      </c>
      <c r="C30" s="9">
        <v>1.0</v>
      </c>
      <c r="D30" s="9">
        <v>1.0</v>
      </c>
      <c r="E30" s="9">
        <v>1.0</v>
      </c>
      <c r="F30" s="9">
        <v>9.0</v>
      </c>
      <c r="G30" s="11" t="b">
        <v>1</v>
      </c>
    </row>
    <row r="31" ht="15.75" customHeight="1">
      <c r="A31" s="9"/>
      <c r="B31" s="9" t="s">
        <v>3</v>
      </c>
      <c r="C31" s="9">
        <v>3.0</v>
      </c>
      <c r="D31" s="9">
        <v>3.0</v>
      </c>
      <c r="E31" s="9">
        <v>1.0</v>
      </c>
      <c r="F31" s="9">
        <v>9.0</v>
      </c>
      <c r="G31" s="11" t="b">
        <v>1</v>
      </c>
    </row>
    <row r="32" ht="15.75" customHeight="1">
      <c r="A32" s="9"/>
      <c r="B32" s="9" t="s">
        <v>3</v>
      </c>
      <c r="C32" s="9">
        <v>3.0</v>
      </c>
      <c r="D32" s="9">
        <v>3.0</v>
      </c>
      <c r="E32" s="9">
        <v>1.0</v>
      </c>
      <c r="F32" s="9">
        <v>10.0</v>
      </c>
      <c r="G32" s="11" t="b">
        <v>1</v>
      </c>
    </row>
    <row r="33" ht="15.75" customHeight="1">
      <c r="A33" s="9"/>
      <c r="B33" s="9" t="s">
        <v>2</v>
      </c>
      <c r="C33" s="9">
        <v>2.0</v>
      </c>
      <c r="D33" s="9">
        <v>2.0</v>
      </c>
      <c r="E33" s="9">
        <v>1.0</v>
      </c>
      <c r="F33" s="9">
        <v>11.0</v>
      </c>
      <c r="G33" s="11" t="b">
        <v>1</v>
      </c>
    </row>
    <row r="34" ht="15.75" customHeight="1">
      <c r="A34" s="9"/>
      <c r="B34" s="9" t="s">
        <v>7</v>
      </c>
      <c r="C34" s="9">
        <v>1.0</v>
      </c>
      <c r="D34" s="9">
        <v>1.0</v>
      </c>
      <c r="E34" s="9">
        <v>1.0</v>
      </c>
      <c r="F34" s="9">
        <v>11.0</v>
      </c>
      <c r="G34" s="11" t="b">
        <v>1</v>
      </c>
    </row>
    <row r="35" ht="15.75" customHeight="1">
      <c r="A35" s="9"/>
      <c r="B35" s="9" t="s">
        <v>4</v>
      </c>
      <c r="C35" s="9">
        <v>1.0</v>
      </c>
      <c r="D35" s="9">
        <v>0.5</v>
      </c>
      <c r="E35" s="9">
        <v>1.0</v>
      </c>
      <c r="F35" s="9">
        <v>11.0</v>
      </c>
      <c r="G35" s="11" t="b">
        <v>1</v>
      </c>
    </row>
    <row r="36" ht="15.75" customHeight="1">
      <c r="A36" s="9"/>
      <c r="B36" s="9" t="s">
        <v>1</v>
      </c>
      <c r="C36" s="9">
        <v>1.0</v>
      </c>
      <c r="D36" s="9">
        <v>1.0</v>
      </c>
      <c r="E36" s="9">
        <v>1.0</v>
      </c>
      <c r="F36" s="9">
        <v>11.0</v>
      </c>
      <c r="G36" s="11" t="b">
        <v>1</v>
      </c>
    </row>
    <row r="37" ht="15.75" customHeight="1">
      <c r="A37" s="9"/>
      <c r="B37" s="9" t="s">
        <v>1</v>
      </c>
      <c r="C37" s="9">
        <v>1.0</v>
      </c>
      <c r="D37" s="9">
        <v>2.0</v>
      </c>
      <c r="E37" s="9">
        <v>1.0</v>
      </c>
      <c r="F37" s="9">
        <v>11.0</v>
      </c>
      <c r="G37" s="11" t="b">
        <v>1</v>
      </c>
    </row>
    <row r="38" ht="15.75" customHeight="1">
      <c r="A38" s="9"/>
      <c r="B38" s="9" t="s">
        <v>2</v>
      </c>
      <c r="C38" s="9">
        <v>0.5</v>
      </c>
      <c r="D38" s="9">
        <v>0.5</v>
      </c>
      <c r="E38" s="9">
        <v>1.0</v>
      </c>
      <c r="F38" s="9">
        <v>11.0</v>
      </c>
      <c r="G38" s="11" t="b">
        <v>1</v>
      </c>
    </row>
    <row r="39" ht="15.75" customHeight="1">
      <c r="A39" s="9"/>
      <c r="B39" s="9" t="s">
        <v>7</v>
      </c>
      <c r="C39" s="9">
        <v>1.0</v>
      </c>
      <c r="D39" s="9">
        <v>1.0</v>
      </c>
      <c r="E39" s="9">
        <v>1.0</v>
      </c>
      <c r="F39" s="9">
        <v>11.0</v>
      </c>
      <c r="G39" s="11" t="b">
        <v>1</v>
      </c>
    </row>
    <row r="40" ht="15.75" customHeight="1">
      <c r="A40" s="9"/>
      <c r="B40" s="9" t="s">
        <v>3</v>
      </c>
      <c r="C40" s="9">
        <v>3.0</v>
      </c>
      <c r="D40" s="9">
        <v>3.0</v>
      </c>
      <c r="E40" s="9">
        <v>1.0</v>
      </c>
      <c r="F40" s="9">
        <v>11.0</v>
      </c>
      <c r="G40" s="11" t="b">
        <v>1</v>
      </c>
    </row>
    <row r="41" ht="15.75" customHeight="1">
      <c r="A41" s="9"/>
      <c r="B41" s="9" t="s">
        <v>1</v>
      </c>
      <c r="C41" s="9">
        <v>3.0</v>
      </c>
      <c r="D41" s="9">
        <v>5.0</v>
      </c>
      <c r="E41" s="9">
        <v>1.0</v>
      </c>
      <c r="F41" s="9">
        <v>12.0</v>
      </c>
      <c r="G41" s="11" t="b">
        <v>1</v>
      </c>
    </row>
    <row r="42" ht="15.75" customHeight="1">
      <c r="A42" s="9"/>
      <c r="B42" s="9" t="s">
        <v>1</v>
      </c>
      <c r="C42" s="9">
        <v>1.0</v>
      </c>
      <c r="D42" s="9">
        <v>3.0</v>
      </c>
      <c r="E42" s="9">
        <v>1.0</v>
      </c>
      <c r="F42" s="9">
        <v>13.0</v>
      </c>
      <c r="G42" s="11" t="b">
        <v>1</v>
      </c>
    </row>
    <row r="43" ht="15.75" customHeight="1">
      <c r="A43" s="9"/>
      <c r="B43" s="9" t="s">
        <v>5</v>
      </c>
      <c r="C43" s="9">
        <v>1.0</v>
      </c>
      <c r="D43" s="9">
        <v>3.0</v>
      </c>
      <c r="E43" s="9">
        <v>1.0</v>
      </c>
      <c r="F43" s="9">
        <v>13.0</v>
      </c>
      <c r="G43" s="11" t="b">
        <v>1</v>
      </c>
    </row>
    <row r="44" ht="15.75" customHeight="1">
      <c r="A44" s="9"/>
      <c r="B44" s="9" t="s">
        <v>3</v>
      </c>
      <c r="C44" s="9">
        <v>2.0</v>
      </c>
      <c r="D44" s="9">
        <v>3.5</v>
      </c>
      <c r="E44" s="9">
        <v>1.0</v>
      </c>
      <c r="F44" s="9">
        <v>14.0</v>
      </c>
      <c r="G44" s="11" t="b">
        <v>1</v>
      </c>
    </row>
    <row r="45" ht="15.75" customHeight="1">
      <c r="A45" s="9"/>
      <c r="B45" s="9" t="s">
        <v>7</v>
      </c>
      <c r="C45" s="9">
        <v>2.0</v>
      </c>
      <c r="D45" s="9"/>
      <c r="E45" s="9"/>
      <c r="F45" s="9"/>
      <c r="G45" s="11" t="b">
        <v>0</v>
      </c>
    </row>
    <row r="46" ht="15.75" customHeight="1">
      <c r="A46" s="9"/>
      <c r="B46" s="9" t="s">
        <v>3</v>
      </c>
      <c r="C46" s="9">
        <v>2.0</v>
      </c>
      <c r="D46" s="9">
        <v>1.0</v>
      </c>
      <c r="E46" s="9">
        <v>2.0</v>
      </c>
      <c r="F46" s="9">
        <v>2.0</v>
      </c>
      <c r="G46" s="11" t="b">
        <v>1</v>
      </c>
    </row>
    <row r="47" ht="15.75" customHeight="1">
      <c r="A47" s="9"/>
      <c r="B47" s="9" t="s">
        <v>2</v>
      </c>
      <c r="C47" s="9">
        <v>1.0</v>
      </c>
      <c r="D47" s="9">
        <v>0.5</v>
      </c>
      <c r="E47" s="9">
        <v>2.0</v>
      </c>
      <c r="F47" s="9">
        <v>1.0</v>
      </c>
      <c r="G47" s="11" t="b">
        <v>1</v>
      </c>
    </row>
    <row r="48" ht="15.75" customHeight="1">
      <c r="A48" s="9"/>
      <c r="B48" s="9" t="s">
        <v>6</v>
      </c>
      <c r="C48" s="9">
        <v>1.0</v>
      </c>
      <c r="D48" s="9">
        <v>1.5</v>
      </c>
      <c r="E48" s="9">
        <v>2.0</v>
      </c>
      <c r="F48" s="9">
        <v>2.0</v>
      </c>
      <c r="G48" s="11" t="b">
        <v>1</v>
      </c>
    </row>
    <row r="49" ht="15.75" customHeight="1">
      <c r="A49" s="9"/>
      <c r="B49" s="9" t="s">
        <v>1</v>
      </c>
      <c r="C49" s="9">
        <v>1.0</v>
      </c>
      <c r="D49" s="9">
        <v>1.0</v>
      </c>
      <c r="E49" s="9">
        <v>2.0</v>
      </c>
      <c r="F49" s="9">
        <v>2.0</v>
      </c>
      <c r="G49" s="11" t="b">
        <v>1</v>
      </c>
    </row>
    <row r="50" ht="15.75" customHeight="1">
      <c r="A50" s="9"/>
      <c r="B50" s="9" t="s">
        <v>2</v>
      </c>
      <c r="C50" s="9">
        <v>1.0</v>
      </c>
      <c r="D50" s="9">
        <v>1.0</v>
      </c>
      <c r="E50" s="9">
        <v>2.0</v>
      </c>
      <c r="F50" s="9">
        <v>1.0</v>
      </c>
      <c r="G50" s="11" t="b">
        <v>1</v>
      </c>
    </row>
    <row r="51" ht="15.75" customHeight="1">
      <c r="A51" s="9"/>
      <c r="B51" s="9" t="s">
        <v>2</v>
      </c>
      <c r="C51" s="9">
        <v>0.5</v>
      </c>
      <c r="D51" s="9">
        <v>0.5</v>
      </c>
      <c r="E51" s="9">
        <v>2.0</v>
      </c>
      <c r="F51" s="9">
        <v>2.0</v>
      </c>
      <c r="G51" s="11" t="b">
        <v>1</v>
      </c>
    </row>
    <row r="52" ht="15.75" customHeight="1">
      <c r="A52" s="9"/>
      <c r="B52" s="9" t="s">
        <v>3</v>
      </c>
      <c r="C52" s="9">
        <v>2.5</v>
      </c>
      <c r="D52" s="9">
        <v>2.75</v>
      </c>
      <c r="E52" s="9">
        <v>2.0</v>
      </c>
      <c r="F52" s="9">
        <v>2.0</v>
      </c>
      <c r="G52" s="11" t="b">
        <v>1</v>
      </c>
    </row>
    <row r="53" ht="15.75" customHeight="1">
      <c r="A53" s="9"/>
      <c r="B53" s="9" t="s">
        <v>6</v>
      </c>
      <c r="C53" s="9">
        <v>8.0</v>
      </c>
      <c r="D53" s="9">
        <v>6.0</v>
      </c>
      <c r="E53" s="9">
        <v>2.0</v>
      </c>
      <c r="F53" s="9">
        <v>2.0</v>
      </c>
      <c r="G53" s="11" t="b">
        <v>1</v>
      </c>
    </row>
    <row r="54" ht="15.75" customHeight="1">
      <c r="A54" s="9"/>
      <c r="B54" s="9" t="s">
        <v>1</v>
      </c>
      <c r="C54" s="9">
        <v>6.0</v>
      </c>
      <c r="D54" s="9">
        <v>7.0</v>
      </c>
      <c r="E54" s="9">
        <v>2.0</v>
      </c>
      <c r="F54" s="9">
        <v>2.0</v>
      </c>
      <c r="G54" s="11" t="b">
        <v>1</v>
      </c>
    </row>
    <row r="55" ht="15.75" customHeight="1">
      <c r="A55" s="9"/>
      <c r="B55" s="9" t="s">
        <v>3</v>
      </c>
      <c r="C55" s="9">
        <v>1.0</v>
      </c>
      <c r="D55" s="9">
        <v>1.5</v>
      </c>
      <c r="E55" s="9">
        <v>2.0</v>
      </c>
      <c r="F55" s="9">
        <v>2.0</v>
      </c>
      <c r="G55" s="11" t="b">
        <v>1</v>
      </c>
    </row>
    <row r="56" ht="15.75" customHeight="1">
      <c r="A56" s="9"/>
      <c r="B56" s="9" t="s">
        <v>3</v>
      </c>
      <c r="C56" s="9">
        <v>1.5</v>
      </c>
      <c r="D56" s="9">
        <v>3.0</v>
      </c>
      <c r="E56" s="9">
        <v>2.0</v>
      </c>
      <c r="F56" s="9">
        <v>3.0</v>
      </c>
      <c r="G56" s="11" t="b">
        <v>1</v>
      </c>
    </row>
    <row r="57" ht="15.75" customHeight="1">
      <c r="A57" s="9"/>
      <c r="B57" s="9" t="s">
        <v>3</v>
      </c>
      <c r="C57" s="9">
        <v>1.5</v>
      </c>
      <c r="D57" s="9">
        <v>1.5</v>
      </c>
      <c r="E57" s="9">
        <v>2.0</v>
      </c>
      <c r="F57" s="9">
        <v>3.0</v>
      </c>
      <c r="G57" s="11" t="b">
        <v>1</v>
      </c>
    </row>
    <row r="58" ht="15.75" customHeight="1">
      <c r="A58" s="9"/>
      <c r="B58" s="9" t="s">
        <v>1</v>
      </c>
      <c r="C58" s="9">
        <v>5.0</v>
      </c>
      <c r="D58" s="9">
        <v>4.0</v>
      </c>
      <c r="E58" s="9">
        <v>2.0</v>
      </c>
      <c r="F58" s="9">
        <v>3.0</v>
      </c>
      <c r="G58" s="11" t="b">
        <v>1</v>
      </c>
    </row>
    <row r="59" ht="15.75" customHeight="1">
      <c r="A59" s="9"/>
      <c r="B59" s="9" t="s">
        <v>3</v>
      </c>
      <c r="C59" s="9">
        <v>1.5</v>
      </c>
      <c r="D59" s="9">
        <v>1.5</v>
      </c>
      <c r="E59" s="9">
        <v>2.0</v>
      </c>
      <c r="F59" s="9">
        <v>4.0</v>
      </c>
      <c r="G59" s="11" t="b">
        <v>1</v>
      </c>
    </row>
    <row r="60" ht="15.75" customHeight="1">
      <c r="A60" s="9" t="s">
        <v>267</v>
      </c>
      <c r="B60" s="9" t="s">
        <v>1</v>
      </c>
      <c r="C60" s="9">
        <v>1.0</v>
      </c>
      <c r="D60" s="9">
        <v>2.0</v>
      </c>
      <c r="E60" s="9">
        <v>2.0</v>
      </c>
      <c r="F60" s="9">
        <v>4.0</v>
      </c>
      <c r="G60" s="11" t="b">
        <v>1</v>
      </c>
    </row>
    <row r="61" ht="15.75" customHeight="1">
      <c r="A61" s="9" t="s">
        <v>268</v>
      </c>
      <c r="B61" s="9" t="s">
        <v>6</v>
      </c>
      <c r="C61" s="9">
        <v>5.0</v>
      </c>
      <c r="D61" s="9">
        <v>3.0</v>
      </c>
      <c r="E61" s="9">
        <v>2.0</v>
      </c>
      <c r="F61" s="9">
        <v>4.0</v>
      </c>
      <c r="G61" s="11" t="b">
        <v>1</v>
      </c>
    </row>
    <row r="62" ht="15.75" customHeight="1">
      <c r="A62" s="9" t="s">
        <v>269</v>
      </c>
      <c r="B62" s="9" t="s">
        <v>2</v>
      </c>
      <c r="C62" s="9">
        <v>3.0</v>
      </c>
      <c r="D62" s="9">
        <v>2.0</v>
      </c>
      <c r="E62" s="9">
        <v>2.0</v>
      </c>
      <c r="F62" s="9">
        <v>4.0</v>
      </c>
      <c r="G62" s="11" t="b">
        <v>1</v>
      </c>
    </row>
    <row r="63" ht="15.75" customHeight="1">
      <c r="A63" s="9"/>
      <c r="B63" s="9" t="s">
        <v>3</v>
      </c>
      <c r="C63" s="9">
        <v>1.5</v>
      </c>
      <c r="D63" s="9">
        <v>1.5</v>
      </c>
      <c r="E63" s="9">
        <v>2.0</v>
      </c>
      <c r="F63" s="9">
        <v>4.0</v>
      </c>
      <c r="G63" s="11" t="b">
        <v>1</v>
      </c>
    </row>
    <row r="64" ht="15.75" customHeight="1">
      <c r="A64" s="9"/>
      <c r="B64" s="9" t="s">
        <v>3</v>
      </c>
      <c r="C64" s="9">
        <v>1.5</v>
      </c>
      <c r="D64" s="9">
        <v>2.0</v>
      </c>
      <c r="E64" s="9">
        <v>2.0</v>
      </c>
      <c r="F64" s="9">
        <v>5.0</v>
      </c>
      <c r="G64" s="11" t="b">
        <v>1</v>
      </c>
    </row>
    <row r="65" ht="15.75" customHeight="1">
      <c r="A65" s="9"/>
      <c r="B65" s="9" t="s">
        <v>3</v>
      </c>
      <c r="C65" s="9">
        <v>1.5</v>
      </c>
      <c r="D65" s="9">
        <v>2.0</v>
      </c>
      <c r="E65" s="9">
        <v>2.0</v>
      </c>
      <c r="F65" s="9">
        <v>5.0</v>
      </c>
      <c r="G65" s="11" t="b">
        <v>1</v>
      </c>
    </row>
    <row r="66" ht="15.75" customHeight="1">
      <c r="A66" s="9"/>
      <c r="B66" s="9" t="s">
        <v>1</v>
      </c>
      <c r="C66" s="9">
        <v>2.0</v>
      </c>
      <c r="D66" s="9">
        <v>2.0</v>
      </c>
      <c r="E66" s="9">
        <v>2.0</v>
      </c>
      <c r="F66" s="9">
        <v>5.0</v>
      </c>
      <c r="G66" s="11" t="b">
        <v>1</v>
      </c>
    </row>
    <row r="67" ht="15.75" customHeight="1">
      <c r="A67" s="9" t="s">
        <v>271</v>
      </c>
      <c r="B67" s="9" t="s">
        <v>2</v>
      </c>
      <c r="C67" s="9">
        <v>1.0</v>
      </c>
      <c r="D67" s="9">
        <v>1.5</v>
      </c>
      <c r="E67" s="9">
        <v>2.0</v>
      </c>
      <c r="F67" s="9">
        <v>5.0</v>
      </c>
      <c r="G67" s="11" t="b">
        <v>1</v>
      </c>
    </row>
    <row r="68" ht="15.75" customHeight="1">
      <c r="A68" s="9"/>
      <c r="B68" s="9" t="s">
        <v>3</v>
      </c>
      <c r="C68" s="9">
        <v>1.5</v>
      </c>
      <c r="D68" s="9">
        <v>2.0</v>
      </c>
      <c r="E68" s="9">
        <v>2.0</v>
      </c>
      <c r="F68" s="9">
        <v>6.0</v>
      </c>
      <c r="G68" s="11" t="b">
        <v>1</v>
      </c>
    </row>
    <row r="69" ht="15.75" customHeight="1">
      <c r="A69" s="9"/>
      <c r="B69" s="9" t="s">
        <v>3</v>
      </c>
      <c r="C69" s="9">
        <v>1.5</v>
      </c>
      <c r="D69" s="9">
        <v>1.5</v>
      </c>
      <c r="E69" s="9">
        <v>2.0</v>
      </c>
      <c r="F69" s="9">
        <v>6.0</v>
      </c>
      <c r="G69" s="11" t="b">
        <v>1</v>
      </c>
    </row>
    <row r="70" ht="15.75" customHeight="1">
      <c r="A70" s="9" t="s">
        <v>273</v>
      </c>
      <c r="B70" s="9" t="s">
        <v>1</v>
      </c>
      <c r="C70" s="9">
        <v>4.0</v>
      </c>
      <c r="D70" s="9">
        <v>5.0</v>
      </c>
      <c r="E70" s="9">
        <v>2.0</v>
      </c>
      <c r="F70" s="9">
        <v>6.0</v>
      </c>
      <c r="G70" s="11" t="b">
        <v>1</v>
      </c>
    </row>
    <row r="71" ht="15.75" customHeight="1">
      <c r="A71" s="9" t="s">
        <v>274</v>
      </c>
      <c r="B71" s="9" t="s">
        <v>1</v>
      </c>
      <c r="C71" s="9">
        <v>3.0</v>
      </c>
      <c r="D71" s="9">
        <v>5.0</v>
      </c>
      <c r="E71" s="9">
        <v>2.0</v>
      </c>
      <c r="F71" s="9">
        <v>6.0</v>
      </c>
      <c r="G71" s="11" t="b">
        <v>1</v>
      </c>
    </row>
    <row r="72" ht="15.75" customHeight="1">
      <c r="A72" s="9" t="s">
        <v>276</v>
      </c>
      <c r="B72" s="9" t="s">
        <v>1</v>
      </c>
      <c r="C72" s="9">
        <v>5.0</v>
      </c>
      <c r="D72" s="9">
        <v>6.0</v>
      </c>
      <c r="E72" s="9">
        <v>2.0</v>
      </c>
      <c r="F72" s="9">
        <v>6.0</v>
      </c>
      <c r="G72" s="11" t="b">
        <v>1</v>
      </c>
    </row>
    <row r="73" ht="15.75" customHeight="1">
      <c r="A73" s="9" t="s">
        <v>277</v>
      </c>
      <c r="B73" s="9" t="s">
        <v>2</v>
      </c>
      <c r="C73" s="9">
        <v>1.0</v>
      </c>
      <c r="D73" s="9">
        <v>1.0</v>
      </c>
      <c r="E73" s="9">
        <v>2.0</v>
      </c>
      <c r="F73" s="9">
        <v>6.0</v>
      </c>
      <c r="G73" s="11" t="b">
        <v>1</v>
      </c>
    </row>
    <row r="74" ht="15.75" customHeight="1">
      <c r="A74" s="9"/>
      <c r="B74" s="9" t="s">
        <v>3</v>
      </c>
      <c r="C74" s="9">
        <v>1.5</v>
      </c>
      <c r="D74" s="9">
        <v>1.25</v>
      </c>
      <c r="E74" s="9">
        <v>2.0</v>
      </c>
      <c r="F74" s="9">
        <v>7.0</v>
      </c>
      <c r="G74" s="11" t="b">
        <v>1</v>
      </c>
    </row>
    <row r="75" ht="15.75" customHeight="1">
      <c r="A75" s="9" t="s">
        <v>278</v>
      </c>
      <c r="B75" s="9" t="s">
        <v>3</v>
      </c>
      <c r="C75" s="9">
        <v>1.5</v>
      </c>
      <c r="D75" s="9"/>
      <c r="E75" s="9">
        <v>2.0</v>
      </c>
      <c r="F75" s="9">
        <v>7.0</v>
      </c>
      <c r="G75" s="11" t="b">
        <v>1</v>
      </c>
    </row>
    <row r="76" ht="15.75" customHeight="1">
      <c r="A76" s="9" t="s">
        <v>279</v>
      </c>
      <c r="B76" s="9" t="s">
        <v>4</v>
      </c>
      <c r="C76" s="9">
        <v>2.0</v>
      </c>
      <c r="D76" s="9">
        <v>4.0</v>
      </c>
      <c r="E76" s="9">
        <v>2.0</v>
      </c>
      <c r="F76" s="9">
        <v>7.0</v>
      </c>
      <c r="G76" s="11" t="b">
        <v>1</v>
      </c>
    </row>
    <row r="77" ht="15.75" customHeight="1">
      <c r="A77" s="9" t="s">
        <v>280</v>
      </c>
      <c r="B77" s="9" t="s">
        <v>4</v>
      </c>
      <c r="C77" s="9">
        <v>2.0</v>
      </c>
      <c r="D77" s="9">
        <v>2.0</v>
      </c>
      <c r="E77" s="9">
        <v>2.0</v>
      </c>
      <c r="F77" s="9">
        <v>7.0</v>
      </c>
      <c r="G77" s="11" t="b">
        <v>1</v>
      </c>
    </row>
    <row r="78" ht="15.75" customHeight="1">
      <c r="A78" s="9" t="s">
        <v>281</v>
      </c>
      <c r="B78" s="9" t="s">
        <v>4</v>
      </c>
      <c r="C78" s="9">
        <v>2.0</v>
      </c>
      <c r="D78" s="9">
        <v>1.0</v>
      </c>
      <c r="E78" s="9">
        <v>2.0</v>
      </c>
      <c r="F78" s="9">
        <v>7.0</v>
      </c>
      <c r="G78" s="11" t="b">
        <v>1</v>
      </c>
    </row>
    <row r="79" ht="15.75" customHeight="1">
      <c r="A79" s="9" t="s">
        <v>261</v>
      </c>
      <c r="B79" s="9" t="s">
        <v>1</v>
      </c>
      <c r="C79" s="9">
        <v>1.0</v>
      </c>
      <c r="D79" s="9">
        <v>1.0</v>
      </c>
      <c r="E79" s="9">
        <v>2.0</v>
      </c>
      <c r="F79" s="9">
        <v>7.0</v>
      </c>
      <c r="G79" s="11" t="b">
        <v>1</v>
      </c>
    </row>
    <row r="80" ht="15.75" customHeight="1">
      <c r="A80" s="9" t="s">
        <v>282</v>
      </c>
      <c r="B80" s="9" t="s">
        <v>6</v>
      </c>
      <c r="C80" s="9">
        <v>2.0</v>
      </c>
      <c r="D80" s="9">
        <v>2.0</v>
      </c>
      <c r="E80" s="9">
        <v>2.0</v>
      </c>
      <c r="F80" s="9">
        <v>7.0</v>
      </c>
      <c r="G80" s="11" t="b">
        <v>1</v>
      </c>
    </row>
    <row r="81" ht="15.75" customHeight="1">
      <c r="A81" s="9" t="s">
        <v>283</v>
      </c>
      <c r="B81" s="9" t="s">
        <v>1</v>
      </c>
      <c r="C81" s="9">
        <v>1.0</v>
      </c>
      <c r="D81" s="9">
        <v>0.5</v>
      </c>
      <c r="E81" s="9">
        <v>2.0</v>
      </c>
      <c r="F81" s="9">
        <v>7.0</v>
      </c>
      <c r="G81" s="11" t="b">
        <v>1</v>
      </c>
    </row>
    <row r="82" ht="15.75" customHeight="1">
      <c r="A82" s="29" t="s">
        <v>285</v>
      </c>
      <c r="B82" s="9" t="s">
        <v>1</v>
      </c>
      <c r="C82" s="9">
        <v>1.0</v>
      </c>
      <c r="D82" s="9"/>
      <c r="E82" s="9">
        <v>2.0</v>
      </c>
      <c r="F82" s="9">
        <v>7.0</v>
      </c>
      <c r="G82" s="11" t="b">
        <v>1</v>
      </c>
    </row>
    <row r="83" ht="15.75" customHeight="1">
      <c r="A83" s="9" t="s">
        <v>286</v>
      </c>
      <c r="B83" s="9" t="s">
        <v>1</v>
      </c>
      <c r="C83" s="9">
        <v>2.0</v>
      </c>
      <c r="D83" s="9"/>
      <c r="E83" s="9">
        <v>2.0</v>
      </c>
      <c r="F83" s="9">
        <v>7.0</v>
      </c>
      <c r="G83" s="11" t="b">
        <v>1</v>
      </c>
    </row>
    <row r="84" ht="15.75" customHeight="1">
      <c r="A84" s="17" t="s">
        <v>287</v>
      </c>
      <c r="B84" s="17" t="s">
        <v>1</v>
      </c>
      <c r="C84" s="17">
        <v>1.0</v>
      </c>
      <c r="D84" s="17">
        <v>1.0</v>
      </c>
      <c r="E84" s="17">
        <v>2.0</v>
      </c>
      <c r="F84" s="17">
        <v>8.0</v>
      </c>
      <c r="G84" s="18" t="b">
        <v>1</v>
      </c>
    </row>
    <row r="85" ht="15.75" customHeight="1">
      <c r="A85" s="17" t="s">
        <v>289</v>
      </c>
      <c r="B85" s="17" t="s">
        <v>1</v>
      </c>
      <c r="C85" s="17">
        <v>3.0</v>
      </c>
      <c r="D85" s="17">
        <v>4.0</v>
      </c>
      <c r="E85" s="17">
        <v>2.0</v>
      </c>
      <c r="F85" s="17">
        <v>8.0</v>
      </c>
      <c r="G85" s="18" t="b">
        <v>1</v>
      </c>
    </row>
    <row r="86" ht="15.75" customHeight="1">
      <c r="A86" s="17" t="s">
        <v>290</v>
      </c>
      <c r="B86" s="17" t="s">
        <v>1</v>
      </c>
      <c r="C86" s="17">
        <v>1.0</v>
      </c>
      <c r="D86" s="17">
        <v>1.0</v>
      </c>
      <c r="E86" s="17">
        <v>2.0</v>
      </c>
      <c r="F86" s="17">
        <v>8.0</v>
      </c>
      <c r="G86" s="18" t="b">
        <v>1</v>
      </c>
    </row>
    <row r="87" ht="15.75" customHeight="1">
      <c r="A87" s="17" t="s">
        <v>139</v>
      </c>
      <c r="B87" s="17" t="s">
        <v>3</v>
      </c>
      <c r="C87" s="17">
        <v>1.5</v>
      </c>
      <c r="D87" s="17">
        <v>0.75</v>
      </c>
      <c r="E87" s="17">
        <v>2.0</v>
      </c>
      <c r="F87" s="17">
        <v>8.0</v>
      </c>
      <c r="G87" s="18" t="b">
        <v>1</v>
      </c>
    </row>
    <row r="88" ht="15.75" customHeight="1">
      <c r="A88" s="17" t="s">
        <v>291</v>
      </c>
      <c r="B88" s="17" t="s">
        <v>3</v>
      </c>
      <c r="C88" s="17">
        <v>2.0</v>
      </c>
      <c r="D88" s="17">
        <v>2.0</v>
      </c>
      <c r="E88" s="17">
        <v>2.0</v>
      </c>
      <c r="F88" s="17">
        <v>8.0</v>
      </c>
      <c r="G88" s="18" t="b">
        <v>1</v>
      </c>
    </row>
    <row r="89" ht="15.75" customHeight="1">
      <c r="A89" s="9"/>
      <c r="B89" s="17" t="s">
        <v>1</v>
      </c>
      <c r="C89" s="17">
        <v>7.0</v>
      </c>
      <c r="D89" s="17">
        <v>10.0</v>
      </c>
      <c r="E89" s="17">
        <v>2.0</v>
      </c>
      <c r="F89" s="17">
        <v>9.0</v>
      </c>
      <c r="G89" s="18" t="b">
        <v>1</v>
      </c>
    </row>
    <row r="90" ht="15.75" customHeight="1">
      <c r="A90" s="9"/>
      <c r="B90" s="17" t="s">
        <v>3</v>
      </c>
      <c r="C90" s="17">
        <v>1.5</v>
      </c>
      <c r="D90" s="17">
        <v>1.5</v>
      </c>
      <c r="E90" s="17">
        <v>2.0</v>
      </c>
      <c r="F90" s="17">
        <v>9.0</v>
      </c>
      <c r="G90" s="18" t="b">
        <v>1</v>
      </c>
    </row>
    <row r="91" ht="15.75" customHeight="1">
      <c r="A91" s="9"/>
      <c r="B91" s="17" t="s">
        <v>3</v>
      </c>
      <c r="C91" s="17">
        <v>1.5</v>
      </c>
      <c r="D91" s="17">
        <v>2.0</v>
      </c>
      <c r="E91" s="17">
        <v>2.0</v>
      </c>
      <c r="F91" s="17">
        <v>9.0</v>
      </c>
      <c r="G91" s="18" t="b">
        <v>1</v>
      </c>
    </row>
    <row r="92" ht="15.75" customHeight="1">
      <c r="A92" s="17" t="s">
        <v>294</v>
      </c>
      <c r="B92" s="17" t="s">
        <v>1</v>
      </c>
      <c r="C92" s="17">
        <v>9.0</v>
      </c>
      <c r="D92" s="17">
        <v>16.0</v>
      </c>
      <c r="E92" s="17">
        <v>2.0</v>
      </c>
      <c r="F92" s="17">
        <v>10.0</v>
      </c>
      <c r="G92" s="18" t="b">
        <v>1</v>
      </c>
    </row>
    <row r="93" ht="15.75" customHeight="1">
      <c r="A93" s="17" t="s">
        <v>295</v>
      </c>
      <c r="B93" s="17" t="s">
        <v>3</v>
      </c>
      <c r="C93" s="17">
        <v>1.5</v>
      </c>
      <c r="D93" s="17">
        <v>2.0</v>
      </c>
      <c r="E93" s="17">
        <v>2.0</v>
      </c>
      <c r="F93" s="17">
        <v>10.0</v>
      </c>
      <c r="G93" s="18" t="b">
        <v>1</v>
      </c>
    </row>
    <row r="94" ht="15.75" customHeight="1">
      <c r="A94" s="17" t="s">
        <v>296</v>
      </c>
      <c r="B94" s="17" t="s">
        <v>3</v>
      </c>
      <c r="C94" s="17">
        <v>1.5</v>
      </c>
      <c r="D94" s="17">
        <v>2.0</v>
      </c>
      <c r="E94" s="17">
        <v>2.0</v>
      </c>
      <c r="F94" s="17">
        <v>10.0</v>
      </c>
      <c r="G94" s="18" t="b">
        <v>1</v>
      </c>
    </row>
    <row r="95" ht="15.75" customHeight="1">
      <c r="A95" s="17" t="s">
        <v>297</v>
      </c>
      <c r="B95" s="17" t="s">
        <v>3</v>
      </c>
      <c r="C95" s="17">
        <v>4.0</v>
      </c>
      <c r="D95" s="17">
        <v>6.5</v>
      </c>
      <c r="E95" s="17">
        <v>2.0</v>
      </c>
      <c r="F95" s="17">
        <v>10.0</v>
      </c>
      <c r="G95" s="18" t="b">
        <v>1</v>
      </c>
    </row>
    <row r="96" ht="15.75" customHeight="1">
      <c r="A96" s="17" t="s">
        <v>298</v>
      </c>
      <c r="B96" s="17" t="s">
        <v>6</v>
      </c>
      <c r="C96" s="17">
        <v>1.0</v>
      </c>
      <c r="D96" s="17">
        <v>1.0</v>
      </c>
      <c r="E96" s="17">
        <v>2.0</v>
      </c>
      <c r="F96" s="17">
        <v>10.0</v>
      </c>
      <c r="G96" s="18" t="b">
        <v>1</v>
      </c>
    </row>
    <row r="97" ht="15.75" customHeight="1">
      <c r="A97" s="17" t="s">
        <v>300</v>
      </c>
      <c r="B97" s="17" t="s">
        <v>6</v>
      </c>
      <c r="C97" s="17">
        <v>4.0</v>
      </c>
      <c r="D97" s="17">
        <v>6.0</v>
      </c>
      <c r="E97" s="17">
        <v>2.0</v>
      </c>
      <c r="F97" s="17">
        <v>11.0</v>
      </c>
      <c r="G97" s="18" t="b">
        <v>1</v>
      </c>
    </row>
    <row r="98" ht="15.75" customHeight="1">
      <c r="A98" s="17" t="s">
        <v>301</v>
      </c>
      <c r="B98" s="17" t="s">
        <v>6</v>
      </c>
      <c r="C98" s="17">
        <v>1.0</v>
      </c>
      <c r="D98" s="17">
        <v>1.0</v>
      </c>
      <c r="E98" s="17">
        <v>2.0</v>
      </c>
      <c r="F98" s="17">
        <v>11.0</v>
      </c>
      <c r="G98" s="18" t="b">
        <v>1</v>
      </c>
    </row>
    <row r="99" ht="15.75" customHeight="1">
      <c r="A99" s="17" t="s">
        <v>302</v>
      </c>
      <c r="B99" s="17" t="s">
        <v>1</v>
      </c>
      <c r="C99" s="17">
        <v>5.0</v>
      </c>
      <c r="D99" s="17">
        <v>8.0</v>
      </c>
      <c r="E99" s="17">
        <v>2.0</v>
      </c>
      <c r="F99" s="17">
        <v>11.0</v>
      </c>
      <c r="G99" s="18" t="b">
        <v>1</v>
      </c>
    </row>
    <row r="100" ht="15.75" customHeight="1">
      <c r="A100" s="17" t="s">
        <v>303</v>
      </c>
      <c r="B100" s="17" t="s">
        <v>3</v>
      </c>
      <c r="C100" s="17">
        <v>1.5</v>
      </c>
      <c r="D100" s="17">
        <v>1.5</v>
      </c>
      <c r="E100" s="17">
        <v>2.0</v>
      </c>
      <c r="F100" s="17">
        <v>11.0</v>
      </c>
      <c r="G100" s="18" t="b">
        <v>1</v>
      </c>
    </row>
    <row r="101" ht="15.75" customHeight="1">
      <c r="A101" s="17" t="s">
        <v>296</v>
      </c>
      <c r="B101" s="17" t="s">
        <v>3</v>
      </c>
      <c r="C101" s="17">
        <v>1.5</v>
      </c>
      <c r="D101" s="17">
        <v>1.5</v>
      </c>
      <c r="E101" s="17">
        <v>2.0</v>
      </c>
      <c r="F101" s="17">
        <v>11.0</v>
      </c>
      <c r="G101" s="18" t="b">
        <v>1</v>
      </c>
    </row>
    <row r="102" ht="15.75" customHeight="1">
      <c r="A102" s="17" t="s">
        <v>300</v>
      </c>
      <c r="B102" s="17" t="s">
        <v>6</v>
      </c>
      <c r="C102" s="17">
        <v>4.0</v>
      </c>
      <c r="D102" s="17">
        <v>3.0</v>
      </c>
      <c r="E102" s="17">
        <v>2.0</v>
      </c>
      <c r="F102" s="17">
        <v>12.0</v>
      </c>
      <c r="G102" s="18" t="b">
        <v>1</v>
      </c>
    </row>
    <row r="103" ht="15.75" customHeight="1">
      <c r="A103" s="17" t="s">
        <v>305</v>
      </c>
      <c r="B103" s="17" t="s">
        <v>2</v>
      </c>
      <c r="C103" s="17">
        <v>1.0</v>
      </c>
      <c r="D103" s="17">
        <v>0.5</v>
      </c>
      <c r="E103" s="17">
        <v>2.0</v>
      </c>
      <c r="F103" s="17">
        <v>12.0</v>
      </c>
      <c r="G103" s="18" t="b">
        <v>1</v>
      </c>
    </row>
    <row r="104" ht="15.75" customHeight="1">
      <c r="A104" s="17" t="s">
        <v>306</v>
      </c>
      <c r="B104" s="17" t="s">
        <v>3</v>
      </c>
      <c r="C104" s="17">
        <v>1.5</v>
      </c>
      <c r="D104" s="17">
        <v>1.0</v>
      </c>
      <c r="E104" s="17">
        <v>2.0</v>
      </c>
      <c r="F104" s="17">
        <v>12.0</v>
      </c>
      <c r="G104" s="18" t="b">
        <v>1</v>
      </c>
    </row>
    <row r="105" ht="15.75" customHeight="1">
      <c r="A105" s="17" t="s">
        <v>296</v>
      </c>
      <c r="B105" s="17" t="s">
        <v>3</v>
      </c>
      <c r="C105" s="17">
        <v>1.5</v>
      </c>
      <c r="D105" s="17">
        <v>2.0</v>
      </c>
      <c r="E105" s="17">
        <v>2.0</v>
      </c>
      <c r="F105" s="17">
        <v>12.0</v>
      </c>
      <c r="G105" s="18" t="b">
        <v>1</v>
      </c>
    </row>
    <row r="106" ht="15.75" customHeight="1">
      <c r="A106" s="17" t="s">
        <v>309</v>
      </c>
      <c r="B106" s="17" t="s">
        <v>1</v>
      </c>
      <c r="C106" s="17">
        <v>5.0</v>
      </c>
      <c r="D106" s="17">
        <v>8.0</v>
      </c>
      <c r="E106" s="17">
        <v>2.0</v>
      </c>
      <c r="F106" s="17">
        <v>12.0</v>
      </c>
      <c r="G106" s="18" t="b">
        <v>1</v>
      </c>
    </row>
    <row r="107" ht="15.75" customHeight="1">
      <c r="A107" s="17" t="s">
        <v>310</v>
      </c>
      <c r="B107" s="17" t="s">
        <v>1</v>
      </c>
      <c r="C107" s="17">
        <v>12.0</v>
      </c>
      <c r="D107" s="17">
        <v>30.0</v>
      </c>
      <c r="E107" s="17">
        <v>2.0</v>
      </c>
      <c r="F107" s="17">
        <v>13.0</v>
      </c>
      <c r="G107" s="18" t="b">
        <v>1</v>
      </c>
    </row>
    <row r="108" ht="15.75" customHeight="1">
      <c r="A108" s="17" t="s">
        <v>312</v>
      </c>
      <c r="B108" s="17" t="s">
        <v>6</v>
      </c>
      <c r="C108" s="17">
        <v>4.0</v>
      </c>
      <c r="D108" s="17">
        <v>4.0</v>
      </c>
      <c r="E108" s="17">
        <v>2.0</v>
      </c>
      <c r="F108" s="17">
        <v>13.0</v>
      </c>
      <c r="G108" s="18" t="b">
        <v>1</v>
      </c>
    </row>
    <row r="109" ht="15.75" customHeight="1">
      <c r="A109" s="17" t="s">
        <v>313</v>
      </c>
      <c r="B109" s="17" t="s">
        <v>3</v>
      </c>
      <c r="C109" s="17">
        <v>1.5</v>
      </c>
      <c r="D109" s="17">
        <v>2.0</v>
      </c>
      <c r="E109" s="17">
        <v>2.0</v>
      </c>
      <c r="F109" s="17">
        <v>13.0</v>
      </c>
      <c r="G109" s="18" t="b">
        <v>1</v>
      </c>
    </row>
    <row r="110" ht="15.75" customHeight="1">
      <c r="A110" s="17" t="s">
        <v>315</v>
      </c>
      <c r="B110" s="17" t="s">
        <v>3</v>
      </c>
      <c r="C110" s="17">
        <v>1.5</v>
      </c>
      <c r="D110" s="17">
        <v>2.0</v>
      </c>
      <c r="E110" s="17">
        <v>2.0</v>
      </c>
      <c r="F110" s="17">
        <v>13.0</v>
      </c>
      <c r="G110" s="18" t="b">
        <v>1</v>
      </c>
    </row>
    <row r="111" ht="15.75" customHeight="1">
      <c r="A111" s="9"/>
      <c r="B111" s="9"/>
      <c r="C111" s="9"/>
      <c r="D111" s="9"/>
      <c r="E111" s="9"/>
      <c r="F111" s="9"/>
      <c r="G111" s="11" t="b">
        <v>0</v>
      </c>
    </row>
    <row r="112" ht="15.75" customHeight="1">
      <c r="A112" s="9"/>
      <c r="B112" s="9"/>
      <c r="C112" s="9"/>
      <c r="D112" s="9"/>
      <c r="E112" s="9"/>
      <c r="F112" s="9"/>
      <c r="G112" s="11" t="b">
        <v>0</v>
      </c>
    </row>
    <row r="113" ht="15.75" customHeight="1">
      <c r="A113" s="9"/>
      <c r="B113" s="9"/>
      <c r="C113" s="9"/>
      <c r="D113" s="9"/>
      <c r="E113" s="9"/>
      <c r="F113" s="9"/>
      <c r="G113" s="11" t="b">
        <v>0</v>
      </c>
    </row>
    <row r="114" ht="15.75" customHeight="1">
      <c r="A114" s="9"/>
      <c r="B114" s="9"/>
      <c r="C114" s="9"/>
      <c r="D114" s="9"/>
      <c r="E114" s="9"/>
      <c r="F114" s="9"/>
      <c r="G114" s="11" t="b">
        <v>0</v>
      </c>
    </row>
    <row r="115" ht="15.75" customHeight="1">
      <c r="A115" s="9"/>
      <c r="B115" s="9"/>
      <c r="C115" s="9"/>
      <c r="D115" s="9"/>
      <c r="E115" s="9"/>
      <c r="F115" s="9"/>
      <c r="G115" s="11" t="b">
        <v>0</v>
      </c>
    </row>
    <row r="116" ht="15.75" customHeight="1">
      <c r="A116" s="9"/>
      <c r="B116" s="9"/>
      <c r="C116" s="9"/>
      <c r="D116" s="9"/>
      <c r="E116" s="9"/>
      <c r="F116" s="9"/>
      <c r="G116" s="11" t="b">
        <v>0</v>
      </c>
    </row>
    <row r="117" ht="15.75" customHeight="1">
      <c r="A117" s="9"/>
      <c r="B117" s="9"/>
      <c r="C117" s="9"/>
      <c r="D117" s="9"/>
      <c r="E117" s="9"/>
      <c r="F117" s="9"/>
      <c r="G117" s="11" t="b">
        <v>0</v>
      </c>
    </row>
    <row r="118" ht="15.75" customHeight="1">
      <c r="A118" s="9"/>
      <c r="B118" s="9"/>
      <c r="C118" s="9"/>
      <c r="D118" s="9"/>
      <c r="E118" s="9"/>
      <c r="F118" s="9"/>
      <c r="G118" s="11" t="b">
        <v>0</v>
      </c>
    </row>
    <row r="119" ht="15.75" customHeight="1">
      <c r="A119" s="9"/>
      <c r="B119" s="9"/>
      <c r="C119" s="9"/>
      <c r="D119" s="9"/>
      <c r="E119" s="9"/>
      <c r="F119" s="9"/>
      <c r="G119" s="11" t="b">
        <v>0</v>
      </c>
    </row>
    <row r="120" ht="15.75" customHeight="1">
      <c r="A120" s="9"/>
      <c r="B120" s="9"/>
      <c r="C120" s="9"/>
      <c r="D120" s="9"/>
      <c r="E120" s="9"/>
      <c r="F120" s="9"/>
      <c r="G120" s="11" t="b">
        <v>0</v>
      </c>
    </row>
    <row r="121" ht="15.75" customHeight="1">
      <c r="A121" s="9"/>
      <c r="B121" s="9"/>
      <c r="C121" s="9"/>
      <c r="D121" s="9"/>
      <c r="E121" s="9"/>
      <c r="F121" s="9"/>
      <c r="G121" s="11" t="b">
        <v>0</v>
      </c>
    </row>
    <row r="122" ht="15.75" customHeight="1">
      <c r="A122" s="9"/>
      <c r="B122" s="9"/>
      <c r="C122" s="9"/>
      <c r="D122" s="9"/>
      <c r="E122" s="9"/>
      <c r="F122" s="9"/>
      <c r="G122" s="11" t="b">
        <v>0</v>
      </c>
    </row>
    <row r="123" ht="15.75" customHeight="1">
      <c r="A123" s="9"/>
      <c r="B123" s="9"/>
      <c r="C123" s="9"/>
      <c r="D123" s="9"/>
      <c r="E123" s="9"/>
      <c r="F123" s="9"/>
      <c r="G123" s="11" t="b">
        <v>0</v>
      </c>
    </row>
    <row r="124" ht="15.75" customHeight="1">
      <c r="A124" s="9"/>
      <c r="B124" s="9"/>
      <c r="C124" s="9"/>
      <c r="D124" s="9"/>
      <c r="E124" s="9"/>
      <c r="F124" s="9"/>
      <c r="G124" s="11" t="b">
        <v>0</v>
      </c>
    </row>
    <row r="125" ht="15.75" customHeight="1">
      <c r="A125" s="9"/>
      <c r="B125" s="9"/>
      <c r="C125" s="9"/>
      <c r="D125" s="9"/>
      <c r="E125" s="9"/>
      <c r="F125" s="9"/>
      <c r="G125" s="11" t="b">
        <v>0</v>
      </c>
    </row>
    <row r="126" ht="15.75" customHeight="1">
      <c r="A126" s="9"/>
      <c r="B126" s="9"/>
      <c r="C126" s="9"/>
      <c r="D126" s="9"/>
      <c r="E126" s="9"/>
      <c r="F126" s="9"/>
      <c r="G126" s="11" t="b">
        <v>0</v>
      </c>
    </row>
    <row r="127" ht="15.75" customHeight="1">
      <c r="A127" s="9"/>
      <c r="B127" s="9"/>
      <c r="C127" s="9"/>
      <c r="D127" s="9"/>
      <c r="E127" s="9"/>
      <c r="F127" s="9"/>
      <c r="G127" s="11" t="b">
        <v>0</v>
      </c>
    </row>
    <row r="128" ht="15.75" customHeight="1">
      <c r="A128" s="9"/>
      <c r="B128" s="9"/>
      <c r="C128" s="9"/>
      <c r="D128" s="9"/>
      <c r="E128" s="9"/>
      <c r="F128" s="9"/>
      <c r="G128" s="11" t="b">
        <v>0</v>
      </c>
    </row>
    <row r="129" ht="15.75" customHeight="1">
      <c r="A129" s="9"/>
      <c r="B129" s="9"/>
      <c r="C129" s="9"/>
      <c r="D129" s="9"/>
      <c r="E129" s="9"/>
      <c r="F129" s="9"/>
      <c r="G129" s="11" t="b">
        <v>0</v>
      </c>
    </row>
    <row r="130" ht="15.75" customHeight="1">
      <c r="A130" s="9"/>
      <c r="B130" s="9"/>
      <c r="C130" s="9"/>
      <c r="D130" s="9"/>
      <c r="E130" s="9"/>
      <c r="F130" s="9"/>
      <c r="G130" s="11" t="b">
        <v>0</v>
      </c>
    </row>
    <row r="131" ht="15.75" customHeight="1">
      <c r="A131" s="9"/>
      <c r="B131" s="9"/>
      <c r="C131" s="9"/>
      <c r="D131" s="9"/>
      <c r="E131" s="9"/>
      <c r="F131" s="9"/>
      <c r="G131" s="11" t="b">
        <v>0</v>
      </c>
    </row>
    <row r="132" ht="15.75" customHeight="1">
      <c r="A132" s="9"/>
      <c r="B132" s="9"/>
      <c r="C132" s="9"/>
      <c r="D132" s="9"/>
      <c r="E132" s="9"/>
      <c r="F132" s="9"/>
      <c r="G132" s="11" t="b">
        <v>0</v>
      </c>
    </row>
    <row r="133" ht="15.75" customHeight="1">
      <c r="A133" s="9"/>
      <c r="B133" s="9"/>
      <c r="C133" s="9"/>
      <c r="D133" s="9"/>
      <c r="E133" s="9"/>
      <c r="F133" s="9"/>
      <c r="G133" s="11" t="b">
        <v>0</v>
      </c>
    </row>
    <row r="134" ht="15.75" customHeight="1">
      <c r="A134" s="9"/>
      <c r="B134" s="9"/>
      <c r="C134" s="9"/>
      <c r="D134" s="9"/>
      <c r="E134" s="9"/>
      <c r="F134" s="9"/>
      <c r="G134" s="11" t="b">
        <v>0</v>
      </c>
    </row>
    <row r="135" ht="15.75" customHeight="1">
      <c r="A135" s="9"/>
      <c r="B135" s="9"/>
      <c r="C135" s="9"/>
      <c r="D135" s="9"/>
      <c r="E135" s="9"/>
      <c r="F135" s="9"/>
      <c r="G135" s="11" t="b">
        <v>0</v>
      </c>
    </row>
    <row r="136" ht="15.75" customHeight="1">
      <c r="A136" s="9"/>
      <c r="B136" s="9"/>
      <c r="C136" s="9"/>
      <c r="D136" s="9"/>
      <c r="E136" s="9"/>
      <c r="F136" s="9"/>
      <c r="G136" s="11" t="b">
        <v>0</v>
      </c>
    </row>
    <row r="137" ht="15.75" customHeight="1">
      <c r="A137" s="9"/>
      <c r="B137" s="9"/>
      <c r="C137" s="9"/>
      <c r="D137" s="9"/>
      <c r="E137" s="9"/>
      <c r="F137" s="9"/>
      <c r="G137" s="11" t="b">
        <v>0</v>
      </c>
    </row>
    <row r="138" ht="15.75" customHeight="1">
      <c r="A138" s="9"/>
      <c r="B138" s="9"/>
      <c r="C138" s="9"/>
      <c r="D138" s="9"/>
      <c r="E138" s="9"/>
      <c r="F138" s="9"/>
      <c r="G138" s="11" t="b">
        <v>0</v>
      </c>
    </row>
    <row r="139" ht="15.75" customHeight="1">
      <c r="A139" s="9"/>
      <c r="B139" s="9"/>
      <c r="C139" s="9"/>
      <c r="D139" s="9"/>
      <c r="E139" s="9"/>
      <c r="F139" s="9"/>
      <c r="G139" s="11" t="b">
        <v>0</v>
      </c>
    </row>
    <row r="140" ht="15.75" customHeight="1">
      <c r="A140" s="9"/>
      <c r="B140" s="9"/>
      <c r="C140" s="9"/>
      <c r="D140" s="9"/>
      <c r="E140" s="9"/>
      <c r="F140" s="9"/>
      <c r="G140" s="11" t="b">
        <v>0</v>
      </c>
    </row>
    <row r="141" ht="15.75" customHeight="1">
      <c r="A141" s="9"/>
      <c r="B141" s="9"/>
      <c r="C141" s="9"/>
      <c r="D141" s="9"/>
      <c r="E141" s="9"/>
      <c r="F141" s="9"/>
      <c r="G141" s="11" t="b">
        <v>0</v>
      </c>
    </row>
    <row r="142" ht="15.75" customHeight="1">
      <c r="A142" s="9"/>
      <c r="B142" s="9"/>
      <c r="C142" s="9"/>
      <c r="D142" s="9"/>
      <c r="E142" s="9"/>
      <c r="F142" s="9"/>
      <c r="G142" s="11" t="b">
        <v>0</v>
      </c>
    </row>
    <row r="143" ht="15.75" customHeight="1">
      <c r="A143" s="9"/>
      <c r="B143" s="9"/>
      <c r="C143" s="9"/>
      <c r="D143" s="9"/>
      <c r="E143" s="9"/>
      <c r="F143" s="9"/>
      <c r="G143" s="11" t="b">
        <v>0</v>
      </c>
    </row>
    <row r="144" ht="15.75" customHeight="1">
      <c r="A144" s="9"/>
      <c r="B144" s="9"/>
      <c r="C144" s="9"/>
      <c r="D144" s="9"/>
      <c r="E144" s="9"/>
      <c r="F144" s="9"/>
      <c r="G144" s="11" t="b">
        <v>0</v>
      </c>
    </row>
    <row r="145" ht="15.75" customHeight="1">
      <c r="A145" s="9"/>
      <c r="B145" s="9"/>
      <c r="C145" s="9"/>
      <c r="D145" s="9"/>
      <c r="E145" s="9"/>
      <c r="F145" s="9"/>
      <c r="G145" s="11" t="b">
        <v>0</v>
      </c>
    </row>
  </sheetData>
  <dataValidations>
    <dataValidation type="decimal" allowBlank="1" showDropDown="1" showInputMessage="1" showErrorMessage="1" prompt="Enter a term number between 1 and 2" sqref="E2:E145">
      <formula1>1.0</formula1>
      <formula2>2.0</formula2>
    </dataValidation>
    <dataValidation type="decimal" allowBlank="1" showDropDown="1" showInputMessage="1" showErrorMessage="1" prompt="Enter a week number between 1 and 15" sqref="F2:F145">
      <formula1>1.0</formula1>
      <formula2>15.0</formula2>
    </dataValidation>
    <dataValidation type="list" allowBlank="1" showErrorMessage="1" sqref="B84:B86">
      <formula1>Reference!$A$2:$A219</formula1>
    </dataValidation>
    <dataValidation type="list" allowBlank="1" showErrorMessage="1" sqref="B87">
      <formula1>Reference!$A$2:$A221</formula1>
    </dataValidation>
    <dataValidation type="list" allowBlank="1" showErrorMessage="1" sqref="B2:B83">
      <formula1>Reference!$A$2:$A140</formula1>
    </dataValidation>
    <dataValidation type="decimal" allowBlank="1" showDropDown="1" showInputMessage="1" showErrorMessage="1" prompt="Enter a positive number for hours worked on" sqref="C2:D145">
      <formula1>0.0</formula1>
      <formula2>100.0</formula2>
    </dataValidation>
    <dataValidation type="list" allowBlank="1" showErrorMessage="1" sqref="B88:B145">
      <formula1>Reference!$A$2:$A221</formula1>
    </dataValidation>
  </dataValidations>
  <printOptions gridLines="1"/>
  <pageMargins bottom="1.0" footer="0.0" header="0.0" left="0.75" right="0.75" top="1.0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2.14"/>
    <col customWidth="1" min="2" max="2" width="22.14"/>
    <col customWidth="1" min="3" max="3" width="6.57"/>
    <col customWidth="1" min="4" max="6" width="7.14"/>
    <col customWidth="1" min="7" max="7" width="8.14"/>
  </cols>
  <sheetData>
    <row r="1" ht="15.75" customHeight="1">
      <c r="A1" s="7" t="s">
        <v>23</v>
      </c>
      <c r="B1" s="7" t="s">
        <v>0</v>
      </c>
      <c r="C1" s="7" t="s">
        <v>24</v>
      </c>
      <c r="D1" s="7" t="s">
        <v>25</v>
      </c>
      <c r="E1" s="7" t="s">
        <v>26</v>
      </c>
      <c r="F1" s="7" t="s">
        <v>27</v>
      </c>
      <c r="G1" s="8" t="s">
        <v>28</v>
      </c>
    </row>
    <row r="2" ht="15.75" customHeight="1">
      <c r="A2" s="9" t="s">
        <v>29</v>
      </c>
      <c r="B2" s="9" t="s">
        <v>3</v>
      </c>
      <c r="C2" s="9">
        <v>1.0</v>
      </c>
      <c r="D2" s="9">
        <v>3.0</v>
      </c>
      <c r="E2" s="9">
        <v>1.0</v>
      </c>
      <c r="F2" s="9">
        <v>1.0</v>
      </c>
      <c r="G2" s="11" t="b">
        <v>1</v>
      </c>
    </row>
    <row r="3" ht="15.75" customHeight="1">
      <c r="A3" s="9" t="s">
        <v>266</v>
      </c>
      <c r="B3" s="9" t="s">
        <v>4</v>
      </c>
      <c r="C3" s="9">
        <v>3.0</v>
      </c>
      <c r="D3" s="9">
        <v>3.0</v>
      </c>
      <c r="E3" s="9">
        <v>1.0</v>
      </c>
      <c r="F3" s="9">
        <v>1.0</v>
      </c>
      <c r="G3" s="11" t="b">
        <v>1</v>
      </c>
    </row>
    <row r="4" ht="15.75" customHeight="1">
      <c r="A4" s="9" t="s">
        <v>33</v>
      </c>
      <c r="B4" s="21" t="s">
        <v>3</v>
      </c>
      <c r="C4" s="21">
        <v>1.5</v>
      </c>
      <c r="D4" s="21">
        <v>1.5</v>
      </c>
      <c r="E4" s="21">
        <v>1.0</v>
      </c>
      <c r="F4" s="21">
        <v>2.0</v>
      </c>
      <c r="G4" s="22" t="b">
        <v>1</v>
      </c>
    </row>
    <row r="5" ht="15.75" customHeight="1">
      <c r="A5" s="12" t="s">
        <v>35</v>
      </c>
      <c r="B5" s="12" t="s">
        <v>3</v>
      </c>
      <c r="C5" s="23">
        <v>1.25</v>
      </c>
      <c r="D5" s="23">
        <v>1.25</v>
      </c>
      <c r="E5" s="23">
        <v>1.0</v>
      </c>
      <c r="F5" s="23">
        <v>2.0</v>
      </c>
      <c r="G5" s="24" t="b">
        <v>1</v>
      </c>
    </row>
    <row r="6" ht="15.75" customHeight="1">
      <c r="A6" s="12" t="s">
        <v>38</v>
      </c>
      <c r="B6" s="13" t="s">
        <v>3</v>
      </c>
      <c r="C6" s="14">
        <v>1.0</v>
      </c>
      <c r="D6" s="14">
        <v>1.0</v>
      </c>
      <c r="E6" s="14">
        <v>1.0</v>
      </c>
      <c r="F6" s="14">
        <v>2.0</v>
      </c>
      <c r="G6" s="15" t="b">
        <v>1</v>
      </c>
    </row>
    <row r="7" ht="15.75" customHeight="1">
      <c r="A7" s="9" t="s">
        <v>270</v>
      </c>
      <c r="B7" s="21" t="s">
        <v>6</v>
      </c>
      <c r="C7" s="21">
        <v>2.0</v>
      </c>
      <c r="D7" s="21">
        <v>3.0</v>
      </c>
      <c r="E7" s="21">
        <v>1.0</v>
      </c>
      <c r="F7" s="21">
        <v>2.0</v>
      </c>
      <c r="G7" s="22" t="b">
        <v>1</v>
      </c>
    </row>
    <row r="8" ht="15.75" customHeight="1">
      <c r="A8" s="9" t="s">
        <v>272</v>
      </c>
      <c r="B8" s="21" t="s">
        <v>4</v>
      </c>
      <c r="C8" s="21">
        <v>1.0</v>
      </c>
      <c r="D8" s="21">
        <v>2.0</v>
      </c>
      <c r="E8" s="21">
        <v>1.0</v>
      </c>
      <c r="F8" s="21">
        <v>3.0</v>
      </c>
      <c r="G8" s="22" t="b">
        <v>1</v>
      </c>
    </row>
    <row r="9" ht="15.75" customHeight="1">
      <c r="A9" s="12" t="s">
        <v>38</v>
      </c>
      <c r="B9" s="12" t="s">
        <v>3</v>
      </c>
      <c r="C9" s="23">
        <v>1.0</v>
      </c>
      <c r="D9" s="23">
        <v>1.0</v>
      </c>
      <c r="E9" s="23">
        <v>1.0</v>
      </c>
      <c r="F9" s="23">
        <v>3.0</v>
      </c>
      <c r="G9" s="24" t="b">
        <v>1</v>
      </c>
    </row>
    <row r="10" ht="15.75" customHeight="1">
      <c r="A10" s="12" t="s">
        <v>37</v>
      </c>
      <c r="B10" s="13" t="s">
        <v>3</v>
      </c>
      <c r="C10" s="14">
        <v>0.5</v>
      </c>
      <c r="D10" s="14">
        <v>0.5</v>
      </c>
      <c r="E10" s="14">
        <v>1.0</v>
      </c>
      <c r="F10" s="14">
        <v>3.0</v>
      </c>
      <c r="G10" s="15" t="b">
        <v>1</v>
      </c>
    </row>
    <row r="11" ht="15.75" customHeight="1">
      <c r="A11" s="9" t="s">
        <v>275</v>
      </c>
      <c r="B11" s="9" t="s">
        <v>4</v>
      </c>
      <c r="C11" s="9">
        <v>2.0</v>
      </c>
      <c r="D11" s="9">
        <v>3.0</v>
      </c>
      <c r="E11" s="9">
        <v>1.0</v>
      </c>
      <c r="F11" s="9">
        <v>3.0</v>
      </c>
      <c r="G11" s="11" t="b">
        <v>1</v>
      </c>
    </row>
    <row r="12" ht="15.75" customHeight="1">
      <c r="A12" s="12" t="s">
        <v>38</v>
      </c>
      <c r="B12" s="13" t="s">
        <v>3</v>
      </c>
      <c r="C12" s="14">
        <v>1.0</v>
      </c>
      <c r="D12" s="14">
        <v>1.0</v>
      </c>
      <c r="E12" s="14">
        <v>1.0</v>
      </c>
      <c r="F12" s="14">
        <v>4.0</v>
      </c>
      <c r="G12" s="15" t="b">
        <v>1</v>
      </c>
    </row>
    <row r="13" ht="15.75" customHeight="1">
      <c r="A13" s="25" t="s">
        <v>37</v>
      </c>
      <c r="B13" s="26" t="s">
        <v>3</v>
      </c>
      <c r="C13" s="27">
        <v>1.0</v>
      </c>
      <c r="D13" s="27">
        <v>1.0</v>
      </c>
      <c r="E13" s="27">
        <v>1.0</v>
      </c>
      <c r="F13" s="27">
        <v>4.0</v>
      </c>
      <c r="G13" s="28" t="b">
        <v>1</v>
      </c>
    </row>
    <row r="14" ht="15.75" customHeight="1">
      <c r="A14" s="9" t="s">
        <v>284</v>
      </c>
      <c r="B14" s="9" t="s">
        <v>2</v>
      </c>
      <c r="C14" s="9">
        <v>2.0</v>
      </c>
      <c r="D14" s="9">
        <v>3.0</v>
      </c>
      <c r="E14" s="9">
        <v>1.0</v>
      </c>
      <c r="F14" s="9">
        <v>5.0</v>
      </c>
      <c r="G14" s="11" t="b">
        <v>1</v>
      </c>
    </row>
    <row r="15" ht="15.75" customHeight="1">
      <c r="A15" s="12" t="s">
        <v>38</v>
      </c>
      <c r="B15" s="13" t="s">
        <v>3</v>
      </c>
      <c r="C15" s="14">
        <v>1.0</v>
      </c>
      <c r="D15" s="14">
        <v>1.0</v>
      </c>
      <c r="E15" s="14">
        <v>1.0</v>
      </c>
      <c r="F15" s="14">
        <v>5.0</v>
      </c>
      <c r="G15" s="15" t="b">
        <v>1</v>
      </c>
    </row>
    <row r="16" ht="15.75" customHeight="1">
      <c r="A16" s="25" t="s">
        <v>37</v>
      </c>
      <c r="B16" s="26" t="s">
        <v>3</v>
      </c>
      <c r="C16" s="27">
        <v>1.0</v>
      </c>
      <c r="D16" s="27">
        <v>1.0</v>
      </c>
      <c r="E16" s="27">
        <v>1.0</v>
      </c>
      <c r="F16" s="27">
        <v>5.0</v>
      </c>
      <c r="G16" s="28" t="b">
        <v>1</v>
      </c>
    </row>
    <row r="17" ht="15.75" customHeight="1">
      <c r="A17" s="25" t="s">
        <v>38</v>
      </c>
      <c r="B17" s="26" t="s">
        <v>3</v>
      </c>
      <c r="C17" s="27">
        <v>1.0</v>
      </c>
      <c r="D17" s="27">
        <v>1.0</v>
      </c>
      <c r="E17" s="27">
        <v>1.0</v>
      </c>
      <c r="F17" s="27">
        <v>6.0</v>
      </c>
      <c r="G17" s="28" t="b">
        <v>1</v>
      </c>
    </row>
    <row r="18" ht="15.75" customHeight="1">
      <c r="A18" s="9" t="s">
        <v>288</v>
      </c>
      <c r="B18" s="9" t="s">
        <v>6</v>
      </c>
      <c r="C18" s="9">
        <v>2.0</v>
      </c>
      <c r="D18" s="9">
        <v>2.0</v>
      </c>
      <c r="E18" s="9">
        <v>1.0</v>
      </c>
      <c r="F18" s="9">
        <v>6.0</v>
      </c>
      <c r="G18" s="11" t="b">
        <v>1</v>
      </c>
    </row>
    <row r="19" ht="15.75" customHeight="1">
      <c r="A19" s="25" t="s">
        <v>37</v>
      </c>
      <c r="B19" s="26" t="s">
        <v>3</v>
      </c>
      <c r="C19" s="27">
        <v>1.0</v>
      </c>
      <c r="D19" s="27">
        <v>1.0</v>
      </c>
      <c r="E19" s="27">
        <v>1.0</v>
      </c>
      <c r="F19" s="27">
        <v>6.0</v>
      </c>
      <c r="G19" s="28" t="b">
        <v>1</v>
      </c>
    </row>
    <row r="20" ht="15.75" customHeight="1">
      <c r="A20" s="25" t="s">
        <v>38</v>
      </c>
      <c r="B20" s="25" t="s">
        <v>3</v>
      </c>
      <c r="C20" s="30">
        <v>1.0</v>
      </c>
      <c r="D20" s="30">
        <v>1.0</v>
      </c>
      <c r="E20" s="30">
        <v>1.0</v>
      </c>
      <c r="F20" s="30">
        <v>6.0</v>
      </c>
      <c r="G20" s="31" t="b">
        <v>1</v>
      </c>
    </row>
    <row r="21" ht="15.75" customHeight="1">
      <c r="A21" s="9" t="s">
        <v>292</v>
      </c>
      <c r="B21" s="21" t="s">
        <v>4</v>
      </c>
      <c r="C21" s="21">
        <v>2.0</v>
      </c>
      <c r="D21" s="21">
        <v>3.0</v>
      </c>
      <c r="E21" s="21">
        <v>1.0</v>
      </c>
      <c r="F21" s="21">
        <v>7.0</v>
      </c>
      <c r="G21" s="22" t="b">
        <v>1</v>
      </c>
    </row>
    <row r="22" ht="15.75" customHeight="1">
      <c r="A22" s="9" t="s">
        <v>293</v>
      </c>
      <c r="B22" s="9" t="s">
        <v>2</v>
      </c>
      <c r="C22" s="9">
        <v>2.0</v>
      </c>
      <c r="D22" s="9">
        <v>3.0</v>
      </c>
      <c r="E22" s="9">
        <v>1.0</v>
      </c>
      <c r="F22" s="9">
        <v>8.0</v>
      </c>
      <c r="G22" s="11" t="b">
        <v>1</v>
      </c>
    </row>
    <row r="23" ht="15.75" customHeight="1">
      <c r="A23" s="32" t="s">
        <v>37</v>
      </c>
      <c r="B23" s="33" t="s">
        <v>3</v>
      </c>
      <c r="C23" s="34">
        <v>1.0</v>
      </c>
      <c r="D23" s="34">
        <v>1.0</v>
      </c>
      <c r="E23" s="34">
        <v>1.0</v>
      </c>
      <c r="F23" s="34">
        <v>8.0</v>
      </c>
      <c r="G23" s="35" t="b">
        <v>1</v>
      </c>
    </row>
    <row r="24" ht="15.75" customHeight="1">
      <c r="A24" s="9" t="s">
        <v>299</v>
      </c>
      <c r="B24" s="9" t="s">
        <v>2</v>
      </c>
      <c r="C24" s="9">
        <v>2.0</v>
      </c>
      <c r="D24" s="9">
        <v>1.0</v>
      </c>
      <c r="E24" s="9">
        <v>1.0</v>
      </c>
      <c r="F24" s="9">
        <v>8.0</v>
      </c>
      <c r="G24" s="11" t="b">
        <v>1</v>
      </c>
    </row>
    <row r="25" ht="15.75" customHeight="1">
      <c r="A25" s="32" t="s">
        <v>38</v>
      </c>
      <c r="B25" s="33" t="s">
        <v>3</v>
      </c>
      <c r="C25" s="34">
        <v>1.0</v>
      </c>
      <c r="D25" s="34">
        <v>1.0</v>
      </c>
      <c r="E25" s="34">
        <v>1.0</v>
      </c>
      <c r="F25" s="34">
        <v>9.0</v>
      </c>
      <c r="G25" s="35" t="b">
        <v>1</v>
      </c>
    </row>
    <row r="26" ht="15.75" customHeight="1">
      <c r="A26" s="32" t="s">
        <v>37</v>
      </c>
      <c r="B26" s="33" t="s">
        <v>3</v>
      </c>
      <c r="C26" s="34">
        <v>1.0</v>
      </c>
      <c r="D26" s="34">
        <v>1.0</v>
      </c>
      <c r="E26" s="34">
        <v>1.0</v>
      </c>
      <c r="F26" s="34">
        <v>9.0</v>
      </c>
      <c r="G26" s="35" t="b">
        <v>1</v>
      </c>
    </row>
    <row r="27" ht="15.75" customHeight="1">
      <c r="A27" s="9" t="s">
        <v>83</v>
      </c>
      <c r="B27" s="9" t="s">
        <v>7</v>
      </c>
      <c r="C27" s="9">
        <v>0.5</v>
      </c>
      <c r="D27" s="9">
        <v>0.5</v>
      </c>
      <c r="E27" s="9">
        <v>1.0</v>
      </c>
      <c r="F27" s="9">
        <v>10.0</v>
      </c>
      <c r="G27" s="11" t="b">
        <v>1</v>
      </c>
    </row>
    <row r="28" ht="15.75" customHeight="1">
      <c r="A28" s="9" t="s">
        <v>304</v>
      </c>
      <c r="B28" s="9" t="s">
        <v>6</v>
      </c>
      <c r="C28" s="9">
        <v>4.0</v>
      </c>
      <c r="D28" s="9">
        <v>5.0</v>
      </c>
      <c r="E28" s="9">
        <v>1.0</v>
      </c>
      <c r="F28" s="9">
        <v>10.0</v>
      </c>
      <c r="G28" s="11" t="b">
        <v>1</v>
      </c>
    </row>
    <row r="29" ht="15.75" customHeight="1">
      <c r="A29" s="9" t="s">
        <v>84</v>
      </c>
      <c r="B29" s="9" t="s">
        <v>3</v>
      </c>
      <c r="C29" s="9">
        <v>1.0</v>
      </c>
      <c r="D29" s="9">
        <v>1.0</v>
      </c>
      <c r="E29" s="9">
        <v>1.0</v>
      </c>
      <c r="F29" s="9">
        <v>10.0</v>
      </c>
      <c r="G29" s="11" t="b">
        <v>1</v>
      </c>
    </row>
    <row r="30" ht="15.75" customHeight="1">
      <c r="A30" s="9" t="s">
        <v>37</v>
      </c>
      <c r="B30" s="9" t="s">
        <v>3</v>
      </c>
      <c r="C30" s="9">
        <v>0.5</v>
      </c>
      <c r="D30" s="9">
        <v>0.5</v>
      </c>
      <c r="E30" s="9">
        <v>1.0</v>
      </c>
      <c r="F30" s="9">
        <v>10.0</v>
      </c>
      <c r="G30" s="11" t="b">
        <v>1</v>
      </c>
    </row>
    <row r="31" ht="15.75" customHeight="1">
      <c r="A31" s="9" t="s">
        <v>307</v>
      </c>
      <c r="B31" s="9" t="s">
        <v>6</v>
      </c>
      <c r="C31" s="9">
        <v>2.0</v>
      </c>
      <c r="D31" s="9">
        <v>4.0</v>
      </c>
      <c r="E31" s="9">
        <v>1.0</v>
      </c>
      <c r="F31" s="9">
        <v>10.0</v>
      </c>
      <c r="G31" s="11" t="b">
        <v>1</v>
      </c>
    </row>
    <row r="32" ht="15.75" customHeight="1">
      <c r="A32" s="9" t="s">
        <v>308</v>
      </c>
      <c r="B32" s="9" t="s">
        <v>8</v>
      </c>
      <c r="C32" s="9">
        <v>2.0</v>
      </c>
      <c r="D32" s="9">
        <v>3.0</v>
      </c>
      <c r="E32" s="9">
        <v>1.0</v>
      </c>
      <c r="F32" s="9">
        <v>11.0</v>
      </c>
      <c r="G32" s="11" t="b">
        <v>1</v>
      </c>
    </row>
    <row r="33" ht="15.75" customHeight="1">
      <c r="A33" s="9" t="s">
        <v>311</v>
      </c>
      <c r="B33" s="9" t="s">
        <v>6</v>
      </c>
      <c r="C33" s="9">
        <v>3.0</v>
      </c>
      <c r="D33" s="9">
        <v>4.0</v>
      </c>
      <c r="E33" s="9">
        <v>1.0</v>
      </c>
      <c r="F33" s="9">
        <v>11.0</v>
      </c>
      <c r="G33" s="11" t="b">
        <v>1</v>
      </c>
    </row>
    <row r="34" ht="15.75" customHeight="1">
      <c r="A34" s="9" t="s">
        <v>314</v>
      </c>
      <c r="B34" s="9" t="s">
        <v>1</v>
      </c>
      <c r="C34" s="9">
        <v>3.0</v>
      </c>
      <c r="D34" s="9">
        <v>4.0</v>
      </c>
      <c r="E34" s="9">
        <v>1.0</v>
      </c>
      <c r="F34" s="9">
        <v>11.0</v>
      </c>
      <c r="G34" s="11" t="b">
        <v>1</v>
      </c>
    </row>
    <row r="35" ht="15.75" customHeight="1">
      <c r="A35" s="9" t="s">
        <v>37</v>
      </c>
      <c r="B35" s="9" t="s">
        <v>3</v>
      </c>
      <c r="C35" s="9">
        <v>1.0</v>
      </c>
      <c r="D35" s="9">
        <v>0.75</v>
      </c>
      <c r="E35" s="9">
        <v>1.0</v>
      </c>
      <c r="F35" s="9">
        <v>11.0</v>
      </c>
      <c r="G35" s="11" t="b">
        <v>1</v>
      </c>
    </row>
    <row r="36" ht="15.75" customHeight="1">
      <c r="A36" s="9" t="s">
        <v>316</v>
      </c>
      <c r="B36" s="9" t="s">
        <v>2</v>
      </c>
      <c r="C36" s="9">
        <v>2.0</v>
      </c>
      <c r="D36" s="9">
        <v>4.0</v>
      </c>
      <c r="E36" s="9">
        <v>1.0</v>
      </c>
      <c r="F36" s="9">
        <v>12.0</v>
      </c>
      <c r="G36" s="11" t="b">
        <v>1</v>
      </c>
    </row>
    <row r="37" ht="15.75" customHeight="1">
      <c r="A37" s="9" t="s">
        <v>317</v>
      </c>
      <c r="B37" s="9" t="s">
        <v>6</v>
      </c>
      <c r="C37" s="9">
        <v>4.0</v>
      </c>
      <c r="D37" s="9">
        <v>4.0</v>
      </c>
      <c r="E37" s="9">
        <v>1.0</v>
      </c>
      <c r="F37" s="9">
        <v>12.0</v>
      </c>
      <c r="G37" s="11" t="b">
        <v>1</v>
      </c>
    </row>
    <row r="38" ht="15.75" customHeight="1">
      <c r="A38" s="9" t="s">
        <v>83</v>
      </c>
      <c r="B38" s="9" t="s">
        <v>3</v>
      </c>
      <c r="C38" s="9">
        <v>1.0</v>
      </c>
      <c r="D38" s="9">
        <v>1.0</v>
      </c>
      <c r="E38" s="9">
        <v>1.0</v>
      </c>
      <c r="F38" s="9">
        <v>12.0</v>
      </c>
      <c r="G38" s="11" t="b">
        <v>1</v>
      </c>
    </row>
    <row r="39" ht="15.75" customHeight="1">
      <c r="A39" s="9" t="s">
        <v>37</v>
      </c>
      <c r="B39" s="9" t="s">
        <v>3</v>
      </c>
      <c r="C39" s="9">
        <v>1.0</v>
      </c>
      <c r="D39" s="9">
        <v>0.75</v>
      </c>
      <c r="E39" s="9">
        <v>1.0</v>
      </c>
      <c r="F39" s="9">
        <v>12.0</v>
      </c>
      <c r="G39" s="11" t="b">
        <v>1</v>
      </c>
    </row>
    <row r="40" ht="15.75" customHeight="1">
      <c r="A40" s="9" t="s">
        <v>318</v>
      </c>
      <c r="B40" s="9" t="s">
        <v>1</v>
      </c>
      <c r="C40" s="9">
        <v>3.0</v>
      </c>
      <c r="D40" s="9">
        <v>5.0</v>
      </c>
      <c r="E40" s="9">
        <v>1.0</v>
      </c>
      <c r="F40" s="9">
        <v>13.0</v>
      </c>
      <c r="G40" s="11" t="b">
        <v>1</v>
      </c>
    </row>
    <row r="41" ht="15.75" customHeight="1">
      <c r="A41" s="9" t="s">
        <v>319</v>
      </c>
      <c r="B41" s="9" t="s">
        <v>6</v>
      </c>
      <c r="C41" s="9">
        <v>4.0</v>
      </c>
      <c r="D41" s="9">
        <v>6.0</v>
      </c>
      <c r="E41" s="9">
        <v>1.0</v>
      </c>
      <c r="F41" s="9">
        <v>13.0</v>
      </c>
      <c r="G41" s="11" t="b">
        <v>1</v>
      </c>
    </row>
    <row r="42" ht="15.75" customHeight="1">
      <c r="A42" s="9" t="s">
        <v>103</v>
      </c>
      <c r="B42" s="9" t="s">
        <v>3</v>
      </c>
      <c r="C42" s="9">
        <v>2.0</v>
      </c>
      <c r="D42" s="9">
        <v>2.0</v>
      </c>
      <c r="E42" s="9">
        <v>1.0</v>
      </c>
      <c r="F42" s="9">
        <v>14.0</v>
      </c>
      <c r="G42" s="11" t="b">
        <v>1</v>
      </c>
    </row>
    <row r="43" ht="15.75" customHeight="1">
      <c r="A43" s="9" t="s">
        <v>320</v>
      </c>
      <c r="B43" s="9" t="s">
        <v>1</v>
      </c>
      <c r="C43" s="9">
        <v>2.0</v>
      </c>
      <c r="D43" s="9">
        <v>2.0</v>
      </c>
      <c r="E43" s="9">
        <v>1.0</v>
      </c>
      <c r="F43" s="9">
        <v>14.0</v>
      </c>
      <c r="G43" s="11" t="b">
        <v>1</v>
      </c>
    </row>
    <row r="44" ht="15.75" customHeight="1">
      <c r="A44" s="9" t="s">
        <v>321</v>
      </c>
      <c r="B44" s="9" t="s">
        <v>5</v>
      </c>
      <c r="C44" s="9">
        <v>4.0</v>
      </c>
      <c r="D44" s="9">
        <v>5.0</v>
      </c>
      <c r="E44" s="9">
        <v>1.0</v>
      </c>
      <c r="F44" s="9">
        <v>14.0</v>
      </c>
      <c r="G44" s="11" t="b">
        <v>1</v>
      </c>
    </row>
    <row r="45" ht="15.75" customHeight="1">
      <c r="A45" s="9" t="s">
        <v>322</v>
      </c>
      <c r="B45" s="9" t="s">
        <v>3</v>
      </c>
      <c r="C45" s="9">
        <v>1.0</v>
      </c>
      <c r="D45" s="9">
        <v>3.0</v>
      </c>
      <c r="E45" s="9">
        <v>1.0</v>
      </c>
      <c r="F45" s="9">
        <v>14.0</v>
      </c>
      <c r="G45" s="11" t="b">
        <v>1</v>
      </c>
    </row>
    <row r="46" ht="15.75" customHeight="1">
      <c r="A46" s="9"/>
      <c r="B46" s="9"/>
      <c r="C46" s="9"/>
      <c r="D46" s="9"/>
      <c r="E46" s="9"/>
      <c r="F46" s="9"/>
      <c r="G46" s="11" t="b">
        <v>0</v>
      </c>
    </row>
    <row r="47" ht="15.75" customHeight="1">
      <c r="A47" s="9" t="s">
        <v>323</v>
      </c>
      <c r="B47" s="9" t="s">
        <v>3</v>
      </c>
      <c r="C47" s="9">
        <v>1.0</v>
      </c>
      <c r="D47" s="9">
        <v>1.0</v>
      </c>
      <c r="E47" s="9">
        <v>2.0</v>
      </c>
      <c r="F47" s="9">
        <v>1.0</v>
      </c>
      <c r="G47" s="11" t="b">
        <v>1</v>
      </c>
    </row>
    <row r="48" ht="15.75" customHeight="1">
      <c r="A48" s="9" t="s">
        <v>324</v>
      </c>
      <c r="B48" s="9" t="s">
        <v>1</v>
      </c>
      <c r="C48" s="9">
        <v>3.0</v>
      </c>
      <c r="D48" s="9">
        <v>5.0</v>
      </c>
      <c r="E48" s="9">
        <v>2.0</v>
      </c>
      <c r="F48" s="9">
        <v>1.0</v>
      </c>
      <c r="G48" s="11" t="b">
        <v>1</v>
      </c>
    </row>
    <row r="49" ht="15.75" customHeight="1">
      <c r="A49" s="9" t="s">
        <v>113</v>
      </c>
      <c r="B49" s="9" t="s">
        <v>3</v>
      </c>
      <c r="C49" s="9">
        <v>1.0</v>
      </c>
      <c r="D49" s="9">
        <v>1.5</v>
      </c>
      <c r="E49" s="9">
        <v>2.0</v>
      </c>
      <c r="F49" s="9">
        <v>1.0</v>
      </c>
      <c r="G49" s="11" t="b">
        <v>1</v>
      </c>
    </row>
    <row r="50" ht="15.75" customHeight="1">
      <c r="A50" s="9" t="s">
        <v>325</v>
      </c>
      <c r="B50" s="9" t="s">
        <v>3</v>
      </c>
      <c r="C50" s="9">
        <v>1.0</v>
      </c>
      <c r="D50" s="9">
        <v>1.5</v>
      </c>
      <c r="E50" s="9">
        <v>2.0</v>
      </c>
      <c r="F50" s="9">
        <v>2.0</v>
      </c>
      <c r="G50" s="11" t="b">
        <v>1</v>
      </c>
    </row>
    <row r="51" ht="15.75" customHeight="1">
      <c r="A51" s="9" t="s">
        <v>326</v>
      </c>
      <c r="B51" s="9" t="s">
        <v>1</v>
      </c>
      <c r="C51" s="9">
        <v>1.0</v>
      </c>
      <c r="D51" s="9">
        <v>1.5</v>
      </c>
      <c r="E51" s="9">
        <v>2.0</v>
      </c>
      <c r="F51" s="9">
        <v>2.0</v>
      </c>
      <c r="G51" s="11" t="b">
        <v>1</v>
      </c>
    </row>
    <row r="52" ht="15.75" customHeight="1">
      <c r="A52" s="9" t="s">
        <v>327</v>
      </c>
      <c r="B52" s="9" t="s">
        <v>7</v>
      </c>
      <c r="C52" s="9">
        <v>1.0</v>
      </c>
      <c r="D52" s="9">
        <v>1.0</v>
      </c>
      <c r="E52" s="9">
        <v>2.0</v>
      </c>
      <c r="F52" s="9">
        <v>2.0</v>
      </c>
      <c r="G52" s="11" t="b">
        <v>1</v>
      </c>
    </row>
    <row r="53" ht="15.75" customHeight="1">
      <c r="A53" s="9" t="s">
        <v>328</v>
      </c>
      <c r="B53" s="9" t="s">
        <v>3</v>
      </c>
      <c r="C53" s="9">
        <v>1.0</v>
      </c>
      <c r="D53" s="9">
        <v>1.0</v>
      </c>
      <c r="E53" s="9">
        <v>2.0</v>
      </c>
      <c r="F53" s="9">
        <v>2.0</v>
      </c>
      <c r="G53" s="11" t="b">
        <v>1</v>
      </c>
    </row>
    <row r="54" ht="15.75" customHeight="1">
      <c r="A54" s="9" t="s">
        <v>329</v>
      </c>
      <c r="B54" s="9" t="s">
        <v>3</v>
      </c>
      <c r="C54" s="9">
        <v>2.0</v>
      </c>
      <c r="D54" s="9">
        <v>5.0</v>
      </c>
      <c r="E54" s="9">
        <v>2.0</v>
      </c>
      <c r="F54" s="9">
        <v>3.0</v>
      </c>
      <c r="G54" s="11" t="b">
        <v>1</v>
      </c>
    </row>
    <row r="55" ht="15.75" customHeight="1">
      <c r="A55" s="9" t="s">
        <v>330</v>
      </c>
      <c r="B55" s="9" t="s">
        <v>3</v>
      </c>
      <c r="C55" s="17">
        <v>3.0</v>
      </c>
      <c r="D55" s="17">
        <v>3.0</v>
      </c>
      <c r="E55" s="9">
        <v>2.0</v>
      </c>
      <c r="F55" s="9">
        <v>4.0</v>
      </c>
      <c r="G55" s="11" t="b">
        <v>1</v>
      </c>
    </row>
    <row r="56" ht="15.75" customHeight="1">
      <c r="A56" s="9" t="s">
        <v>331</v>
      </c>
      <c r="B56" s="9" t="s">
        <v>3</v>
      </c>
      <c r="C56" s="9">
        <v>1.0</v>
      </c>
      <c r="D56" s="9">
        <v>1.0</v>
      </c>
      <c r="E56" s="9">
        <v>2.0</v>
      </c>
      <c r="F56" s="9">
        <v>5.0</v>
      </c>
      <c r="G56" s="11" t="b">
        <v>1</v>
      </c>
    </row>
    <row r="57" ht="15.75" customHeight="1">
      <c r="A57" s="9" t="s">
        <v>332</v>
      </c>
      <c r="B57" s="9" t="s">
        <v>2</v>
      </c>
      <c r="C57" s="9">
        <v>3.0</v>
      </c>
      <c r="D57" s="9">
        <v>4.0</v>
      </c>
      <c r="E57" s="9">
        <v>2.0</v>
      </c>
      <c r="F57" s="9">
        <v>5.0</v>
      </c>
      <c r="G57" s="11" t="b">
        <v>1</v>
      </c>
    </row>
    <row r="58" ht="15.75" customHeight="1">
      <c r="A58" s="9" t="s">
        <v>333</v>
      </c>
      <c r="B58" s="9" t="s">
        <v>8</v>
      </c>
      <c r="C58" s="9">
        <v>3.0</v>
      </c>
      <c r="D58" s="9">
        <v>4.0</v>
      </c>
      <c r="E58" s="9">
        <v>2.0</v>
      </c>
      <c r="F58" s="9">
        <v>6.0</v>
      </c>
      <c r="G58" s="11" t="b">
        <v>1</v>
      </c>
    </row>
    <row r="59" ht="15.75" customHeight="1">
      <c r="A59" s="9" t="s">
        <v>334</v>
      </c>
      <c r="B59" s="9" t="s">
        <v>8</v>
      </c>
      <c r="C59" s="9">
        <v>5.0</v>
      </c>
      <c r="D59" s="9">
        <v>5.0</v>
      </c>
      <c r="E59" s="9">
        <v>2.0</v>
      </c>
      <c r="F59" s="9">
        <v>6.0</v>
      </c>
      <c r="G59" s="11" t="b">
        <v>1</v>
      </c>
    </row>
    <row r="60" ht="15.75" customHeight="1">
      <c r="A60" s="9" t="s">
        <v>335</v>
      </c>
      <c r="B60" s="9" t="s">
        <v>3</v>
      </c>
      <c r="C60" s="9">
        <v>3.0</v>
      </c>
      <c r="D60" s="9">
        <v>3.0</v>
      </c>
      <c r="E60" s="9">
        <v>2.0</v>
      </c>
      <c r="F60" s="9">
        <v>6.0</v>
      </c>
      <c r="G60" s="11" t="b">
        <v>1</v>
      </c>
    </row>
    <row r="61" ht="15.75" customHeight="1">
      <c r="A61" s="9" t="s">
        <v>336</v>
      </c>
      <c r="B61" s="9" t="s">
        <v>1</v>
      </c>
      <c r="C61" s="9">
        <v>2.0</v>
      </c>
      <c r="D61" s="9">
        <v>2.0</v>
      </c>
      <c r="E61" s="9">
        <v>2.0</v>
      </c>
      <c r="F61" s="9">
        <v>7.0</v>
      </c>
      <c r="G61" s="11" t="b">
        <v>1</v>
      </c>
    </row>
    <row r="62" ht="15.75" customHeight="1">
      <c r="A62" s="9" t="s">
        <v>337</v>
      </c>
      <c r="B62" s="9" t="s">
        <v>1</v>
      </c>
      <c r="C62" s="9">
        <v>2.0</v>
      </c>
      <c r="D62" s="9">
        <v>3.0</v>
      </c>
      <c r="E62" s="9">
        <v>2.0</v>
      </c>
      <c r="F62" s="9">
        <v>7.0</v>
      </c>
      <c r="G62" s="11" t="b">
        <v>1</v>
      </c>
    </row>
    <row r="63" ht="15.75" customHeight="1">
      <c r="A63" s="9" t="s">
        <v>338</v>
      </c>
      <c r="B63" s="9" t="s">
        <v>3</v>
      </c>
      <c r="C63" s="9">
        <v>1.0</v>
      </c>
      <c r="D63" s="9">
        <v>1.5</v>
      </c>
      <c r="E63" s="9">
        <v>2.0</v>
      </c>
      <c r="F63" s="9">
        <v>7.0</v>
      </c>
      <c r="G63" s="11" t="b">
        <v>1</v>
      </c>
    </row>
    <row r="64" ht="15.75" customHeight="1">
      <c r="A64" s="9" t="s">
        <v>339</v>
      </c>
      <c r="B64" s="9" t="s">
        <v>1</v>
      </c>
      <c r="C64" s="9">
        <v>3.0</v>
      </c>
      <c r="D64" s="9">
        <v>6.0</v>
      </c>
      <c r="E64" s="9">
        <v>2.0</v>
      </c>
      <c r="F64" s="17">
        <v>8.0</v>
      </c>
      <c r="G64" s="11" t="b">
        <v>1</v>
      </c>
    </row>
    <row r="65" ht="15.75" customHeight="1">
      <c r="A65" s="36" t="s">
        <v>340</v>
      </c>
      <c r="B65" s="37" t="s">
        <v>1</v>
      </c>
      <c r="C65" s="38">
        <v>3.0</v>
      </c>
      <c r="D65" s="38">
        <v>6.0</v>
      </c>
      <c r="E65" s="38">
        <v>2.0</v>
      </c>
      <c r="F65" s="39">
        <v>9.0</v>
      </c>
      <c r="G65" s="18" t="b">
        <v>1</v>
      </c>
    </row>
    <row r="66" ht="15.75" customHeight="1">
      <c r="A66" s="40" t="s">
        <v>341</v>
      </c>
      <c r="B66" s="41" t="s">
        <v>1</v>
      </c>
      <c r="C66" s="42">
        <v>1.0</v>
      </c>
      <c r="D66" s="42">
        <v>2.0</v>
      </c>
      <c r="E66" s="42">
        <v>2.0</v>
      </c>
      <c r="F66" s="43">
        <v>10.0</v>
      </c>
      <c r="G66" s="18" t="b">
        <v>1</v>
      </c>
    </row>
    <row r="67" ht="15.75" customHeight="1">
      <c r="A67" s="44" t="s">
        <v>342</v>
      </c>
      <c r="B67" s="45" t="s">
        <v>3</v>
      </c>
      <c r="C67" s="46">
        <v>1.0</v>
      </c>
      <c r="D67" s="46">
        <v>2.0</v>
      </c>
      <c r="E67" s="46">
        <v>2.0</v>
      </c>
      <c r="F67" s="47">
        <v>10.0</v>
      </c>
      <c r="G67" s="18" t="b">
        <v>1</v>
      </c>
    </row>
    <row r="68" ht="15.75" customHeight="1">
      <c r="A68" s="17" t="s">
        <v>343</v>
      </c>
      <c r="B68" s="17" t="s">
        <v>3</v>
      </c>
      <c r="C68" s="17">
        <v>1.0</v>
      </c>
      <c r="D68" s="17">
        <v>1.0</v>
      </c>
      <c r="E68" s="17">
        <v>2.0</v>
      </c>
      <c r="F68" s="17">
        <v>10.0</v>
      </c>
      <c r="G68" s="18" t="b">
        <v>1</v>
      </c>
    </row>
    <row r="69" ht="15.75" customHeight="1">
      <c r="A69" s="32" t="s">
        <v>344</v>
      </c>
      <c r="B69" s="33" t="s">
        <v>1</v>
      </c>
      <c r="C69" s="34">
        <v>3.0</v>
      </c>
      <c r="D69" s="34">
        <v>5.0</v>
      </c>
      <c r="E69" s="34">
        <v>2.0</v>
      </c>
      <c r="F69" s="39">
        <v>10.0</v>
      </c>
      <c r="G69" s="18" t="b">
        <v>1</v>
      </c>
    </row>
    <row r="70" ht="15.75" customHeight="1">
      <c r="A70" s="17" t="s">
        <v>345</v>
      </c>
      <c r="B70" s="17" t="s">
        <v>1</v>
      </c>
      <c r="C70" s="17">
        <v>6.0</v>
      </c>
      <c r="D70" s="17">
        <v>12.0</v>
      </c>
      <c r="E70" s="17">
        <v>2.0</v>
      </c>
      <c r="F70" s="17">
        <v>10.0</v>
      </c>
      <c r="G70" s="18" t="b">
        <v>1</v>
      </c>
    </row>
    <row r="71" ht="15.75" customHeight="1">
      <c r="A71" s="19" t="s">
        <v>233</v>
      </c>
      <c r="B71" s="17" t="s">
        <v>3</v>
      </c>
      <c r="C71" s="17">
        <v>1.0</v>
      </c>
      <c r="D71" s="17">
        <v>1.0</v>
      </c>
      <c r="E71" s="9">
        <v>2.0</v>
      </c>
      <c r="F71" s="17">
        <v>11.0</v>
      </c>
      <c r="G71" s="18" t="b">
        <v>1</v>
      </c>
    </row>
    <row r="72" ht="15.75" customHeight="1">
      <c r="A72" s="19" t="s">
        <v>139</v>
      </c>
      <c r="B72" s="17" t="s">
        <v>3</v>
      </c>
      <c r="C72" s="17">
        <v>1.0</v>
      </c>
      <c r="D72" s="17">
        <v>0.75</v>
      </c>
      <c r="E72" s="9">
        <v>2.0</v>
      </c>
      <c r="F72" s="17">
        <v>11.0</v>
      </c>
      <c r="G72" s="18" t="b">
        <v>1</v>
      </c>
    </row>
    <row r="73" ht="15.75" customHeight="1">
      <c r="A73" s="17" t="s">
        <v>346</v>
      </c>
      <c r="B73" s="17" t="s">
        <v>1</v>
      </c>
      <c r="C73" s="17">
        <v>5.0</v>
      </c>
      <c r="D73" s="17">
        <v>5.0</v>
      </c>
      <c r="E73" s="17">
        <v>2.0</v>
      </c>
      <c r="F73" s="17">
        <v>11.0</v>
      </c>
      <c r="G73" s="18" t="b">
        <v>1</v>
      </c>
    </row>
    <row r="74" ht="15.75" customHeight="1">
      <c r="A74" s="17" t="s">
        <v>347</v>
      </c>
      <c r="B74" s="17" t="s">
        <v>2</v>
      </c>
      <c r="C74" s="17">
        <v>1.0</v>
      </c>
      <c r="D74" s="17">
        <v>1.0</v>
      </c>
      <c r="E74" s="17">
        <v>2.0</v>
      </c>
      <c r="F74" s="17">
        <v>11.0</v>
      </c>
      <c r="G74" s="18" t="b">
        <v>1</v>
      </c>
    </row>
    <row r="75" ht="15.75" customHeight="1">
      <c r="A75" s="17" t="s">
        <v>113</v>
      </c>
      <c r="B75" s="17" t="s">
        <v>3</v>
      </c>
      <c r="C75" s="17">
        <v>1.0</v>
      </c>
      <c r="D75" s="17">
        <v>2.0</v>
      </c>
      <c r="E75" s="17">
        <v>2.0</v>
      </c>
      <c r="F75" s="17">
        <v>11.0</v>
      </c>
      <c r="G75" s="18" t="b">
        <v>1</v>
      </c>
    </row>
    <row r="76" ht="15.75" customHeight="1">
      <c r="A76" s="17" t="s">
        <v>348</v>
      </c>
      <c r="B76" s="17" t="s">
        <v>3</v>
      </c>
      <c r="C76" s="17">
        <v>1.0</v>
      </c>
      <c r="D76" s="17">
        <v>1.0</v>
      </c>
      <c r="E76" s="17">
        <v>2.0</v>
      </c>
      <c r="F76" s="17">
        <v>12.0</v>
      </c>
      <c r="G76" s="18" t="b">
        <v>1</v>
      </c>
    </row>
    <row r="77" ht="15.75" customHeight="1">
      <c r="A77" s="17" t="s">
        <v>113</v>
      </c>
      <c r="B77" s="17" t="s">
        <v>3</v>
      </c>
      <c r="C77" s="17">
        <v>1.0</v>
      </c>
      <c r="D77" s="17">
        <v>1.0</v>
      </c>
      <c r="E77" s="9">
        <v>2.0</v>
      </c>
      <c r="F77" s="17">
        <v>12.0</v>
      </c>
      <c r="G77" s="18" t="b">
        <v>1</v>
      </c>
    </row>
    <row r="78" ht="15.75" customHeight="1">
      <c r="A78" s="17" t="s">
        <v>349</v>
      </c>
      <c r="B78" s="17" t="s">
        <v>1</v>
      </c>
      <c r="C78" s="17">
        <v>3.0</v>
      </c>
      <c r="D78" s="17">
        <v>12.0</v>
      </c>
      <c r="E78" s="17">
        <v>2.0</v>
      </c>
      <c r="F78" s="17">
        <v>12.0</v>
      </c>
      <c r="G78" s="18" t="b">
        <v>1</v>
      </c>
    </row>
    <row r="79" ht="15.75" customHeight="1">
      <c r="A79" s="17" t="s">
        <v>350</v>
      </c>
      <c r="B79" s="17" t="s">
        <v>3</v>
      </c>
      <c r="C79" s="17">
        <v>1.0</v>
      </c>
      <c r="D79" s="17">
        <v>2.0</v>
      </c>
      <c r="E79" s="17">
        <v>2.0</v>
      </c>
      <c r="F79" s="17">
        <v>13.0</v>
      </c>
      <c r="G79" s="18" t="b">
        <v>1</v>
      </c>
    </row>
    <row r="80" ht="15.75" customHeight="1">
      <c r="A80" s="17" t="s">
        <v>351</v>
      </c>
      <c r="B80" s="17" t="s">
        <v>2</v>
      </c>
      <c r="C80" s="17">
        <v>1.0</v>
      </c>
      <c r="D80" s="17">
        <v>2.0</v>
      </c>
      <c r="E80" s="17">
        <v>2.0</v>
      </c>
      <c r="F80" s="17">
        <v>13.0</v>
      </c>
      <c r="G80" s="18" t="b">
        <v>1</v>
      </c>
    </row>
    <row r="81" ht="15.75" customHeight="1">
      <c r="A81" s="17" t="s">
        <v>352</v>
      </c>
      <c r="B81" s="17" t="s">
        <v>5</v>
      </c>
      <c r="C81" s="17">
        <v>1.0</v>
      </c>
      <c r="D81" s="17">
        <v>5.0</v>
      </c>
      <c r="E81" s="17">
        <v>2.0</v>
      </c>
      <c r="F81" s="17">
        <v>13.0</v>
      </c>
      <c r="G81" s="18" t="b">
        <v>1</v>
      </c>
    </row>
    <row r="82" ht="15.75" customHeight="1">
      <c r="A82" s="17" t="s">
        <v>353</v>
      </c>
      <c r="B82" s="17" t="s">
        <v>2</v>
      </c>
      <c r="C82" s="17">
        <v>2.0</v>
      </c>
      <c r="D82" s="17">
        <v>3.0</v>
      </c>
      <c r="E82" s="17">
        <v>2.0</v>
      </c>
      <c r="F82" s="17">
        <v>14.0</v>
      </c>
      <c r="G82" s="18" t="b">
        <v>1</v>
      </c>
    </row>
    <row r="83" ht="15.75" customHeight="1">
      <c r="A83" s="9"/>
      <c r="B83" s="9"/>
      <c r="C83" s="9"/>
      <c r="D83" s="9"/>
      <c r="E83" s="9"/>
      <c r="F83" s="9"/>
      <c r="G83" s="11" t="b">
        <v>0</v>
      </c>
    </row>
    <row r="84" ht="15.75" customHeight="1">
      <c r="A84" s="9"/>
      <c r="B84" s="9"/>
      <c r="C84" s="9"/>
      <c r="D84" s="9"/>
      <c r="E84" s="9"/>
      <c r="F84" s="9"/>
      <c r="G84" s="11" t="b">
        <v>0</v>
      </c>
    </row>
    <row r="85" ht="15.75" customHeight="1">
      <c r="A85" s="9"/>
      <c r="B85" s="9"/>
      <c r="C85" s="9"/>
      <c r="D85" s="9"/>
      <c r="E85" s="9"/>
      <c r="F85" s="9"/>
      <c r="G85" s="11" t="b">
        <v>0</v>
      </c>
    </row>
    <row r="86" ht="15.75" customHeight="1">
      <c r="A86" s="9"/>
      <c r="B86" s="9"/>
      <c r="C86" s="9"/>
      <c r="D86" s="9"/>
      <c r="E86" s="9"/>
      <c r="F86" s="9"/>
      <c r="G86" s="11" t="b">
        <v>0</v>
      </c>
    </row>
    <row r="87" ht="15.75" customHeight="1">
      <c r="A87" s="9"/>
      <c r="B87" s="9"/>
      <c r="C87" s="9"/>
      <c r="D87" s="9"/>
      <c r="E87" s="9"/>
      <c r="F87" s="9"/>
      <c r="G87" s="11" t="b">
        <v>0</v>
      </c>
    </row>
    <row r="88" ht="15.75" customHeight="1">
      <c r="A88" s="9"/>
      <c r="B88" s="9"/>
      <c r="C88" s="9"/>
      <c r="D88" s="9"/>
      <c r="E88" s="9"/>
      <c r="F88" s="9"/>
      <c r="G88" s="11" t="b">
        <v>0</v>
      </c>
    </row>
    <row r="89" ht="15.75" customHeight="1">
      <c r="A89" s="9"/>
      <c r="B89" s="9"/>
      <c r="C89" s="9"/>
      <c r="D89" s="9"/>
      <c r="E89" s="9"/>
      <c r="F89" s="9"/>
      <c r="G89" s="11" t="b">
        <v>0</v>
      </c>
    </row>
    <row r="90" ht="15.75" customHeight="1">
      <c r="A90" s="9"/>
      <c r="B90" s="9"/>
      <c r="C90" s="9"/>
      <c r="D90" s="9"/>
      <c r="E90" s="9"/>
      <c r="F90" s="9"/>
      <c r="G90" s="11" t="b">
        <v>0</v>
      </c>
    </row>
    <row r="91" ht="15.75" customHeight="1">
      <c r="A91" s="9"/>
      <c r="B91" s="9"/>
      <c r="C91" s="9"/>
      <c r="D91" s="9"/>
      <c r="E91" s="9"/>
      <c r="F91" s="9"/>
      <c r="G91" s="11" t="b">
        <v>0</v>
      </c>
    </row>
    <row r="92" ht="15.75" customHeight="1">
      <c r="A92" s="9"/>
      <c r="B92" s="9"/>
      <c r="C92" s="9"/>
      <c r="D92" s="9"/>
      <c r="E92" s="9"/>
      <c r="F92" s="9"/>
      <c r="G92" s="11" t="b">
        <v>0</v>
      </c>
    </row>
    <row r="93" ht="15.75" customHeight="1">
      <c r="A93" s="9"/>
      <c r="B93" s="9"/>
      <c r="C93" s="9"/>
      <c r="D93" s="9"/>
      <c r="E93" s="9"/>
      <c r="F93" s="9"/>
      <c r="G93" s="11" t="b">
        <v>0</v>
      </c>
    </row>
    <row r="94" ht="15.75" customHeight="1">
      <c r="A94" s="9"/>
      <c r="B94" s="9"/>
      <c r="C94" s="9"/>
      <c r="D94" s="9"/>
      <c r="E94" s="9"/>
      <c r="F94" s="9"/>
      <c r="G94" s="11" t="b">
        <v>0</v>
      </c>
    </row>
    <row r="95" ht="15.75" customHeight="1">
      <c r="A95" s="9"/>
      <c r="B95" s="9"/>
      <c r="C95" s="9"/>
      <c r="D95" s="9"/>
      <c r="E95" s="9"/>
      <c r="F95" s="9"/>
      <c r="G95" s="11" t="b">
        <v>0</v>
      </c>
    </row>
    <row r="96" ht="15.75" customHeight="1">
      <c r="A96" s="9"/>
      <c r="B96" s="9"/>
      <c r="C96" s="9"/>
      <c r="D96" s="9"/>
      <c r="E96" s="9"/>
      <c r="F96" s="9"/>
      <c r="G96" s="11" t="b">
        <v>0</v>
      </c>
    </row>
    <row r="97" ht="15.75" customHeight="1">
      <c r="A97" s="9"/>
      <c r="B97" s="9"/>
      <c r="C97" s="9"/>
      <c r="D97" s="9"/>
      <c r="E97" s="9"/>
      <c r="F97" s="9"/>
      <c r="G97" s="11" t="b">
        <v>0</v>
      </c>
    </row>
    <row r="98" ht="15.75" customHeight="1">
      <c r="A98" s="9"/>
      <c r="B98" s="9"/>
      <c r="C98" s="9"/>
      <c r="D98" s="9"/>
      <c r="E98" s="9"/>
      <c r="F98" s="9"/>
      <c r="G98" s="11" t="b">
        <v>0</v>
      </c>
    </row>
    <row r="99" ht="15.75" customHeight="1">
      <c r="A99" s="9"/>
      <c r="B99" s="9"/>
      <c r="C99" s="9"/>
      <c r="D99" s="9"/>
      <c r="E99" s="9"/>
      <c r="F99" s="9"/>
      <c r="G99" s="11" t="b">
        <v>0</v>
      </c>
    </row>
    <row r="100" ht="15.75" customHeight="1">
      <c r="A100" s="9"/>
      <c r="B100" s="9"/>
      <c r="C100" s="9"/>
      <c r="D100" s="9"/>
      <c r="E100" s="9"/>
      <c r="F100" s="9"/>
      <c r="G100" s="11" t="b">
        <v>0</v>
      </c>
    </row>
    <row r="101" ht="15.75" customHeight="1">
      <c r="A101" s="9"/>
      <c r="B101" s="9"/>
      <c r="C101" s="9"/>
      <c r="D101" s="9"/>
      <c r="E101" s="9"/>
      <c r="F101" s="9"/>
      <c r="G101" s="11" t="b">
        <v>0</v>
      </c>
    </row>
    <row r="102" ht="15.75" customHeight="1">
      <c r="A102" s="9"/>
      <c r="B102" s="9"/>
      <c r="C102" s="9"/>
      <c r="D102" s="9"/>
      <c r="E102" s="9"/>
      <c r="F102" s="9"/>
      <c r="G102" s="11" t="b">
        <v>0</v>
      </c>
    </row>
    <row r="103" ht="15.75" customHeight="1">
      <c r="A103" s="9"/>
      <c r="B103" s="9"/>
      <c r="C103" s="9"/>
      <c r="D103" s="9"/>
      <c r="E103" s="9"/>
      <c r="F103" s="9"/>
      <c r="G103" s="11" t="b">
        <v>0</v>
      </c>
    </row>
    <row r="104" ht="15.75" customHeight="1">
      <c r="A104" s="9"/>
      <c r="B104" s="9"/>
      <c r="C104" s="9"/>
      <c r="D104" s="9"/>
      <c r="E104" s="9"/>
      <c r="F104" s="9"/>
      <c r="G104" s="11" t="b">
        <v>0</v>
      </c>
    </row>
    <row r="105" ht="15.75" customHeight="1">
      <c r="A105" s="9"/>
      <c r="B105" s="9"/>
      <c r="C105" s="9"/>
      <c r="D105" s="9"/>
      <c r="E105" s="9"/>
      <c r="F105" s="9"/>
      <c r="G105" s="11" t="b">
        <v>0</v>
      </c>
    </row>
    <row r="106" ht="15.75" customHeight="1">
      <c r="A106" s="9"/>
      <c r="B106" s="9"/>
      <c r="C106" s="9"/>
      <c r="D106" s="9"/>
      <c r="E106" s="9"/>
      <c r="F106" s="9"/>
      <c r="G106" s="11" t="b">
        <v>0</v>
      </c>
    </row>
    <row r="107" ht="15.75" customHeight="1">
      <c r="A107" s="9"/>
      <c r="B107" s="9"/>
      <c r="C107" s="9"/>
      <c r="D107" s="9"/>
      <c r="E107" s="9"/>
      <c r="F107" s="9"/>
      <c r="G107" s="11" t="b">
        <v>0</v>
      </c>
    </row>
    <row r="108" ht="15.75" customHeight="1">
      <c r="A108" s="9"/>
      <c r="B108" s="9"/>
      <c r="C108" s="9"/>
      <c r="D108" s="9"/>
      <c r="E108" s="9"/>
      <c r="F108" s="9"/>
      <c r="G108" s="11" t="b">
        <v>0</v>
      </c>
    </row>
    <row r="109" ht="15.75" customHeight="1">
      <c r="A109" s="9"/>
      <c r="B109" s="9"/>
      <c r="C109" s="9"/>
      <c r="D109" s="9"/>
      <c r="E109" s="9"/>
      <c r="F109" s="9"/>
      <c r="G109" s="11" t="b">
        <v>0</v>
      </c>
    </row>
    <row r="110" ht="15.75" customHeight="1">
      <c r="A110" s="9"/>
      <c r="B110" s="9"/>
      <c r="C110" s="9"/>
      <c r="D110" s="9"/>
      <c r="E110" s="9"/>
      <c r="F110" s="9"/>
      <c r="G110" s="11" t="b">
        <v>0</v>
      </c>
    </row>
    <row r="111" ht="15.75" customHeight="1">
      <c r="A111" s="9"/>
      <c r="B111" s="9"/>
      <c r="C111" s="9"/>
      <c r="D111" s="9"/>
      <c r="E111" s="9"/>
      <c r="F111" s="9"/>
      <c r="G111" s="11" t="b">
        <v>0</v>
      </c>
    </row>
    <row r="112" ht="15.75" customHeight="1">
      <c r="A112" s="9"/>
      <c r="B112" s="9"/>
      <c r="C112" s="9"/>
      <c r="D112" s="9"/>
      <c r="E112" s="9"/>
      <c r="F112" s="9"/>
      <c r="G112" s="11" t="b">
        <v>0</v>
      </c>
    </row>
    <row r="113" ht="15.75" customHeight="1">
      <c r="A113" s="9"/>
      <c r="B113" s="9"/>
      <c r="C113" s="9"/>
      <c r="D113" s="9"/>
      <c r="E113" s="9"/>
      <c r="F113" s="9"/>
      <c r="G113" s="11" t="b">
        <v>0</v>
      </c>
    </row>
    <row r="114" ht="15.75" customHeight="1">
      <c r="A114" s="9"/>
      <c r="B114" s="9"/>
      <c r="C114" s="9"/>
      <c r="D114" s="9"/>
      <c r="E114" s="9"/>
      <c r="F114" s="9"/>
      <c r="G114" s="11" t="b">
        <v>0</v>
      </c>
    </row>
    <row r="115" ht="15.75" customHeight="1">
      <c r="A115" s="9"/>
      <c r="B115" s="9"/>
      <c r="C115" s="9"/>
      <c r="D115" s="9"/>
      <c r="E115" s="9"/>
      <c r="F115" s="9"/>
      <c r="G115" s="11" t="b">
        <v>0</v>
      </c>
    </row>
    <row r="116" ht="15.75" customHeight="1">
      <c r="A116" s="9"/>
      <c r="B116" s="9"/>
      <c r="C116" s="9"/>
      <c r="D116" s="9"/>
      <c r="E116" s="9"/>
      <c r="F116" s="9"/>
      <c r="G116" s="11" t="b">
        <v>0</v>
      </c>
    </row>
    <row r="117" ht="15.75" customHeight="1">
      <c r="A117" s="9"/>
      <c r="B117" s="9"/>
      <c r="C117" s="9"/>
      <c r="D117" s="9"/>
      <c r="E117" s="9"/>
      <c r="F117" s="9"/>
      <c r="G117" s="11" t="b">
        <v>0</v>
      </c>
    </row>
    <row r="118" ht="15.75" customHeight="1">
      <c r="A118" s="9"/>
      <c r="B118" s="9"/>
      <c r="C118" s="9"/>
      <c r="D118" s="9"/>
      <c r="E118" s="9"/>
      <c r="F118" s="9"/>
      <c r="G118" s="11" t="b">
        <v>0</v>
      </c>
    </row>
    <row r="119" ht="15.75" customHeight="1">
      <c r="A119" s="9"/>
      <c r="B119" s="9"/>
      <c r="C119" s="9"/>
      <c r="D119" s="9"/>
      <c r="E119" s="9"/>
      <c r="F119" s="9"/>
      <c r="G119" s="11" t="b">
        <v>0</v>
      </c>
    </row>
    <row r="120" ht="15.75" customHeight="1">
      <c r="A120" s="9"/>
      <c r="B120" s="9"/>
      <c r="C120" s="9"/>
      <c r="D120" s="9"/>
      <c r="E120" s="9"/>
      <c r="F120" s="9"/>
      <c r="G120" s="11" t="b">
        <v>0</v>
      </c>
    </row>
    <row r="121" ht="15.75" customHeight="1">
      <c r="A121" s="9"/>
      <c r="B121" s="9"/>
      <c r="C121" s="9"/>
      <c r="D121" s="9"/>
      <c r="E121" s="9"/>
      <c r="F121" s="9"/>
      <c r="G121" s="11" t="b">
        <v>0</v>
      </c>
    </row>
    <row r="122" ht="15.75" customHeight="1">
      <c r="A122" s="9"/>
      <c r="B122" s="9"/>
      <c r="C122" s="9"/>
      <c r="D122" s="9"/>
      <c r="E122" s="9"/>
      <c r="F122" s="9"/>
      <c r="G122" s="11" t="b">
        <v>0</v>
      </c>
    </row>
    <row r="123" ht="15.75" customHeight="1">
      <c r="A123" s="9"/>
      <c r="B123" s="9"/>
      <c r="C123" s="9"/>
      <c r="D123" s="9"/>
      <c r="E123" s="9"/>
      <c r="F123" s="9"/>
      <c r="G123" s="11" t="b">
        <v>0</v>
      </c>
    </row>
    <row r="124" ht="15.75" customHeight="1">
      <c r="A124" s="9"/>
      <c r="B124" s="9"/>
      <c r="C124" s="9"/>
      <c r="D124" s="9"/>
      <c r="E124" s="9"/>
      <c r="F124" s="9"/>
      <c r="G124" s="11" t="b">
        <v>0</v>
      </c>
    </row>
    <row r="125" ht="15.75" customHeight="1">
      <c r="A125" s="9"/>
      <c r="B125" s="9"/>
      <c r="C125" s="9"/>
      <c r="D125" s="9"/>
      <c r="E125" s="9"/>
      <c r="F125" s="9"/>
      <c r="G125" s="11" t="b">
        <v>0</v>
      </c>
    </row>
    <row r="126" ht="15.75" customHeight="1">
      <c r="A126" s="9"/>
      <c r="B126" s="9"/>
      <c r="C126" s="9"/>
      <c r="D126" s="9"/>
      <c r="E126" s="9"/>
      <c r="F126" s="9"/>
      <c r="G126" s="11" t="b">
        <v>0</v>
      </c>
    </row>
    <row r="127" ht="15.75" customHeight="1">
      <c r="A127" s="9"/>
      <c r="B127" s="9"/>
      <c r="C127" s="9"/>
      <c r="D127" s="9"/>
      <c r="E127" s="9"/>
      <c r="F127" s="9"/>
      <c r="G127" s="11" t="b">
        <v>0</v>
      </c>
    </row>
    <row r="128" ht="15.75" customHeight="1">
      <c r="A128" s="9"/>
      <c r="B128" s="9"/>
      <c r="C128" s="9"/>
      <c r="D128" s="9"/>
      <c r="E128" s="9"/>
      <c r="F128" s="9"/>
      <c r="G128" s="11" t="b">
        <v>0</v>
      </c>
    </row>
    <row r="129" ht="15.75" customHeight="1">
      <c r="A129" s="9"/>
      <c r="B129" s="9"/>
      <c r="C129" s="9"/>
      <c r="D129" s="9"/>
      <c r="E129" s="9"/>
      <c r="F129" s="9"/>
      <c r="G129" s="11" t="b">
        <v>0</v>
      </c>
    </row>
    <row r="130" ht="15.75" customHeight="1">
      <c r="A130" s="9"/>
      <c r="B130" s="9"/>
      <c r="C130" s="9"/>
      <c r="D130" s="9"/>
      <c r="E130" s="9"/>
      <c r="F130" s="9"/>
      <c r="G130" s="11" t="b">
        <v>0</v>
      </c>
    </row>
    <row r="131" ht="15.75" customHeight="1">
      <c r="A131" s="9"/>
      <c r="B131" s="9"/>
      <c r="C131" s="9"/>
      <c r="D131" s="9"/>
      <c r="E131" s="9"/>
      <c r="F131" s="9"/>
      <c r="G131" s="11" t="b">
        <v>0</v>
      </c>
    </row>
    <row r="132" ht="15.75" customHeight="1">
      <c r="A132" s="9"/>
      <c r="B132" s="9"/>
      <c r="C132" s="9"/>
      <c r="D132" s="9"/>
      <c r="E132" s="9"/>
      <c r="F132" s="9"/>
      <c r="G132" s="11" t="b">
        <v>0</v>
      </c>
    </row>
    <row r="133" ht="15.75" customHeight="1">
      <c r="A133" s="9"/>
      <c r="B133" s="9"/>
      <c r="C133" s="9"/>
      <c r="D133" s="9"/>
      <c r="E133" s="9"/>
      <c r="F133" s="9"/>
      <c r="G133" s="11" t="b">
        <v>0</v>
      </c>
    </row>
    <row r="134" ht="15.75" customHeight="1">
      <c r="A134" s="9"/>
      <c r="B134" s="9"/>
      <c r="C134" s="9"/>
      <c r="D134" s="9"/>
      <c r="E134" s="9"/>
      <c r="F134" s="9"/>
      <c r="G134" s="11" t="b">
        <v>0</v>
      </c>
    </row>
    <row r="135" ht="15.75" customHeight="1">
      <c r="A135" s="9"/>
      <c r="B135" s="9"/>
      <c r="C135" s="9"/>
      <c r="D135" s="9"/>
      <c r="E135" s="9"/>
      <c r="F135" s="9"/>
      <c r="G135" s="11" t="b">
        <v>0</v>
      </c>
    </row>
    <row r="136" ht="15.75" customHeight="1">
      <c r="A136" s="9"/>
      <c r="B136" s="9"/>
      <c r="C136" s="9"/>
      <c r="D136" s="9"/>
      <c r="E136" s="9"/>
      <c r="F136" s="9"/>
      <c r="G136" s="11" t="b">
        <v>0</v>
      </c>
    </row>
    <row r="137" ht="15.75" customHeight="1">
      <c r="A137" s="9"/>
      <c r="B137" s="9"/>
      <c r="C137" s="9"/>
      <c r="D137" s="9"/>
      <c r="E137" s="9"/>
      <c r="F137" s="9"/>
      <c r="G137" s="11" t="b">
        <v>0</v>
      </c>
    </row>
    <row r="138" ht="15.75" customHeight="1">
      <c r="A138" s="9"/>
      <c r="B138" s="9"/>
      <c r="C138" s="9"/>
      <c r="D138" s="9"/>
      <c r="E138" s="9"/>
      <c r="F138" s="9"/>
      <c r="G138" s="11" t="b">
        <v>0</v>
      </c>
    </row>
    <row r="139" ht="15.75" customHeight="1">
      <c r="A139" s="9"/>
      <c r="B139" s="9"/>
      <c r="C139" s="9"/>
      <c r="D139" s="9"/>
      <c r="E139" s="9"/>
      <c r="F139" s="9"/>
      <c r="G139" s="11" t="b">
        <v>0</v>
      </c>
    </row>
    <row r="140" ht="15.75" customHeight="1">
      <c r="A140" s="9"/>
      <c r="B140" s="9"/>
      <c r="C140" s="9"/>
      <c r="D140" s="9"/>
      <c r="E140" s="9"/>
      <c r="F140" s="9"/>
      <c r="G140" s="11" t="b">
        <v>0</v>
      </c>
    </row>
    <row r="141" ht="15.75" customHeight="1">
      <c r="A141" s="9"/>
      <c r="B141" s="9"/>
      <c r="C141" s="9"/>
      <c r="D141" s="9"/>
      <c r="E141" s="9"/>
      <c r="F141" s="9"/>
      <c r="G141" s="11" t="b">
        <v>0</v>
      </c>
    </row>
    <row r="142" ht="15.75" customHeight="1">
      <c r="A142" s="9"/>
      <c r="B142" s="9"/>
      <c r="C142" s="9"/>
      <c r="D142" s="9"/>
      <c r="E142" s="9"/>
      <c r="F142" s="9"/>
      <c r="G142" s="11" t="b">
        <v>0</v>
      </c>
    </row>
    <row r="143" ht="15.75" customHeight="1">
      <c r="A143" s="9"/>
      <c r="B143" s="9"/>
      <c r="C143" s="9"/>
      <c r="D143" s="9"/>
      <c r="E143" s="9"/>
      <c r="F143" s="9"/>
      <c r="G143" s="11" t="b">
        <v>0</v>
      </c>
    </row>
    <row r="144" ht="15.75" customHeight="1">
      <c r="A144" s="9"/>
      <c r="B144" s="9"/>
      <c r="C144" s="9"/>
      <c r="D144" s="9"/>
      <c r="E144" s="9"/>
      <c r="F144" s="9"/>
      <c r="G144" s="11" t="b">
        <v>0</v>
      </c>
    </row>
    <row r="145" ht="15.75" customHeight="1">
      <c r="A145" s="9"/>
      <c r="B145" s="9"/>
      <c r="C145" s="9"/>
      <c r="D145" s="9"/>
      <c r="E145" s="9"/>
      <c r="F145" s="9"/>
      <c r="G145" s="11" t="b">
        <v>0</v>
      </c>
    </row>
    <row r="146" ht="15.75" customHeight="1">
      <c r="A146" s="9"/>
      <c r="B146" s="9"/>
      <c r="C146" s="9"/>
      <c r="D146" s="9"/>
      <c r="E146" s="9"/>
      <c r="F146" s="9"/>
      <c r="G146" s="11" t="b">
        <v>0</v>
      </c>
    </row>
    <row r="147" ht="15.75" customHeight="1">
      <c r="A147" s="9"/>
      <c r="B147" s="9"/>
      <c r="C147" s="9"/>
      <c r="D147" s="9"/>
      <c r="E147" s="9"/>
      <c r="F147" s="9"/>
      <c r="G147" s="11" t="b">
        <v>0</v>
      </c>
    </row>
    <row r="148" ht="15.75" customHeight="1">
      <c r="A148" s="9"/>
      <c r="B148" s="9"/>
      <c r="C148" s="9"/>
      <c r="D148" s="9"/>
      <c r="E148" s="9"/>
      <c r="F148" s="9"/>
      <c r="G148" s="11" t="b">
        <v>0</v>
      </c>
    </row>
    <row r="149" ht="15.75" customHeight="1">
      <c r="A149" s="9"/>
      <c r="B149" s="9"/>
      <c r="C149" s="9"/>
      <c r="D149" s="9"/>
      <c r="E149" s="9"/>
      <c r="F149" s="9"/>
      <c r="G149" s="11" t="b">
        <v>0</v>
      </c>
    </row>
    <row r="150" ht="15.75" customHeight="1">
      <c r="A150" s="9"/>
      <c r="B150" s="9"/>
      <c r="C150" s="9"/>
      <c r="D150" s="9"/>
      <c r="E150" s="9"/>
      <c r="F150" s="9"/>
      <c r="G150" s="11" t="b">
        <v>0</v>
      </c>
    </row>
    <row r="151" ht="15.75" customHeight="1">
      <c r="A151" s="9"/>
      <c r="B151" s="9"/>
      <c r="C151" s="9"/>
      <c r="D151" s="9"/>
      <c r="E151" s="9"/>
      <c r="F151" s="9"/>
      <c r="G151" s="11" t="b">
        <v>0</v>
      </c>
    </row>
    <row r="152" ht="15.75" customHeight="1">
      <c r="A152" s="9"/>
      <c r="B152" s="9"/>
      <c r="C152" s="9"/>
      <c r="D152" s="9"/>
      <c r="E152" s="9"/>
      <c r="F152" s="9"/>
      <c r="G152" s="11" t="b">
        <v>0</v>
      </c>
    </row>
    <row r="153" ht="15.75" customHeight="1">
      <c r="A153" s="9"/>
      <c r="B153" s="9"/>
      <c r="C153" s="9"/>
      <c r="D153" s="9"/>
      <c r="E153" s="9"/>
      <c r="F153" s="9"/>
      <c r="G153" s="11" t="b">
        <v>0</v>
      </c>
    </row>
    <row r="154" ht="15.75" customHeight="1">
      <c r="A154" s="9"/>
      <c r="B154" s="9"/>
      <c r="C154" s="9"/>
      <c r="D154" s="9"/>
      <c r="E154" s="9"/>
      <c r="F154" s="9"/>
      <c r="G154" s="11" t="b">
        <v>0</v>
      </c>
    </row>
    <row r="155" ht="15.75" customHeight="1">
      <c r="A155" s="9"/>
      <c r="B155" s="9"/>
      <c r="C155" s="9"/>
      <c r="D155" s="9"/>
      <c r="E155" s="9"/>
      <c r="F155" s="9"/>
      <c r="G155" s="11" t="b">
        <v>0</v>
      </c>
    </row>
    <row r="156" ht="15.75" customHeight="1">
      <c r="A156" s="9"/>
      <c r="B156" s="9"/>
      <c r="C156" s="9"/>
      <c r="D156" s="9"/>
      <c r="E156" s="9"/>
      <c r="F156" s="9"/>
      <c r="G156" s="11" t="b">
        <v>0</v>
      </c>
    </row>
    <row r="157" ht="15.75" customHeight="1">
      <c r="A157" s="9"/>
      <c r="B157" s="9"/>
      <c r="C157" s="9"/>
      <c r="D157" s="9"/>
      <c r="E157" s="9"/>
      <c r="F157" s="9"/>
      <c r="G157" s="11" t="b">
        <v>0</v>
      </c>
    </row>
    <row r="158" ht="15.75" customHeight="1">
      <c r="A158" s="9"/>
      <c r="B158" s="9"/>
      <c r="C158" s="9"/>
      <c r="D158" s="9"/>
      <c r="E158" s="9"/>
      <c r="F158" s="9"/>
      <c r="G158" s="11" t="b">
        <v>0</v>
      </c>
    </row>
    <row r="159" ht="15.75" customHeight="1">
      <c r="A159" s="9"/>
      <c r="B159" s="9"/>
      <c r="C159" s="9"/>
      <c r="D159" s="9"/>
      <c r="E159" s="9"/>
      <c r="F159" s="9"/>
      <c r="G159" s="11" t="b">
        <v>0</v>
      </c>
    </row>
    <row r="160" ht="15.75" customHeight="1">
      <c r="A160" s="9"/>
      <c r="B160" s="9"/>
      <c r="C160" s="9"/>
      <c r="D160" s="9"/>
      <c r="E160" s="9"/>
      <c r="F160" s="9"/>
      <c r="G160" s="11" t="b">
        <v>0</v>
      </c>
    </row>
    <row r="161" ht="15.75" customHeight="1">
      <c r="A161" s="9"/>
      <c r="B161" s="9"/>
      <c r="C161" s="9"/>
      <c r="D161" s="9"/>
      <c r="E161" s="9"/>
      <c r="F161" s="9"/>
      <c r="G161" s="11" t="b">
        <v>0</v>
      </c>
    </row>
    <row r="162" ht="15.75" customHeight="1">
      <c r="A162" s="9"/>
      <c r="B162" s="9"/>
      <c r="C162" s="9"/>
      <c r="D162" s="9"/>
      <c r="E162" s="9"/>
      <c r="F162" s="9"/>
      <c r="G162" s="11" t="b">
        <v>0</v>
      </c>
    </row>
    <row r="163" ht="15.75" customHeight="1">
      <c r="A163" s="9"/>
      <c r="B163" s="9"/>
      <c r="C163" s="9"/>
      <c r="D163" s="9"/>
      <c r="E163" s="9"/>
      <c r="F163" s="9"/>
      <c r="G163" s="11" t="b">
        <v>0</v>
      </c>
    </row>
    <row r="164" ht="15.75" customHeight="1">
      <c r="A164" s="9"/>
      <c r="B164" s="9"/>
      <c r="C164" s="9"/>
      <c r="D164" s="9"/>
      <c r="E164" s="9"/>
      <c r="F164" s="9"/>
      <c r="G164" s="11" t="b">
        <v>0</v>
      </c>
    </row>
    <row r="165" ht="15.75" customHeight="1">
      <c r="A165" s="9"/>
      <c r="B165" s="9"/>
      <c r="C165" s="9"/>
      <c r="D165" s="9"/>
      <c r="E165" s="9"/>
      <c r="F165" s="9"/>
      <c r="G165" s="11" t="b">
        <v>0</v>
      </c>
    </row>
    <row r="166" ht="15.75" customHeight="1">
      <c r="A166" s="9"/>
      <c r="B166" s="9"/>
      <c r="C166" s="9"/>
      <c r="D166" s="9"/>
      <c r="E166" s="9"/>
      <c r="F166" s="9"/>
      <c r="G166" s="11" t="b">
        <v>0</v>
      </c>
    </row>
    <row r="167" ht="15.75" customHeight="1">
      <c r="A167" s="9"/>
      <c r="B167" s="9"/>
      <c r="C167" s="9"/>
      <c r="D167" s="9"/>
      <c r="E167" s="9"/>
      <c r="F167" s="9"/>
      <c r="G167" s="11" t="b">
        <v>0</v>
      </c>
    </row>
    <row r="168" ht="15.75" customHeight="1">
      <c r="A168" s="9"/>
      <c r="B168" s="9"/>
      <c r="C168" s="9"/>
      <c r="D168" s="9"/>
      <c r="E168" s="9"/>
      <c r="F168" s="9"/>
      <c r="G168" s="11" t="b">
        <v>0</v>
      </c>
    </row>
    <row r="169" ht="15.75" customHeight="1">
      <c r="A169" s="9"/>
      <c r="B169" s="9"/>
      <c r="C169" s="9"/>
      <c r="D169" s="9"/>
      <c r="E169" s="9"/>
      <c r="F169" s="9"/>
      <c r="G169" s="11" t="b">
        <v>0</v>
      </c>
    </row>
  </sheetData>
  <conditionalFormatting sqref="G1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InputMessage="1" showErrorMessage="1" prompt="Enter a term number between 1 and 2" sqref="E2:E169">
      <formula1>1.0</formula1>
      <formula2>2.0</formula2>
    </dataValidation>
    <dataValidation type="decimal" allowBlank="1" showDropDown="1" showInputMessage="1" showErrorMessage="1" prompt="Enter a week number between 1 and 15" sqref="F2:F169">
      <formula1>1.0</formula1>
      <formula2>15.0</formula2>
    </dataValidation>
    <dataValidation type="decimal" allowBlank="1" showDropDown="1" showInputMessage="1" showErrorMessage="1" prompt="Enter a positive number for hours worked on" sqref="C2:D169">
      <formula1>0.0</formula1>
      <formula2>100.0</formula2>
    </dataValidation>
    <dataValidation type="list" allowBlank="1" showErrorMessage="1" sqref="B71:B72 B77">
      <formula1>Reference!$A$2:$A257</formula1>
    </dataValidation>
    <dataValidation type="list" allowBlank="1" showErrorMessage="1" sqref="B2:B70 B73:B76 B78:B169">
      <formula1>Reference!$A$2:$A169</formula1>
    </dataValidation>
  </dataValidations>
  <printOptions gridLines="1"/>
  <pageMargins bottom="1.0" footer="0.0" header="0.0" left="0.75" right="0.75" top="1.0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