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All Sites" sheetId="1" r:id="rId4"/>
    <sheet state="visible" name="BGZOB_Pit1" sheetId="2" r:id="rId5"/>
    <sheet state="visible" name="BGZOB_Pit2" sheetId="3" r:id="rId6"/>
    <sheet state="visible" name="BGZOB_Pit3" sheetId="4" r:id="rId7"/>
    <sheet state="visible" name="BGZOB_Pit4" sheetId="5" r:id="rId8"/>
    <sheet state="visible" name="MC_Pit1" sheetId="6" r:id="rId9"/>
    <sheet state="visible" name="MC_Pit2" sheetId="7" r:id="rId10"/>
    <sheet state="visible" name="MC_Pit3" sheetId="8" r:id="rId11"/>
    <sheet state="visible" name="MC_Pit4" sheetId="9" r:id="rId12"/>
    <sheet state="visible" name="MC_Pit5" sheetId="10" r:id="rId13"/>
    <sheet state="visible" name="MC_Pit6" sheetId="11" r:id="rId14"/>
    <sheet state="visible" name="Green Pit1" sheetId="12" r:id="rId15"/>
    <sheet state="visible" name="Green Pit2" sheetId="13" r:id="rId16"/>
    <sheet state="visible" name="Green Pit3"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6">
      <text>
        <t xml:space="preserve">can't find anything more exact than precipitation for the entire Jemez River Basin
	-Marc Berghouse</t>
      </text>
    </comment>
    <comment authorId="0" ref="P9">
      <text>
        <t xml:space="preserve">+zperzan@stanford.edu Does it make sense to include this water table data?
	-Marc Berghouse
Not for now. If we end up needing it later, we can bring it in
	-Zachary Michael Perzan</t>
      </text>
    </comment>
  </commentList>
</comments>
</file>

<file path=xl/comments2.xml><?xml version="1.0" encoding="utf-8"?>
<comments xmlns:r="http://schemas.openxmlformats.org/officeDocument/2006/relationships" xmlns="http://schemas.openxmlformats.org/spreadsheetml/2006/main">
  <authors>
    <author/>
  </authors>
  <commentList>
    <comment authorId="0" ref="C8">
      <text>
        <t xml:space="preserve">+zperzan@stanford.edu I'm not sure what the difference is between the two samples at 60cm depth. See the link on this page for the data and metadata (which I can't view due to hdr format).
	-Marc Berghouse
You should be able to view the .hdr files in your web browser. Try: http://www.czo.arizona.edu/czo_data/PublicData/Catalina/MtB_CO2O2/BGZOB1_co2o2_2014_metadata.hdr
	-Zachary Michael Perzan
Let's leave this for now. Based on the only published paper that I've found with this data, they instrumented 10, 30, 60cm and the soil bedrock interface. The names used in the paper are different, but I'm guessing that "Pit 1" corresponds to the "Upper convergent" site, where 60cm was the soil-bedrock interface. We'll have to check that depths for the other pits match up to "North facing planar", "South facing planar", and "Lower convergent" to be sure.
	-Zachary Michael Perzan
https://agupubs.onlinelibrary.wiley.com/doi/full/10.1029/2019JG005216
	-Zachary Michael Perzan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8">
      <text>
        <t xml:space="preserve">+zperzan@stanford.edu for 2017 and 2018, the variable names are for b, indicating a different datalogger maybe? for example, "VWC1(10cm)" becomes "VWC1b(10cm)". I've just made a note of this in the notes, let me know if you think anything else is necessary.
	-Marc Berghouse</t>
      </text>
    </comment>
  </commentList>
</comments>
</file>

<file path=xl/sharedStrings.xml><?xml version="1.0" encoding="utf-8"?>
<sst xmlns="http://schemas.openxmlformats.org/spreadsheetml/2006/main" count="2632" uniqueCount="250">
  <si>
    <t>Program</t>
  </si>
  <si>
    <t>Site</t>
  </si>
  <si>
    <t>Sub-site</t>
  </si>
  <si>
    <t>Site name from Publication?</t>
  </si>
  <si>
    <t>Lat</t>
  </si>
  <si>
    <t>Long</t>
  </si>
  <si>
    <t>Datum</t>
  </si>
  <si>
    <t>Elevation</t>
  </si>
  <si>
    <t>Vertical Datum</t>
  </si>
  <si>
    <t>2016 NLCD Land Cover</t>
  </si>
  <si>
    <t>Aridity index</t>
  </si>
  <si>
    <t>Mean annual precipitation (mm)</t>
  </si>
  <si>
    <t>Soil CO2 Data?</t>
  </si>
  <si>
    <t>Link to data on all sites, field methods, and lab methods</t>
  </si>
  <si>
    <t>Site Link</t>
  </si>
  <si>
    <t>notes</t>
  </si>
  <si>
    <t>Catalina-Jemez (CJCZO)</t>
  </si>
  <si>
    <t>B2 Desert Site</t>
  </si>
  <si>
    <t>no</t>
  </si>
  <si>
    <t>Jemez Sites: http://www.czo.arizona.edu/czo_data/MethodsSites/jemez/</t>
  </si>
  <si>
    <t>http://criticalzone.org/catalina-jemez/infrastructure/field-area/b2-desert-site-low-elevation/</t>
  </si>
  <si>
    <t>Oracle Ridge</t>
  </si>
  <si>
    <t>Catalina Sites: http://www.czo.arizona.edu/czo_data/MethodsSites/catalinas/</t>
  </si>
  <si>
    <t>http://criticalzone.org/catalina-jemez/infrastructure/field-area/oracle-ridge-mid-elevation/</t>
  </si>
  <si>
    <t>Marshall Gulch</t>
  </si>
  <si>
    <t>http://criticalzone.org/catalina-jemez/infrastructure/field-area/bigelow-tower-marshall-gulch-high-elevation/</t>
  </si>
  <si>
    <t>Bigelow Site</t>
  </si>
  <si>
    <t>BGZOB_Pit1</t>
  </si>
  <si>
    <t>upper convergent</t>
  </si>
  <si>
    <t>NAD83</t>
  </si>
  <si>
    <t>NAVD88</t>
  </si>
  <si>
    <t>yes</t>
  </si>
  <si>
    <t>http://criticalzone.org/catalina-jemez/infrastructure/field-area/bigelow-tower/</t>
  </si>
  <si>
    <t>BGZOB_Pit2</t>
  </si>
  <si>
    <t>north facing planar</t>
  </si>
  <si>
    <t>BGZOB_Pit3</t>
  </si>
  <si>
    <t>south facing planar</t>
  </si>
  <si>
    <t>BGZOB_Pit4</t>
  </si>
  <si>
    <t>lower convergent</t>
  </si>
  <si>
    <t>2013 Burned ZOB (AKA Mixed Conifer ZOB)</t>
  </si>
  <si>
    <t>MC_Pit1</t>
  </si>
  <si>
    <t>MSL</t>
  </si>
  <si>
    <t>http://criticalzone.org/catalina-jemez/infrastructure/field-area/jemez-2013-burned-zob/</t>
  </si>
  <si>
    <t>The water table data from piezometers is located at nearby wells, but I'm not sure if the wells are close enough to the pits to use the water table data for the pits. https://www.hydroshare.org/resource/da61f854a1754e26a7c65de608bf5890/</t>
  </si>
  <si>
    <t>MC_Pit2</t>
  </si>
  <si>
    <t>MC_Pit3</t>
  </si>
  <si>
    <t>MC_Pit4</t>
  </si>
  <si>
    <t>MC_Pit5</t>
  </si>
  <si>
    <t>MC_Pit6</t>
  </si>
  <si>
    <t>2011 Burned ZOB</t>
  </si>
  <si>
    <t>http://criticalzone.org/catalina-jemez/infrastructure/field-area/jemez-2011-burned-zob/</t>
  </si>
  <si>
    <t>Unburned ZOB</t>
  </si>
  <si>
    <t>Green Pit1</t>
  </si>
  <si>
    <t>480-850</t>
  </si>
  <si>
    <t>http://criticalzone.org/catalina-jemez/infrastructure/field-area/jemez-unburned-zob/</t>
  </si>
  <si>
    <t>Green Pit2</t>
  </si>
  <si>
    <t>Green Pit3</t>
  </si>
  <si>
    <t>Variable</t>
  </si>
  <si>
    <t>Variable notes</t>
  </si>
  <si>
    <t>Depth</t>
  </si>
  <si>
    <t># observations</t>
  </si>
  <si>
    <t>Frequency</t>
  </si>
  <si>
    <t>Start date</t>
  </si>
  <si>
    <t>End date</t>
  </si>
  <si>
    <t>Method</t>
  </si>
  <si>
    <t>Model</t>
  </si>
  <si>
    <t>Rough % of missing data</t>
  </si>
  <si>
    <t>Continuous?</t>
  </si>
  <si>
    <t>Link</t>
  </si>
  <si>
    <t>TempSO1(10cm)</t>
  </si>
  <si>
    <t>degC</t>
  </si>
  <si>
    <t>15 minutes</t>
  </si>
  <si>
    <t>Sensor</t>
  </si>
  <si>
    <t>apogee_SO110</t>
  </si>
  <si>
    <t>https://www.hydroshare.org/resource/2a19d06352394d4683355b4cb5d3bb44/</t>
  </si>
  <si>
    <t>TempSO2(30cm)</t>
  </si>
  <si>
    <t>TempSO3(60cm)</t>
  </si>
  <si>
    <t>TempSO4(60cm)</t>
  </si>
  <si>
    <t>O2soil1(10cm)</t>
  </si>
  <si>
    <t>%</t>
  </si>
  <si>
    <t>O2soil2(30cm)</t>
  </si>
  <si>
    <t>O2soil3(60cm)</t>
  </si>
  <si>
    <t>O2soil4(60cm)</t>
  </si>
  <si>
    <t>CO2soil1(10cm)</t>
  </si>
  <si>
    <t>ppm</t>
  </si>
  <si>
    <t>Vaisala_GMM220</t>
  </si>
  <si>
    <t>CO2soil2(30cm)</t>
  </si>
  <si>
    <t>CO2soil3(60cm)</t>
  </si>
  <si>
    <t>CO2soil4(60cm)</t>
  </si>
  <si>
    <t>WP1(10cm)</t>
  </si>
  <si>
    <t>value=Water potential, Units=kPa</t>
  </si>
  <si>
    <t>DecagonMPS6</t>
  </si>
  <si>
    <t>https://www.hydroshare.org/resource/51e6489b2f6c4b489288885d2540bcbc/</t>
  </si>
  <si>
    <t>WP2(30cm)</t>
  </si>
  <si>
    <t>TempMPS1(10cm)</t>
  </si>
  <si>
    <t>value=Temperature, Units=degC</t>
  </si>
  <si>
    <t>TempMPS2(30cm)</t>
  </si>
  <si>
    <t>VWC1(10cm)</t>
  </si>
  <si>
    <t>value=Volumetric water content, Units=m3/m3</t>
  </si>
  <si>
    <t>Decagon5TE</t>
  </si>
  <si>
    <t>VWC2(30cm)</t>
  </si>
  <si>
    <t>VWC3(60cm)</t>
  </si>
  <si>
    <t>VWC4(60cm)</t>
  </si>
  <si>
    <t>EC1(10cm)</t>
  </si>
  <si>
    <t>value=Bulk electrical conductivity, Units=dS/m</t>
  </si>
  <si>
    <t>EC2(30cm)</t>
  </si>
  <si>
    <t>EC3(60cm)</t>
  </si>
  <si>
    <t>EC4(60cm)</t>
  </si>
  <si>
    <t>Temp5TE1(10cm)</t>
  </si>
  <si>
    <t>Temp5TE2(30cm)</t>
  </si>
  <si>
    <t>Temp5TE3(60cm)</t>
  </si>
  <si>
    <t>Temp5TE4(60cm)</t>
  </si>
  <si>
    <t>Pit1_ORP_5</t>
  </si>
  <si>
    <t>Value=Reduction potential, Units=mV</t>
  </si>
  <si>
    <t>vertical redox probes with 4 platinum sensors produced by Paleo Terra</t>
  </si>
  <si>
    <t>mostly</t>
  </si>
  <si>
    <t>https://www.hydroshare.org/resource/ed8a2be3883b4f72b73636ae5d9ed087/</t>
  </si>
  <si>
    <t>Pit1_ORP_10</t>
  </si>
  <si>
    <t>Pit1_ORP_30</t>
  </si>
  <si>
    <t>Pit1_ORP_60</t>
  </si>
  <si>
    <t>TempSO4(100cm)</t>
  </si>
  <si>
    <t>O2soil4(100cm)</t>
  </si>
  <si>
    <t>CO2soil4(100cm)</t>
  </si>
  <si>
    <t>VWC4(100cm)</t>
  </si>
  <si>
    <t>EC4(100cm)</t>
  </si>
  <si>
    <t>Temp5TE4(100cm)</t>
  </si>
  <si>
    <t>Pit2_ORP_5</t>
  </si>
  <si>
    <t>Pit2_ORP_10</t>
  </si>
  <si>
    <t>Pit2_ORP_30</t>
  </si>
  <si>
    <t>Pit2_ORP_60</t>
  </si>
  <si>
    <t>TempSO4(115cm)</t>
  </si>
  <si>
    <t>O2soil4(115cm)</t>
  </si>
  <si>
    <t>CO2soil4(115cm)</t>
  </si>
  <si>
    <t>VWC4(115cm)</t>
  </si>
  <si>
    <t>EC4(115cm)</t>
  </si>
  <si>
    <t>Temp5TE4(115cm)</t>
  </si>
  <si>
    <t>Pit3_ORP_5</t>
  </si>
  <si>
    <t>Pit3_ORP_10</t>
  </si>
  <si>
    <t>Pit3_ORP_30</t>
  </si>
  <si>
    <t>Pit3_ORP_60</t>
  </si>
  <si>
    <t>TempSO4(80cm)</t>
  </si>
  <si>
    <t>O2soil4(80cm)</t>
  </si>
  <si>
    <t>CO2soil4(80cm)</t>
  </si>
  <si>
    <t>VWC4(80cm)</t>
  </si>
  <si>
    <t>EC4(80cm)</t>
  </si>
  <si>
    <t>Temp5TE4(80cm)</t>
  </si>
  <si>
    <t>Pit4_ORP_5</t>
  </si>
  <si>
    <t>Pit4_ORP_10</t>
  </si>
  <si>
    <t>Pit4_ORP_30</t>
  </si>
  <si>
    <t>Pit4_ORP_60</t>
  </si>
  <si>
    <t>Temp_Avg(2cm)</t>
  </si>
  <si>
    <t>https://www.hydroshare.org/resource/d6f11c7d6a6447cfab5a5023ca9c3aaf/</t>
  </si>
  <si>
    <t>Temp_Avg(10cm)</t>
  </si>
  <si>
    <t>Temp_Avg(30cm)</t>
  </si>
  <si>
    <t>Temp_Avg(60cm)</t>
  </si>
  <si>
    <t>O2_Avg(2cm)</t>
  </si>
  <si>
    <t>O2_Avg(10cm)</t>
  </si>
  <si>
    <t>O2_Avg(30cm)</t>
  </si>
  <si>
    <t>O2_Avg(60cm)</t>
  </si>
  <si>
    <t>CO2_Avg(2cm)</t>
  </si>
  <si>
    <t>CO2_Avg(10cm)</t>
  </si>
  <si>
    <t>CO2_Avg(30cm)</t>
  </si>
  <si>
    <t>CO2_Avg(60cm)</t>
  </si>
  <si>
    <t>VWC12cm</t>
  </si>
  <si>
    <t>10 minutes</t>
  </si>
  <si>
    <t>https://www.hydroshare.org/resource/0348b65d71eb46d38bba7db4cb2826db/</t>
  </si>
  <si>
    <t>Temp12cm</t>
  </si>
  <si>
    <t>EC12cm</t>
  </si>
  <si>
    <t>VWC37cm</t>
  </si>
  <si>
    <t>Temp37cm</t>
  </si>
  <si>
    <t>EC37cm</t>
  </si>
  <si>
    <t>VWC57cm</t>
  </si>
  <si>
    <t>Temp57cm</t>
  </si>
  <si>
    <t>EC57cm</t>
  </si>
  <si>
    <t>Voltage12cm</t>
  </si>
  <si>
    <t>value=Voltage, Units=mV</t>
  </si>
  <si>
    <t>DecagonMPS1</t>
  </si>
  <si>
    <t>Voltage23cm</t>
  </si>
  <si>
    <t>https://www.hydroshare.org/resource/38492153da544d55b8183784ce38ed6a/</t>
  </si>
  <si>
    <t>soil geochemistry</t>
  </si>
  <si>
    <t>ph, ions, %sand silt and clay, common ions and heavy metals, mineral composition</t>
  </si>
  <si>
    <t>various depths</t>
  </si>
  <si>
    <t>NA</t>
  </si>
  <si>
    <t>Manual</t>
  </si>
  <si>
    <t>various insturments</t>
  </si>
  <si>
    <t>https://www.hydroshare.org/resource/76bbc82a2b0949668a34e924f0e3d7c3/</t>
  </si>
  <si>
    <t>VWC9.5cm</t>
  </si>
  <si>
    <t>Temp9.5cm</t>
  </si>
  <si>
    <t>EC9.5cm</t>
  </si>
  <si>
    <t>VWC44cm</t>
  </si>
  <si>
    <t>Temp44cm</t>
  </si>
  <si>
    <t>EC44cm</t>
  </si>
  <si>
    <t>VWC65cm</t>
  </si>
  <si>
    <t>Temp65cm</t>
  </si>
  <si>
    <t>EC65cm</t>
  </si>
  <si>
    <t>Voltage11cm</t>
  </si>
  <si>
    <t>Voltage45cm</t>
  </si>
  <si>
    <t>VWC30cm</t>
  </si>
  <si>
    <t>Temp30cm</t>
  </si>
  <si>
    <t>EC30cm</t>
  </si>
  <si>
    <t>Voltage29cm</t>
  </si>
  <si>
    <t>WP11cm</t>
  </si>
  <si>
    <t>WP29cm</t>
  </si>
  <si>
    <t>VWC10cm</t>
  </si>
  <si>
    <t>Temp10cm</t>
  </si>
  <si>
    <t>EC10cm</t>
  </si>
  <si>
    <t>VWC38.5cm</t>
  </si>
  <si>
    <t>Temp38.5cm</t>
  </si>
  <si>
    <t>EC38.5cm</t>
  </si>
  <si>
    <t>VWC62cm</t>
  </si>
  <si>
    <t>Temp62cm</t>
  </si>
  <si>
    <t>EC62cm</t>
  </si>
  <si>
    <t>Voltage40cm</t>
  </si>
  <si>
    <t>WP40cm</t>
  </si>
  <si>
    <t>VWC27cm</t>
  </si>
  <si>
    <t>Temp27cm</t>
  </si>
  <si>
    <t>EC27cm</t>
  </si>
  <si>
    <t>Voltage35cm</t>
  </si>
  <si>
    <t>Pit5_ORP_5</t>
  </si>
  <si>
    <t>Pit5_ORP_10</t>
  </si>
  <si>
    <t>Pit5_ORP_30</t>
  </si>
  <si>
    <t>Pit5_ORP_60</t>
  </si>
  <si>
    <t>VWC25cm</t>
  </si>
  <si>
    <t>Temp25cm</t>
  </si>
  <si>
    <t>EC25cm</t>
  </si>
  <si>
    <t>VWC53cm</t>
  </si>
  <si>
    <t>Temp53cm</t>
  </si>
  <si>
    <t>EC53cm</t>
  </si>
  <si>
    <t>Pit6_ORP_5</t>
  </si>
  <si>
    <t>Pit6_ORP_10</t>
  </si>
  <si>
    <t>Pit6_ORP_30</t>
  </si>
  <si>
    <t>Pit6_ORP_60</t>
  </si>
  <si>
    <t>TempSO1(2cm)</t>
  </si>
  <si>
    <t>https://www.hydroshare.org/resource/9f9a250586bb45f0b8e78eefbeb35b83/</t>
  </si>
  <si>
    <t>TempSO2(10cm)</t>
  </si>
  <si>
    <t>TempSO3(30cm)</t>
  </si>
  <si>
    <t>O2soil1(2cm)</t>
  </si>
  <si>
    <t>O2soil2(10cm)</t>
  </si>
  <si>
    <t>O2soil3(30cm)</t>
  </si>
  <si>
    <t>CO2soil1(2cm)</t>
  </si>
  <si>
    <t>Vaisala_GMM222</t>
  </si>
  <si>
    <t>CO2soil2(10cm)</t>
  </si>
  <si>
    <t>CO2soil3(30cm)</t>
  </si>
  <si>
    <t>Vaisala_GMM221</t>
  </si>
  <si>
    <t>DecagonMPS2</t>
  </si>
  <si>
    <t>https://www.hydroshare.org/resource/5602200fa76c477d86774553b70c71b9/</t>
  </si>
  <si>
    <t>possibly multiple dataloggers</t>
  </si>
  <si>
    <t>VWC4(135cm)</t>
  </si>
  <si>
    <t>EC4(135cm)</t>
  </si>
  <si>
    <t>Temp5TE4(135cm)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</si>
</sst>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4">
    <font>
      <sz val="10.0"/>
      <color rgb="FF000000"/>
      <name val="Arial"/>
    </font>
    <font>
      <b/>
      <sz val="11.0"/>
      <color theme="1"/>
      <name val="Arial"/>
    </font>
    <font>
      <b/>
      <sz val="11.0"/>
      <name val="Arial"/>
    </font>
    <font>
      <b/>
      <sz val="11.0"/>
      <color theme="1"/>
      <name val="Calibri"/>
    </font>
    <font>
      <color theme="1"/>
      <name val="Arial"/>
    </font>
    <font>
      <u/>
      <color rgb="FF1155CC"/>
    </font>
    <font>
      <sz val="12.0"/>
      <color rgb="FFFFFFFF"/>
      <name val="Verdana"/>
    </font>
    <font>
      <sz val="12.0"/>
      <color rgb="FF000000"/>
      <name val="Calibri"/>
    </font>
    <font/>
    <font>
      <u/>
      <color rgb="FF0000FF"/>
    </font>
    <font>
      <u/>
      <color rgb="FF1155CC"/>
    </font>
    <font>
      <color rgb="FF000000"/>
      <name val="Arial"/>
    </font>
    <font>
      <color rgb="FF000000"/>
    </font>
    <font>
      <b/>
      <sz val="11.0"/>
      <name val="Calibri"/>
    </font>
  </fonts>
  <fills count="3">
    <fill>
      <patternFill patternType="none"/>
    </fill>
    <fill>
      <patternFill patternType="lightGray"/>
    </fill>
    <fill>
      <patternFill patternType="solid">
        <fgColor rgb="FFFFFF00"/>
        <bgColor rgb="FFFFFF00"/>
      </patternFill>
    </fill>
  </fills>
  <borders count="2">
    <border/>
    <border>
      <righ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readingOrder="0" shrinkToFit="0" vertical="bottom"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horizontal="right" readingOrder="0"/>
    </xf>
    <xf borderId="0" fillId="0" fontId="7" numFmtId="0" xfId="0" applyAlignment="1" applyFont="1">
      <alignment readingOrder="0" shrinkToFit="0" vertical="bottom" wrapText="0"/>
    </xf>
    <xf borderId="0" fillId="0" fontId="7" numFmtId="0" xfId="0" applyAlignment="1" applyFont="1">
      <alignment horizontal="right" readingOrder="0" shrinkToFit="0" vertical="bottom" wrapText="0"/>
    </xf>
    <xf borderId="0" fillId="0" fontId="8" numFmtId="0" xfId="0" applyAlignment="1" applyFont="1">
      <alignment readingOrder="0"/>
    </xf>
    <xf borderId="0" fillId="0" fontId="9" numFmtId="0" xfId="0" applyAlignment="1" applyFont="1">
      <alignment readingOrder="0"/>
    </xf>
    <xf borderId="0" fillId="2" fontId="10" numFmtId="0" xfId="0" applyAlignment="1" applyFill="1" applyFont="1">
      <alignment readingOrder="0" shrinkToFit="0" wrapText="1"/>
    </xf>
    <xf borderId="0" fillId="2" fontId="8" numFmtId="0" xfId="0" applyAlignment="1" applyFont="1">
      <alignment readingOrder="0"/>
    </xf>
    <xf borderId="0" fillId="0" fontId="1" numFmtId="0" xfId="0" applyAlignment="1" applyFont="1">
      <alignment vertical="bottom"/>
    </xf>
    <xf borderId="0" fillId="0" fontId="3" numFmtId="0" xfId="0" applyAlignment="1" applyFont="1">
      <alignment vertical="bottom"/>
    </xf>
    <xf borderId="0" fillId="0" fontId="7" numFmtId="164" xfId="0" applyAlignment="1" applyFont="1" applyNumberFormat="1">
      <alignment readingOrder="0" shrinkToFit="0" vertical="bottom" wrapText="0"/>
    </xf>
    <xf borderId="0" fillId="0" fontId="11" numFmtId="0" xfId="0" applyAlignment="1" applyFont="1">
      <alignment readingOrder="0" shrinkToFit="0" wrapText="1"/>
    </xf>
    <xf borderId="0" fillId="0" fontId="4" numFmtId="0" xfId="0" applyFont="1"/>
    <xf borderId="0" fillId="0" fontId="4" numFmtId="164" xfId="0" applyAlignment="1" applyFont="1" applyNumberFormat="1">
      <alignment readingOrder="0"/>
    </xf>
    <xf borderId="0" fillId="0" fontId="7" numFmtId="0" xfId="0" applyAlignment="1" applyFont="1">
      <alignment vertical="bottom"/>
    </xf>
    <xf borderId="0" fillId="0" fontId="7" numFmtId="0" xfId="0" applyAlignment="1" applyFont="1">
      <alignment readingOrder="0" vertical="bottom"/>
    </xf>
    <xf borderId="1" fillId="0" fontId="7" numFmtId="0" xfId="0" applyAlignment="1" applyBorder="1" applyFont="1">
      <alignment shrinkToFit="0" vertical="bottom" wrapText="0"/>
    </xf>
    <xf borderId="0" fillId="0" fontId="12" numFmtId="0" xfId="0" applyAlignment="1" applyFont="1">
      <alignment readingOrder="0" shrinkToFit="0" wrapText="1"/>
    </xf>
    <xf borderId="0" fillId="0" fontId="8" numFmtId="49" xfId="0" applyAlignment="1" applyFont="1" applyNumberFormat="1">
      <alignment readingOrder="0"/>
    </xf>
    <xf borderId="0" fillId="0" fontId="13" numFmtId="0" xfId="0" applyAlignment="1" applyFont="1">
      <alignment vertical="bottom"/>
    </xf>
    <xf borderId="0" fillId="2" fontId="7"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criticalzone.org/catalina-jemez/infrastructure/field-area/jemez-unburned-zob/" TargetMode="External"/><Relationship Id="rId10" Type="http://schemas.openxmlformats.org/officeDocument/2006/relationships/hyperlink" Target="http://criticalzone.org/catalina-jemez/infrastructure/field-area/jemez-2011-burned-zob/" TargetMode="External"/><Relationship Id="rId13" Type="http://schemas.openxmlformats.org/officeDocument/2006/relationships/vmlDrawing" Target="../drawings/vmlDrawing1.vml"/><Relationship Id="rId12"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www.czo.arizona.edu/czo_data/MethodsSites/jemez/" TargetMode="External"/><Relationship Id="rId3" Type="http://schemas.openxmlformats.org/officeDocument/2006/relationships/hyperlink" Target="http://criticalzone.org/catalina-jemez/infrastructure/field-area/b2-desert-site-low-elevation/" TargetMode="External"/><Relationship Id="rId4" Type="http://schemas.openxmlformats.org/officeDocument/2006/relationships/hyperlink" Target="http://www.czo.arizona.edu/czo_data/MethodsSites/catalinas/" TargetMode="External"/><Relationship Id="rId9" Type="http://schemas.openxmlformats.org/officeDocument/2006/relationships/hyperlink" Target="https://www.hydroshare.org/resource/da61f854a1754e26a7c65de608bf5890/" TargetMode="External"/><Relationship Id="rId5" Type="http://schemas.openxmlformats.org/officeDocument/2006/relationships/hyperlink" Target="http://criticalzone.org/catalina-jemez/infrastructure/field-area/oracle-ridge-mid-elevation/" TargetMode="External"/><Relationship Id="rId6" Type="http://schemas.openxmlformats.org/officeDocument/2006/relationships/hyperlink" Target="http://criticalzone.org/catalina-jemez/infrastructure/field-area/bigelow-tower-marshall-gulch-high-elevation/" TargetMode="External"/><Relationship Id="rId7" Type="http://schemas.openxmlformats.org/officeDocument/2006/relationships/hyperlink" Target="http://criticalzone.org/catalina-jemez/infrastructure/field-area/bigelow-tower/" TargetMode="External"/><Relationship Id="rId8" Type="http://schemas.openxmlformats.org/officeDocument/2006/relationships/hyperlink" Target="http://criticalzone.org/catalina-jemez/infrastructure/field-area/jemez-2013-burned-zob/"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hydroshare.org/resource/d6f11c7d6a6447cfab5a5023ca9c3aaf/" TargetMode="External"/><Relationship Id="rId2" Type="http://schemas.openxmlformats.org/officeDocument/2006/relationships/hyperlink" Target="https://www.hydroshare.org/resource/0348b65d71eb46d38bba7db4cb2826db/" TargetMode="External"/><Relationship Id="rId3" Type="http://schemas.openxmlformats.org/officeDocument/2006/relationships/hyperlink" Target="https://www.hydroshare.org/resource/38492153da544d55b8183784ce38ed6a/" TargetMode="External"/><Relationship Id="rId4" Type="http://schemas.openxmlformats.org/officeDocument/2006/relationships/hyperlink" Target="https://www.hydroshare.org/resource/76bbc82a2b0949668a34e924f0e3d7c3/"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hydroshare.org/resource/d6f11c7d6a6447cfab5a5023ca9c3aaf/" TargetMode="External"/><Relationship Id="rId2" Type="http://schemas.openxmlformats.org/officeDocument/2006/relationships/hyperlink" Target="https://www.hydroshare.org/resource/0348b65d71eb46d38bba7db4cb2826db/" TargetMode="External"/><Relationship Id="rId3" Type="http://schemas.openxmlformats.org/officeDocument/2006/relationships/hyperlink" Target="https://www.hydroshare.org/resource/38492153da544d55b8183784ce38ed6a/" TargetMode="External"/><Relationship Id="rId4" Type="http://schemas.openxmlformats.org/officeDocument/2006/relationships/hyperlink" Target="https://www.hydroshare.org/resource/76bbc82a2b0949668a34e924f0e3d7c3/"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hydroshare.org/resource/9f9a250586bb45f0b8e78eefbeb35b83/" TargetMode="External"/><Relationship Id="rId3" Type="http://schemas.openxmlformats.org/officeDocument/2006/relationships/hyperlink" Target="https://www.hydroshare.org/resource/5602200fa76c477d86774553b70c71b9/" TargetMode="External"/><Relationship Id="rId4" Type="http://schemas.openxmlformats.org/officeDocument/2006/relationships/drawing" Target="../drawings/drawing12.xml"/><Relationship Id="rId5"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hydroshare.org/resource/9f9a250586bb45f0b8e78eefbeb35b83/" TargetMode="External"/><Relationship Id="rId2" Type="http://schemas.openxmlformats.org/officeDocument/2006/relationships/hyperlink" Target="https://www.hydroshare.org/resource/5602200fa76c477d86774553b70c71b9/"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hydroshare.org/resource/9f9a250586bb45f0b8e78eefbeb35b83/" TargetMode="External"/><Relationship Id="rId2" Type="http://schemas.openxmlformats.org/officeDocument/2006/relationships/hyperlink" Target="https://www.hydroshare.org/resource/5602200fa76c477d86774553b70c71b9/" TargetMode="External"/><Relationship Id="rId3"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hydroshare.org/resource/2a19d06352394d4683355b4cb5d3bb44/" TargetMode="External"/><Relationship Id="rId3" Type="http://schemas.openxmlformats.org/officeDocument/2006/relationships/hyperlink" Target="https://www.hydroshare.org/resource/51e6489b2f6c4b489288885d2540bcbc/" TargetMode="External"/><Relationship Id="rId4" Type="http://schemas.openxmlformats.org/officeDocument/2006/relationships/hyperlink" Target="https://www.hydroshare.org/resource/ed8a2be3883b4f72b73636ae5d9ed087/" TargetMode="External"/><Relationship Id="rId5" Type="http://schemas.openxmlformats.org/officeDocument/2006/relationships/drawing" Target="../drawings/drawing2.xml"/><Relationship Id="rId6"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hydroshare.org/resource/2a19d06352394d4683355b4cb5d3bb44/" TargetMode="External"/><Relationship Id="rId2" Type="http://schemas.openxmlformats.org/officeDocument/2006/relationships/hyperlink" Target="https://www.hydroshare.org/resource/51e6489b2f6c4b489288885d2540bcbc/" TargetMode="External"/><Relationship Id="rId3" Type="http://schemas.openxmlformats.org/officeDocument/2006/relationships/hyperlink" Target="https://www.hydroshare.org/resource/ed8a2be3883b4f72b73636ae5d9ed087/"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hydroshare.org/resource/2a19d06352394d4683355b4cb5d3bb44/" TargetMode="External"/><Relationship Id="rId2" Type="http://schemas.openxmlformats.org/officeDocument/2006/relationships/hyperlink" Target="https://www.hydroshare.org/resource/51e6489b2f6c4b489288885d2540bcbc/" TargetMode="External"/><Relationship Id="rId3" Type="http://schemas.openxmlformats.org/officeDocument/2006/relationships/hyperlink" Target="https://www.hydroshare.org/resource/ed8a2be3883b4f72b73636ae5d9ed087/"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hydroshare.org/resource/2a19d06352394d4683355b4cb5d3bb44/" TargetMode="External"/><Relationship Id="rId2" Type="http://schemas.openxmlformats.org/officeDocument/2006/relationships/hyperlink" Target="https://www.hydroshare.org/resource/51e6489b2f6c4b489288885d2540bcbc/" TargetMode="External"/><Relationship Id="rId3" Type="http://schemas.openxmlformats.org/officeDocument/2006/relationships/hyperlink" Target="https://www.hydroshare.org/resource/ed8a2be3883b4f72b73636ae5d9ed087/"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hydroshare.org/resource/d6f11c7d6a6447cfab5a5023ca9c3aaf/" TargetMode="External"/><Relationship Id="rId2" Type="http://schemas.openxmlformats.org/officeDocument/2006/relationships/hyperlink" Target="https://www.hydroshare.org/resource/0348b65d71eb46d38bba7db4cb2826db/" TargetMode="External"/><Relationship Id="rId3" Type="http://schemas.openxmlformats.org/officeDocument/2006/relationships/hyperlink" Target="https://www.hydroshare.org/resource/38492153da544d55b8183784ce38ed6a/" TargetMode="External"/><Relationship Id="rId4" Type="http://schemas.openxmlformats.org/officeDocument/2006/relationships/hyperlink" Target="https://www.hydroshare.org/resource/76bbc82a2b0949668a34e924f0e3d7c3/"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hydroshare.org/resource/d6f11c7d6a6447cfab5a5023ca9c3aaf/" TargetMode="External"/><Relationship Id="rId2" Type="http://schemas.openxmlformats.org/officeDocument/2006/relationships/hyperlink" Target="https://www.hydroshare.org/resource/0348b65d71eb46d38bba7db4cb2826db/" TargetMode="External"/><Relationship Id="rId3" Type="http://schemas.openxmlformats.org/officeDocument/2006/relationships/hyperlink" Target="https://www.hydroshare.org/resource/38492153da544d55b8183784ce38ed6a/" TargetMode="External"/><Relationship Id="rId4" Type="http://schemas.openxmlformats.org/officeDocument/2006/relationships/hyperlink" Target="https://www.hydroshare.org/resource/76bbc82a2b0949668a34e924f0e3d7c3/"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hydroshare.org/resource/d6f11c7d6a6447cfab5a5023ca9c3aaf/" TargetMode="External"/><Relationship Id="rId2" Type="http://schemas.openxmlformats.org/officeDocument/2006/relationships/hyperlink" Target="https://www.hydroshare.org/resource/0348b65d71eb46d38bba7db4cb2826db/" TargetMode="External"/><Relationship Id="rId3" Type="http://schemas.openxmlformats.org/officeDocument/2006/relationships/hyperlink" Target="https://www.hydroshare.org/resource/38492153da544d55b8183784ce38ed6a/" TargetMode="External"/><Relationship Id="rId4" Type="http://schemas.openxmlformats.org/officeDocument/2006/relationships/hyperlink" Target="https://www.hydroshare.org/resource/76bbc82a2b0949668a34e924f0e3d7c3/"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hydroshare.org/resource/d6f11c7d6a6447cfab5a5023ca9c3aaf/" TargetMode="External"/><Relationship Id="rId2" Type="http://schemas.openxmlformats.org/officeDocument/2006/relationships/hyperlink" Target="https://www.hydroshare.org/resource/0348b65d71eb46d38bba7db4cb2826db/" TargetMode="External"/><Relationship Id="rId3" Type="http://schemas.openxmlformats.org/officeDocument/2006/relationships/hyperlink" Target="https://www.hydroshare.org/resource/38492153da544d55b8183784ce38ed6a/" TargetMode="External"/><Relationship Id="rId4" Type="http://schemas.openxmlformats.org/officeDocument/2006/relationships/hyperlink" Target="https://www.hydroshare.org/resource/76bbc82a2b0949668a34e924f0e3d7c3/"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7.57"/>
    <col customWidth="1" min="14" max="14" width="26.0"/>
    <col customWidth="1" min="16" max="16" width="49.43"/>
  </cols>
  <sheetData>
    <row r="1" ht="33.75" customHeight="1">
      <c r="A1" s="1" t="s">
        <v>0</v>
      </c>
      <c r="B1" s="1" t="s">
        <v>1</v>
      </c>
      <c r="C1" s="1" t="s">
        <v>2</v>
      </c>
      <c r="D1" s="2" t="s">
        <v>3</v>
      </c>
      <c r="E1" s="1" t="s">
        <v>4</v>
      </c>
      <c r="F1" s="1" t="s">
        <v>5</v>
      </c>
      <c r="G1" s="2" t="s">
        <v>6</v>
      </c>
      <c r="H1" s="1" t="s">
        <v>7</v>
      </c>
      <c r="I1" s="2" t="s">
        <v>8</v>
      </c>
      <c r="J1" s="3" t="s">
        <v>9</v>
      </c>
      <c r="K1" s="1" t="s">
        <v>10</v>
      </c>
      <c r="L1" s="3" t="s">
        <v>11</v>
      </c>
      <c r="M1" s="4" t="s">
        <v>12</v>
      </c>
      <c r="N1" s="5" t="s">
        <v>13</v>
      </c>
      <c r="O1" s="2" t="s">
        <v>14</v>
      </c>
      <c r="P1" s="5" t="s">
        <v>15</v>
      </c>
      <c r="Q1" s="4"/>
      <c r="R1" s="4"/>
      <c r="S1" s="4"/>
      <c r="T1" s="4"/>
      <c r="U1" s="4"/>
      <c r="V1" s="4"/>
      <c r="W1" s="4"/>
      <c r="X1" s="4"/>
      <c r="Y1" s="4"/>
      <c r="Z1" s="4"/>
      <c r="AA1" s="4"/>
    </row>
    <row r="2">
      <c r="A2" s="6" t="s">
        <v>16</v>
      </c>
      <c r="B2" s="6" t="s">
        <v>17</v>
      </c>
      <c r="M2" s="6" t="s">
        <v>18</v>
      </c>
      <c r="N2" s="7" t="s">
        <v>19</v>
      </c>
      <c r="O2" s="7" t="s">
        <v>20</v>
      </c>
    </row>
    <row r="3">
      <c r="B3" s="6" t="s">
        <v>21</v>
      </c>
      <c r="L3" s="8"/>
      <c r="M3" s="6" t="s">
        <v>18</v>
      </c>
      <c r="N3" s="7" t="s">
        <v>22</v>
      </c>
      <c r="O3" s="7" t="s">
        <v>23</v>
      </c>
    </row>
    <row r="4">
      <c r="B4" s="6" t="s">
        <v>24</v>
      </c>
      <c r="M4" s="6" t="s">
        <v>18</v>
      </c>
      <c r="O4" s="7" t="s">
        <v>25</v>
      </c>
    </row>
    <row r="5">
      <c r="B5" s="6" t="s">
        <v>26</v>
      </c>
      <c r="C5" s="9" t="s">
        <v>27</v>
      </c>
      <c r="D5" s="6" t="s">
        <v>28</v>
      </c>
      <c r="E5" s="10">
        <v>32.41525</v>
      </c>
      <c r="F5" s="10">
        <v>-110.72488</v>
      </c>
      <c r="G5" s="9" t="s">
        <v>29</v>
      </c>
      <c r="H5" s="10">
        <v>2543.0</v>
      </c>
      <c r="I5" s="9" t="s">
        <v>30</v>
      </c>
      <c r="J5" s="6">
        <v>42.0</v>
      </c>
      <c r="L5" s="11">
        <v>609.0</v>
      </c>
      <c r="M5" s="6" t="s">
        <v>31</v>
      </c>
      <c r="O5" s="12" t="s">
        <v>32</v>
      </c>
    </row>
    <row r="6">
      <c r="B6" s="6" t="s">
        <v>26</v>
      </c>
      <c r="C6" s="9" t="s">
        <v>33</v>
      </c>
      <c r="D6" s="6" t="s">
        <v>34</v>
      </c>
      <c r="E6" s="10">
        <v>32.41508</v>
      </c>
      <c r="F6" s="10">
        <v>-110.72461</v>
      </c>
      <c r="G6" s="9" t="s">
        <v>29</v>
      </c>
      <c r="H6" s="10">
        <v>2542.0</v>
      </c>
      <c r="I6" s="9" t="s">
        <v>30</v>
      </c>
      <c r="J6" s="6">
        <v>42.0</v>
      </c>
      <c r="L6" s="6">
        <v>609.0</v>
      </c>
      <c r="M6" s="6" t="s">
        <v>31</v>
      </c>
      <c r="O6" s="6"/>
    </row>
    <row r="7">
      <c r="B7" s="6" t="s">
        <v>26</v>
      </c>
      <c r="C7" s="9" t="s">
        <v>35</v>
      </c>
      <c r="D7" s="6" t="s">
        <v>36</v>
      </c>
      <c r="E7" s="10">
        <v>32.41545</v>
      </c>
      <c r="F7" s="10">
        <v>-110.72467</v>
      </c>
      <c r="G7" s="9" t="s">
        <v>29</v>
      </c>
      <c r="H7" s="10">
        <v>2545.0</v>
      </c>
      <c r="I7" s="9" t="s">
        <v>30</v>
      </c>
      <c r="J7" s="6">
        <v>42.0</v>
      </c>
      <c r="L7" s="6">
        <v>609.0</v>
      </c>
      <c r="M7" s="6" t="s">
        <v>31</v>
      </c>
      <c r="O7" s="6"/>
    </row>
    <row r="8">
      <c r="B8" s="6" t="s">
        <v>26</v>
      </c>
      <c r="C8" s="9" t="s">
        <v>37</v>
      </c>
      <c r="D8" s="6" t="s">
        <v>38</v>
      </c>
      <c r="E8" s="10">
        <v>32.41522</v>
      </c>
      <c r="F8" s="10">
        <v>-110.724354</v>
      </c>
      <c r="G8" s="9" t="s">
        <v>29</v>
      </c>
      <c r="H8" s="10">
        <v>2535.0</v>
      </c>
      <c r="I8" s="9" t="s">
        <v>30</v>
      </c>
      <c r="J8" s="6">
        <v>42.0</v>
      </c>
      <c r="L8" s="6">
        <v>609.0</v>
      </c>
      <c r="M8" s="6" t="s">
        <v>31</v>
      </c>
      <c r="O8" s="6"/>
    </row>
    <row r="9" ht="52.5" customHeight="1">
      <c r="B9" s="6" t="s">
        <v>39</v>
      </c>
      <c r="C9" s="6" t="s">
        <v>40</v>
      </c>
      <c r="E9" s="10">
        <v>35.882467</v>
      </c>
      <c r="F9" s="10">
        <v>-106.53405</v>
      </c>
      <c r="G9" s="9" t="s">
        <v>29</v>
      </c>
      <c r="H9" s="10">
        <v>3017.5</v>
      </c>
      <c r="I9" s="9" t="s">
        <v>41</v>
      </c>
      <c r="J9" s="6">
        <v>71.0</v>
      </c>
      <c r="L9" s="6">
        <v>770.0</v>
      </c>
      <c r="M9" s="6" t="s">
        <v>31</v>
      </c>
      <c r="O9" s="12" t="s">
        <v>42</v>
      </c>
      <c r="P9" s="13" t="s">
        <v>43</v>
      </c>
    </row>
    <row r="10">
      <c r="B10" s="6" t="s">
        <v>39</v>
      </c>
      <c r="C10" s="6" t="s">
        <v>44</v>
      </c>
      <c r="E10" s="10">
        <v>35.881983</v>
      </c>
      <c r="F10" s="10">
        <v>-106.53575</v>
      </c>
      <c r="G10" s="9" t="s">
        <v>29</v>
      </c>
      <c r="H10" s="10">
        <v>3009.3</v>
      </c>
      <c r="I10" s="9" t="s">
        <v>41</v>
      </c>
      <c r="J10" s="6">
        <v>71.0</v>
      </c>
      <c r="L10" s="6">
        <v>770.0</v>
      </c>
      <c r="M10" s="6" t="s">
        <v>31</v>
      </c>
      <c r="O10" s="6"/>
    </row>
    <row r="11">
      <c r="B11" s="6" t="s">
        <v>39</v>
      </c>
      <c r="C11" s="6" t="s">
        <v>45</v>
      </c>
      <c r="E11" s="10">
        <v>35.882783</v>
      </c>
      <c r="F11" s="10">
        <v>-106.5374</v>
      </c>
      <c r="G11" s="9" t="s">
        <v>29</v>
      </c>
      <c r="H11" s="10">
        <v>3048.3</v>
      </c>
      <c r="I11" s="9" t="s">
        <v>41</v>
      </c>
      <c r="J11" s="6">
        <v>71.0</v>
      </c>
      <c r="L11" s="6">
        <v>770.0</v>
      </c>
      <c r="M11" s="6" t="s">
        <v>31</v>
      </c>
      <c r="O11" s="6"/>
    </row>
    <row r="12">
      <c r="B12" s="6" t="s">
        <v>39</v>
      </c>
      <c r="C12" s="6" t="s">
        <v>46</v>
      </c>
      <c r="E12" s="10">
        <v>35.883167</v>
      </c>
      <c r="F12" s="10">
        <v>-106.53715</v>
      </c>
      <c r="G12" s="9" t="s">
        <v>29</v>
      </c>
      <c r="H12" s="10">
        <v>3047.4</v>
      </c>
      <c r="I12" s="9" t="s">
        <v>41</v>
      </c>
      <c r="J12" s="6">
        <v>71.0</v>
      </c>
      <c r="L12" s="6">
        <v>770.0</v>
      </c>
      <c r="M12" s="6" t="s">
        <v>31</v>
      </c>
      <c r="O12" s="6"/>
    </row>
    <row r="13">
      <c r="B13" s="6" t="s">
        <v>39</v>
      </c>
      <c r="C13" s="6" t="s">
        <v>47</v>
      </c>
      <c r="E13" s="10">
        <v>35.882867</v>
      </c>
      <c r="F13" s="10">
        <v>-106.5355</v>
      </c>
      <c r="G13" s="9" t="s">
        <v>29</v>
      </c>
      <c r="H13" s="10">
        <v>3026.4</v>
      </c>
      <c r="I13" s="9" t="s">
        <v>41</v>
      </c>
      <c r="J13" s="6">
        <v>71.0</v>
      </c>
      <c r="L13" s="6">
        <v>770.0</v>
      </c>
      <c r="M13" s="6" t="s">
        <v>31</v>
      </c>
      <c r="O13" s="6"/>
    </row>
    <row r="14">
      <c r="B14" s="6" t="s">
        <v>39</v>
      </c>
      <c r="C14" s="6" t="s">
        <v>48</v>
      </c>
      <c r="E14" s="10">
        <v>35.883</v>
      </c>
      <c r="F14" s="10">
        <v>-106.534267</v>
      </c>
      <c r="G14" s="9" t="s">
        <v>29</v>
      </c>
      <c r="H14" s="10">
        <v>3019.0</v>
      </c>
      <c r="I14" s="9" t="s">
        <v>41</v>
      </c>
      <c r="J14" s="6">
        <v>71.0</v>
      </c>
      <c r="L14" s="6">
        <v>770.0</v>
      </c>
      <c r="M14" s="6" t="s">
        <v>31</v>
      </c>
      <c r="O14" s="6"/>
    </row>
    <row r="15">
      <c r="B15" s="6" t="s">
        <v>49</v>
      </c>
      <c r="M15" s="6" t="s">
        <v>18</v>
      </c>
      <c r="O15" s="7" t="s">
        <v>50</v>
      </c>
    </row>
    <row r="16">
      <c r="B16" s="6" t="s">
        <v>51</v>
      </c>
      <c r="C16" s="6" t="s">
        <v>52</v>
      </c>
      <c r="E16" s="10">
        <v>35.91916</v>
      </c>
      <c r="F16" s="10">
        <v>-106.61476</v>
      </c>
      <c r="G16" s="9" t="s">
        <v>29</v>
      </c>
      <c r="H16" s="10">
        <v>2752.0</v>
      </c>
      <c r="I16" s="9" t="s">
        <v>30</v>
      </c>
      <c r="J16" s="6">
        <v>42.0</v>
      </c>
      <c r="L16" s="14" t="s">
        <v>53</v>
      </c>
      <c r="M16" s="6" t="s">
        <v>31</v>
      </c>
      <c r="O16" s="12" t="s">
        <v>54</v>
      </c>
    </row>
    <row r="17">
      <c r="B17" s="6" t="s">
        <v>51</v>
      </c>
      <c r="C17" s="6" t="s">
        <v>55</v>
      </c>
      <c r="E17" s="10">
        <v>35.919463</v>
      </c>
      <c r="F17" s="10">
        <v>-106.614797</v>
      </c>
      <c r="G17" s="9" t="s">
        <v>29</v>
      </c>
      <c r="H17" s="10">
        <v>2751.3</v>
      </c>
      <c r="I17" s="9" t="s">
        <v>30</v>
      </c>
      <c r="J17" s="6">
        <v>42.0</v>
      </c>
      <c r="L17" s="6" t="s">
        <v>53</v>
      </c>
      <c r="M17" s="6" t="s">
        <v>31</v>
      </c>
    </row>
    <row r="18">
      <c r="B18" s="6" t="s">
        <v>51</v>
      </c>
      <c r="C18" s="6" t="s">
        <v>56</v>
      </c>
      <c r="E18" s="10">
        <v>35.919352</v>
      </c>
      <c r="F18" s="10">
        <v>-106.61446</v>
      </c>
      <c r="G18" s="9" t="s">
        <v>29</v>
      </c>
      <c r="H18" s="10">
        <v>2752.3</v>
      </c>
      <c r="I18" s="9" t="s">
        <v>30</v>
      </c>
      <c r="J18" s="6">
        <v>41.0</v>
      </c>
      <c r="L18" s="6" t="s">
        <v>53</v>
      </c>
      <c r="M18" s="6" t="s">
        <v>31</v>
      </c>
    </row>
  </sheetData>
  <hyperlinks>
    <hyperlink r:id="rId2" ref="N2"/>
    <hyperlink r:id="rId3" ref="O2"/>
    <hyperlink r:id="rId4" ref="N3"/>
    <hyperlink r:id="rId5" ref="O3"/>
    <hyperlink r:id="rId6" ref="O4"/>
    <hyperlink r:id="rId7" ref="O5"/>
    <hyperlink r:id="rId8" ref="O9"/>
    <hyperlink r:id="rId9" ref="P9"/>
    <hyperlink r:id="rId10" ref="O15"/>
    <hyperlink r:id="rId11" ref="O16"/>
  </hyperlinks>
  <drawing r:id="rId12"/>
  <legacyDrawing r:id="rId1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86"/>
  </cols>
  <sheetData>
    <row r="1">
      <c r="A1" s="15" t="s">
        <v>57</v>
      </c>
      <c r="B1" s="15" t="s">
        <v>58</v>
      </c>
      <c r="C1" s="15" t="s">
        <v>59</v>
      </c>
      <c r="D1" s="15" t="s">
        <v>60</v>
      </c>
      <c r="E1" s="15" t="s">
        <v>61</v>
      </c>
      <c r="F1" s="15" t="s">
        <v>62</v>
      </c>
      <c r="G1" s="15" t="s">
        <v>63</v>
      </c>
      <c r="H1" s="15" t="s">
        <v>64</v>
      </c>
      <c r="I1" s="15" t="s">
        <v>65</v>
      </c>
      <c r="J1" s="15" t="s">
        <v>66</v>
      </c>
      <c r="K1" s="15" t="s">
        <v>67</v>
      </c>
      <c r="L1" s="15" t="s">
        <v>15</v>
      </c>
      <c r="M1" s="26" t="s">
        <v>68</v>
      </c>
      <c r="N1" s="15"/>
      <c r="O1" s="15"/>
      <c r="P1" s="15"/>
      <c r="Q1" s="15"/>
      <c r="R1" s="15"/>
      <c r="S1" s="15"/>
      <c r="T1" s="15"/>
      <c r="U1" s="15"/>
      <c r="V1" s="15"/>
      <c r="W1" s="15"/>
      <c r="X1" s="15"/>
      <c r="Y1" s="15"/>
      <c r="Z1" s="15"/>
    </row>
    <row r="2">
      <c r="A2" s="9" t="s">
        <v>150</v>
      </c>
      <c r="B2" s="9" t="s">
        <v>70</v>
      </c>
      <c r="C2" s="9">
        <v>2.0</v>
      </c>
      <c r="D2" s="9">
        <f t="shared" ref="D2:D13" si="1">11143+24328+35000+35137+30041</f>
        <v>135649</v>
      </c>
      <c r="E2" s="9" t="s">
        <v>71</v>
      </c>
      <c r="F2" s="17">
        <v>41489.0</v>
      </c>
      <c r="G2" s="17">
        <v>43100.0</v>
      </c>
      <c r="H2" s="9" t="s">
        <v>72</v>
      </c>
      <c r="I2" s="18" t="s">
        <v>73</v>
      </c>
      <c r="J2" s="9">
        <v>0.0</v>
      </c>
      <c r="K2" s="9" t="s">
        <v>31</v>
      </c>
      <c r="L2" s="9"/>
      <c r="M2" s="12" t="s">
        <v>151</v>
      </c>
    </row>
    <row r="3">
      <c r="A3" s="9" t="s">
        <v>152</v>
      </c>
      <c r="B3" s="9" t="s">
        <v>70</v>
      </c>
      <c r="C3" s="6">
        <v>10.0</v>
      </c>
      <c r="D3" s="9">
        <f t="shared" si="1"/>
        <v>135649</v>
      </c>
      <c r="E3" s="9" t="s">
        <v>71</v>
      </c>
      <c r="F3" s="17">
        <v>41489.0</v>
      </c>
      <c r="G3" s="17">
        <v>43100.0</v>
      </c>
      <c r="H3" s="9" t="s">
        <v>72</v>
      </c>
      <c r="I3" s="18" t="s">
        <v>73</v>
      </c>
      <c r="J3" s="9">
        <v>0.0</v>
      </c>
      <c r="K3" s="9" t="s">
        <v>31</v>
      </c>
    </row>
    <row r="4">
      <c r="A4" s="9" t="s">
        <v>153</v>
      </c>
      <c r="B4" s="9" t="s">
        <v>70</v>
      </c>
      <c r="C4" s="6">
        <v>30.0</v>
      </c>
      <c r="D4" s="9">
        <f t="shared" si="1"/>
        <v>135649</v>
      </c>
      <c r="E4" s="9" t="s">
        <v>71</v>
      </c>
      <c r="F4" s="17">
        <v>41489.0</v>
      </c>
      <c r="G4" s="17">
        <v>43100.0</v>
      </c>
      <c r="H4" s="9" t="s">
        <v>72</v>
      </c>
      <c r="I4" s="18" t="s">
        <v>73</v>
      </c>
      <c r="J4" s="9">
        <v>0.0</v>
      </c>
      <c r="K4" s="9" t="s">
        <v>31</v>
      </c>
    </row>
    <row r="5">
      <c r="A5" s="9" t="s">
        <v>154</v>
      </c>
      <c r="B5" s="6" t="s">
        <v>70</v>
      </c>
      <c r="C5" s="6">
        <v>60.0</v>
      </c>
      <c r="D5" s="9">
        <f t="shared" si="1"/>
        <v>135649</v>
      </c>
      <c r="E5" s="9" t="s">
        <v>71</v>
      </c>
      <c r="F5" s="17">
        <v>41489.0</v>
      </c>
      <c r="G5" s="17">
        <v>43100.0</v>
      </c>
      <c r="H5" s="9" t="s">
        <v>72</v>
      </c>
      <c r="I5" s="18" t="s">
        <v>73</v>
      </c>
      <c r="J5" s="9">
        <v>0.0</v>
      </c>
      <c r="K5" s="9" t="s">
        <v>31</v>
      </c>
    </row>
    <row r="6">
      <c r="A6" s="9" t="s">
        <v>155</v>
      </c>
      <c r="B6" s="9" t="s">
        <v>79</v>
      </c>
      <c r="C6" s="9">
        <v>2.0</v>
      </c>
      <c r="D6" s="9">
        <f t="shared" si="1"/>
        <v>135649</v>
      </c>
      <c r="E6" s="9" t="s">
        <v>71</v>
      </c>
      <c r="F6" s="17">
        <v>41489.0</v>
      </c>
      <c r="G6" s="17">
        <v>43100.0</v>
      </c>
      <c r="H6" s="9" t="s">
        <v>72</v>
      </c>
      <c r="I6" s="18" t="s">
        <v>73</v>
      </c>
      <c r="J6" s="9">
        <v>0.0</v>
      </c>
      <c r="K6" s="9" t="s">
        <v>31</v>
      </c>
    </row>
    <row r="7">
      <c r="A7" s="9" t="s">
        <v>156</v>
      </c>
      <c r="B7" s="9" t="s">
        <v>79</v>
      </c>
      <c r="C7" s="6">
        <v>10.0</v>
      </c>
      <c r="D7" s="9">
        <f t="shared" si="1"/>
        <v>135649</v>
      </c>
      <c r="E7" s="9" t="s">
        <v>71</v>
      </c>
      <c r="F7" s="17">
        <v>41489.0</v>
      </c>
      <c r="G7" s="17">
        <v>43100.0</v>
      </c>
      <c r="H7" s="9" t="s">
        <v>72</v>
      </c>
      <c r="I7" s="18" t="s">
        <v>73</v>
      </c>
      <c r="J7" s="9">
        <v>0.0</v>
      </c>
      <c r="K7" s="9" t="s">
        <v>31</v>
      </c>
    </row>
    <row r="8">
      <c r="A8" s="9" t="s">
        <v>157</v>
      </c>
      <c r="B8" s="9" t="s">
        <v>79</v>
      </c>
      <c r="C8" s="6">
        <v>30.0</v>
      </c>
      <c r="D8" s="9">
        <f t="shared" si="1"/>
        <v>135649</v>
      </c>
      <c r="E8" s="9" t="s">
        <v>71</v>
      </c>
      <c r="F8" s="17">
        <v>41489.0</v>
      </c>
      <c r="G8" s="17">
        <v>43100.0</v>
      </c>
      <c r="H8" s="9" t="s">
        <v>72</v>
      </c>
      <c r="I8" s="18" t="s">
        <v>73</v>
      </c>
      <c r="J8" s="9">
        <v>0.0</v>
      </c>
      <c r="K8" s="9" t="s">
        <v>31</v>
      </c>
    </row>
    <row r="9">
      <c r="A9" s="9" t="s">
        <v>158</v>
      </c>
      <c r="B9" s="9" t="s">
        <v>79</v>
      </c>
      <c r="C9" s="6">
        <v>60.0</v>
      </c>
      <c r="D9" s="9">
        <f t="shared" si="1"/>
        <v>135649</v>
      </c>
      <c r="E9" s="9" t="s">
        <v>71</v>
      </c>
      <c r="F9" s="17">
        <v>41489.0</v>
      </c>
      <c r="G9" s="17">
        <v>43100.0</v>
      </c>
      <c r="H9" s="9" t="s">
        <v>72</v>
      </c>
      <c r="I9" s="18" t="s">
        <v>73</v>
      </c>
      <c r="J9" s="9">
        <v>0.0</v>
      </c>
      <c r="K9" s="9" t="s">
        <v>31</v>
      </c>
    </row>
    <row r="10">
      <c r="A10" s="9" t="s">
        <v>159</v>
      </c>
      <c r="B10" s="9" t="s">
        <v>84</v>
      </c>
      <c r="C10" s="9">
        <v>2.0</v>
      </c>
      <c r="D10" s="9">
        <f t="shared" si="1"/>
        <v>135649</v>
      </c>
      <c r="E10" s="9" t="s">
        <v>71</v>
      </c>
      <c r="F10" s="17">
        <v>41489.0</v>
      </c>
      <c r="G10" s="17">
        <v>43100.0</v>
      </c>
      <c r="H10" s="9" t="s">
        <v>72</v>
      </c>
      <c r="I10" s="18" t="s">
        <v>85</v>
      </c>
      <c r="J10" s="9">
        <v>0.0</v>
      </c>
      <c r="K10" s="9" t="s">
        <v>31</v>
      </c>
    </row>
    <row r="11">
      <c r="A11" s="9" t="s">
        <v>160</v>
      </c>
      <c r="B11" s="9" t="s">
        <v>84</v>
      </c>
      <c r="C11" s="6">
        <v>10.0</v>
      </c>
      <c r="D11" s="9">
        <f t="shared" si="1"/>
        <v>135649</v>
      </c>
      <c r="E11" s="9" t="s">
        <v>71</v>
      </c>
      <c r="F11" s="17">
        <v>41489.0</v>
      </c>
      <c r="G11" s="17">
        <v>43100.0</v>
      </c>
      <c r="H11" s="9" t="s">
        <v>72</v>
      </c>
      <c r="I11" s="18" t="s">
        <v>85</v>
      </c>
      <c r="J11" s="9">
        <v>0.0</v>
      </c>
      <c r="K11" s="9" t="s">
        <v>31</v>
      </c>
    </row>
    <row r="12">
      <c r="A12" s="9" t="s">
        <v>161</v>
      </c>
      <c r="B12" s="9" t="s">
        <v>84</v>
      </c>
      <c r="C12" s="6">
        <v>30.0</v>
      </c>
      <c r="D12" s="9">
        <f t="shared" si="1"/>
        <v>135649</v>
      </c>
      <c r="E12" s="9" t="s">
        <v>71</v>
      </c>
      <c r="F12" s="17">
        <v>41489.0</v>
      </c>
      <c r="G12" s="17">
        <v>43100.0</v>
      </c>
      <c r="H12" s="9" t="s">
        <v>72</v>
      </c>
      <c r="I12" s="18" t="s">
        <v>85</v>
      </c>
      <c r="J12" s="9">
        <v>0.0</v>
      </c>
      <c r="K12" s="9" t="s">
        <v>31</v>
      </c>
    </row>
    <row r="13">
      <c r="A13" s="9" t="s">
        <v>162</v>
      </c>
      <c r="B13" s="9" t="s">
        <v>84</v>
      </c>
      <c r="C13" s="6">
        <v>60.0</v>
      </c>
      <c r="D13" s="9">
        <f t="shared" si="1"/>
        <v>135649</v>
      </c>
      <c r="E13" s="9" t="s">
        <v>71</v>
      </c>
      <c r="F13" s="17">
        <v>41489.0</v>
      </c>
      <c r="G13" s="17">
        <v>43100.0</v>
      </c>
      <c r="H13" s="9" t="s">
        <v>72</v>
      </c>
      <c r="I13" s="18" t="s">
        <v>85</v>
      </c>
      <c r="J13" s="9">
        <v>0.0</v>
      </c>
      <c r="K13" s="9" t="s">
        <v>31</v>
      </c>
    </row>
    <row r="14">
      <c r="A14" s="9" t="s">
        <v>203</v>
      </c>
      <c r="B14" s="18" t="s">
        <v>98</v>
      </c>
      <c r="C14" s="6">
        <v>10.0</v>
      </c>
      <c r="D14" s="19">
        <f t="shared" ref="D14:D16" si="2">13470+50000+52705+52561</f>
        <v>168736</v>
      </c>
      <c r="E14" s="6" t="s">
        <v>164</v>
      </c>
      <c r="F14" s="20">
        <v>40478.0</v>
      </c>
      <c r="G14" s="20">
        <v>41639.0</v>
      </c>
      <c r="H14" s="6" t="s">
        <v>72</v>
      </c>
      <c r="I14" s="18" t="s">
        <v>99</v>
      </c>
      <c r="J14" s="9">
        <v>5.0</v>
      </c>
      <c r="K14" s="9" t="s">
        <v>115</v>
      </c>
      <c r="M14" s="12" t="s">
        <v>165</v>
      </c>
    </row>
    <row r="15">
      <c r="A15" s="9" t="s">
        <v>204</v>
      </c>
      <c r="B15" s="18" t="s">
        <v>95</v>
      </c>
      <c r="C15" s="6">
        <v>10.0</v>
      </c>
      <c r="D15" s="19">
        <f t="shared" si="2"/>
        <v>168736</v>
      </c>
      <c r="E15" s="6" t="s">
        <v>164</v>
      </c>
      <c r="F15" s="20">
        <v>40478.0</v>
      </c>
      <c r="G15" s="20">
        <v>41639.0</v>
      </c>
      <c r="H15" s="6" t="s">
        <v>72</v>
      </c>
      <c r="I15" s="18" t="s">
        <v>99</v>
      </c>
      <c r="J15" s="9">
        <v>5.0</v>
      </c>
      <c r="K15" s="9" t="s">
        <v>115</v>
      </c>
    </row>
    <row r="16">
      <c r="A16" s="9" t="s">
        <v>205</v>
      </c>
      <c r="B16" s="18" t="s">
        <v>104</v>
      </c>
      <c r="C16" s="6">
        <v>10.0</v>
      </c>
      <c r="D16" s="19">
        <f t="shared" si="2"/>
        <v>168736</v>
      </c>
      <c r="E16" s="6" t="s">
        <v>164</v>
      </c>
      <c r="F16" s="20">
        <v>40478.0</v>
      </c>
      <c r="G16" s="20">
        <v>41639.0</v>
      </c>
      <c r="H16" s="6" t="s">
        <v>72</v>
      </c>
      <c r="I16" s="18" t="s">
        <v>99</v>
      </c>
      <c r="J16" s="9">
        <v>5.0</v>
      </c>
      <c r="K16" s="9" t="s">
        <v>115</v>
      </c>
    </row>
    <row r="17">
      <c r="A17" s="9" t="s">
        <v>214</v>
      </c>
      <c r="B17" s="18" t="s">
        <v>98</v>
      </c>
      <c r="C17" s="6">
        <v>27.0</v>
      </c>
      <c r="D17" s="19">
        <f t="shared" ref="D17:D19" si="3">13470+50000+52705+52561+52561+50000+50000+52561+30000</f>
        <v>403858</v>
      </c>
      <c r="E17" s="6" t="s">
        <v>164</v>
      </c>
      <c r="F17" s="20">
        <v>40478.0</v>
      </c>
      <c r="G17" s="20">
        <v>43465.0</v>
      </c>
      <c r="H17" s="6" t="s">
        <v>72</v>
      </c>
      <c r="I17" s="18" t="s">
        <v>99</v>
      </c>
      <c r="J17" s="9">
        <v>15.0</v>
      </c>
      <c r="K17" s="9" t="s">
        <v>18</v>
      </c>
    </row>
    <row r="18">
      <c r="A18" s="9" t="s">
        <v>215</v>
      </c>
      <c r="B18" s="18" t="s">
        <v>95</v>
      </c>
      <c r="C18" s="6">
        <v>27.0</v>
      </c>
      <c r="D18" s="19">
        <f t="shared" si="3"/>
        <v>403858</v>
      </c>
      <c r="E18" s="6" t="s">
        <v>164</v>
      </c>
      <c r="F18" s="20">
        <v>40478.0</v>
      </c>
      <c r="G18" s="20">
        <v>43465.0</v>
      </c>
      <c r="H18" s="6" t="s">
        <v>72</v>
      </c>
      <c r="I18" s="18" t="s">
        <v>99</v>
      </c>
      <c r="J18" s="9">
        <v>15.0</v>
      </c>
      <c r="K18" s="9" t="s">
        <v>18</v>
      </c>
    </row>
    <row r="19">
      <c r="A19" s="9" t="s">
        <v>216</v>
      </c>
      <c r="B19" s="18" t="s">
        <v>104</v>
      </c>
      <c r="C19" s="6">
        <v>27.0</v>
      </c>
      <c r="D19" s="19">
        <f t="shared" si="3"/>
        <v>403858</v>
      </c>
      <c r="E19" s="6" t="s">
        <v>164</v>
      </c>
      <c r="F19" s="20">
        <v>40478.0</v>
      </c>
      <c r="G19" s="20">
        <v>43465.0</v>
      </c>
      <c r="H19" s="6" t="s">
        <v>72</v>
      </c>
      <c r="I19" s="18" t="s">
        <v>99</v>
      </c>
      <c r="J19" s="9">
        <v>15.0</v>
      </c>
      <c r="K19" s="9" t="s">
        <v>18</v>
      </c>
    </row>
    <row r="20">
      <c r="A20" s="9" t="s">
        <v>209</v>
      </c>
      <c r="B20" s="18" t="s">
        <v>98</v>
      </c>
      <c r="C20" s="6">
        <v>62.0</v>
      </c>
      <c r="D20" s="19">
        <f t="shared" ref="D20:D22" si="4">13470+50000+52705+52561</f>
        <v>168736</v>
      </c>
      <c r="E20" s="6" t="s">
        <v>164</v>
      </c>
      <c r="F20" s="20">
        <v>40478.0</v>
      </c>
      <c r="G20" s="20">
        <v>41639.0</v>
      </c>
      <c r="H20" s="6" t="s">
        <v>72</v>
      </c>
      <c r="I20" s="18" t="s">
        <v>99</v>
      </c>
      <c r="J20" s="9">
        <v>5.0</v>
      </c>
      <c r="K20" s="9" t="s">
        <v>115</v>
      </c>
    </row>
    <row r="21">
      <c r="A21" s="9" t="s">
        <v>210</v>
      </c>
      <c r="B21" s="18" t="s">
        <v>95</v>
      </c>
      <c r="C21" s="6">
        <v>62.0</v>
      </c>
      <c r="D21" s="19">
        <f t="shared" si="4"/>
        <v>168736</v>
      </c>
      <c r="E21" s="6" t="s">
        <v>164</v>
      </c>
      <c r="F21" s="20">
        <v>40478.0</v>
      </c>
      <c r="G21" s="20">
        <v>41639.0</v>
      </c>
      <c r="H21" s="6" t="s">
        <v>72</v>
      </c>
      <c r="I21" s="18" t="s">
        <v>99</v>
      </c>
      <c r="J21" s="9">
        <v>5.0</v>
      </c>
      <c r="K21" s="9" t="s">
        <v>115</v>
      </c>
    </row>
    <row r="22">
      <c r="A22" s="9" t="s">
        <v>211</v>
      </c>
      <c r="B22" s="18" t="s">
        <v>104</v>
      </c>
      <c r="C22" s="6">
        <v>62.0</v>
      </c>
      <c r="D22" s="19">
        <f t="shared" si="4"/>
        <v>168736</v>
      </c>
      <c r="E22" s="6" t="s">
        <v>164</v>
      </c>
      <c r="F22" s="20">
        <v>40478.0</v>
      </c>
      <c r="G22" s="20">
        <v>41639.0</v>
      </c>
      <c r="H22" s="6" t="s">
        <v>72</v>
      </c>
      <c r="I22" s="18" t="s">
        <v>99</v>
      </c>
      <c r="J22" s="9">
        <v>5.0</v>
      </c>
      <c r="K22" s="9" t="s">
        <v>115</v>
      </c>
    </row>
    <row r="23">
      <c r="A23" s="9" t="s">
        <v>195</v>
      </c>
      <c r="B23" s="18" t="s">
        <v>175</v>
      </c>
      <c r="C23" s="6">
        <v>11.0</v>
      </c>
      <c r="D23" s="19">
        <f t="shared" ref="D23:D24" si="5">13470+50000+52705+52561+52561+50000+50000+52561+30000</f>
        <v>403858</v>
      </c>
      <c r="E23" s="6" t="s">
        <v>164</v>
      </c>
      <c r="F23" s="20">
        <v>40478.0</v>
      </c>
      <c r="G23" s="20">
        <v>43465.0</v>
      </c>
      <c r="H23" s="6" t="s">
        <v>72</v>
      </c>
      <c r="I23" s="18" t="s">
        <v>176</v>
      </c>
      <c r="J23" s="9">
        <v>15.0</v>
      </c>
      <c r="K23" s="9" t="s">
        <v>18</v>
      </c>
    </row>
    <row r="24">
      <c r="A24" s="9" t="s">
        <v>217</v>
      </c>
      <c r="B24" s="18" t="s">
        <v>175</v>
      </c>
      <c r="C24" s="6">
        <v>35.0</v>
      </c>
      <c r="D24" s="19">
        <f t="shared" si="5"/>
        <v>403858</v>
      </c>
      <c r="E24" s="6" t="s">
        <v>164</v>
      </c>
      <c r="F24" s="20">
        <v>40478.0</v>
      </c>
      <c r="G24" s="20">
        <v>43465.0</v>
      </c>
      <c r="H24" s="6" t="s">
        <v>72</v>
      </c>
      <c r="I24" s="18" t="s">
        <v>176</v>
      </c>
      <c r="J24" s="9">
        <v>15.0</v>
      </c>
      <c r="K24" s="9" t="s">
        <v>18</v>
      </c>
    </row>
    <row r="25">
      <c r="A25" s="9" t="s">
        <v>218</v>
      </c>
      <c r="B25" s="18" t="s">
        <v>113</v>
      </c>
      <c r="C25" s="6">
        <v>5.0</v>
      </c>
      <c r="D25" s="19">
        <f t="shared" ref="D25:D28" si="6">12000+35000+35000+35000+35000</f>
        <v>152000</v>
      </c>
      <c r="E25" s="6" t="s">
        <v>71</v>
      </c>
      <c r="F25" s="20">
        <v>41881.0</v>
      </c>
      <c r="G25" s="20">
        <v>43465.0</v>
      </c>
      <c r="H25" s="6" t="s">
        <v>72</v>
      </c>
      <c r="I25" s="18" t="s">
        <v>114</v>
      </c>
      <c r="M25" s="12" t="s">
        <v>178</v>
      </c>
    </row>
    <row r="26">
      <c r="A26" s="9" t="s">
        <v>219</v>
      </c>
      <c r="B26" s="18" t="s">
        <v>113</v>
      </c>
      <c r="C26" s="6">
        <v>10.0</v>
      </c>
      <c r="D26" s="19">
        <f t="shared" si="6"/>
        <v>152000</v>
      </c>
      <c r="E26" s="6" t="s">
        <v>71</v>
      </c>
      <c r="F26" s="20">
        <v>41881.0</v>
      </c>
      <c r="G26" s="20">
        <v>43465.0</v>
      </c>
      <c r="H26" s="6" t="s">
        <v>72</v>
      </c>
      <c r="I26" s="18" t="s">
        <v>114</v>
      </c>
    </row>
    <row r="27">
      <c r="A27" s="9" t="s">
        <v>220</v>
      </c>
      <c r="B27" s="18" t="s">
        <v>113</v>
      </c>
      <c r="C27" s="6">
        <v>30.0</v>
      </c>
      <c r="D27" s="19">
        <f t="shared" si="6"/>
        <v>152000</v>
      </c>
      <c r="E27" s="6" t="s">
        <v>71</v>
      </c>
      <c r="F27" s="20">
        <v>41881.0</v>
      </c>
      <c r="G27" s="20">
        <v>43465.0</v>
      </c>
      <c r="H27" s="6" t="s">
        <v>72</v>
      </c>
      <c r="I27" s="18" t="s">
        <v>114</v>
      </c>
    </row>
    <row r="28">
      <c r="A28" s="9" t="s">
        <v>221</v>
      </c>
      <c r="B28" s="18" t="s">
        <v>113</v>
      </c>
      <c r="C28" s="6">
        <v>60.0</v>
      </c>
      <c r="D28" s="19">
        <f t="shared" si="6"/>
        <v>152000</v>
      </c>
      <c r="E28" s="6" t="s">
        <v>71</v>
      </c>
      <c r="F28" s="20">
        <v>41881.0</v>
      </c>
      <c r="G28" s="20">
        <v>43465.0</v>
      </c>
      <c r="H28" s="6" t="s">
        <v>72</v>
      </c>
      <c r="I28" s="18" t="s">
        <v>114</v>
      </c>
    </row>
    <row r="29">
      <c r="A29" s="11" t="s">
        <v>179</v>
      </c>
      <c r="B29" s="24" t="s">
        <v>180</v>
      </c>
      <c r="C29" s="11" t="s">
        <v>181</v>
      </c>
      <c r="D29" s="11">
        <v>1.0</v>
      </c>
      <c r="E29" s="11" t="s">
        <v>182</v>
      </c>
      <c r="F29" s="11">
        <v>2010.0</v>
      </c>
      <c r="G29" s="11">
        <v>2010.0</v>
      </c>
      <c r="H29" s="11" t="s">
        <v>183</v>
      </c>
      <c r="I29" s="24" t="s">
        <v>184</v>
      </c>
      <c r="M29" s="12" t="s">
        <v>185</v>
      </c>
    </row>
    <row r="32">
      <c r="C32" s="9"/>
      <c r="D32" s="9"/>
      <c r="E32" s="9"/>
      <c r="F32" s="9"/>
      <c r="G32" s="9"/>
      <c r="H32" s="9"/>
      <c r="I32" s="9"/>
      <c r="J32" s="9"/>
      <c r="K32" s="9"/>
      <c r="L32" s="9"/>
      <c r="M32" s="9"/>
    </row>
  </sheetData>
  <hyperlinks>
    <hyperlink r:id="rId1" ref="M2"/>
    <hyperlink r:id="rId2" ref="M14"/>
    <hyperlink r:id="rId3" ref="M25"/>
    <hyperlink r:id="rId4" ref="M29"/>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86"/>
  </cols>
  <sheetData>
    <row r="1">
      <c r="A1" s="15" t="s">
        <v>57</v>
      </c>
      <c r="B1" s="15" t="s">
        <v>58</v>
      </c>
      <c r="C1" s="15" t="s">
        <v>59</v>
      </c>
      <c r="D1" s="15" t="s">
        <v>60</v>
      </c>
      <c r="E1" s="15" t="s">
        <v>61</v>
      </c>
      <c r="F1" s="15" t="s">
        <v>62</v>
      </c>
      <c r="G1" s="15" t="s">
        <v>63</v>
      </c>
      <c r="H1" s="15" t="s">
        <v>64</v>
      </c>
      <c r="I1" s="15" t="s">
        <v>65</v>
      </c>
      <c r="J1" s="15" t="s">
        <v>66</v>
      </c>
      <c r="K1" s="15" t="s">
        <v>67</v>
      </c>
      <c r="L1" s="15" t="s">
        <v>15</v>
      </c>
      <c r="M1" s="26" t="s">
        <v>68</v>
      </c>
      <c r="N1" s="15"/>
      <c r="O1" s="15"/>
      <c r="P1" s="15"/>
      <c r="Q1" s="15"/>
      <c r="R1" s="15"/>
      <c r="S1" s="15"/>
      <c r="T1" s="15"/>
      <c r="U1" s="15"/>
      <c r="V1" s="15"/>
      <c r="W1" s="15"/>
      <c r="X1" s="15"/>
      <c r="Y1" s="15"/>
      <c r="Z1" s="15"/>
    </row>
    <row r="2">
      <c r="A2" s="9" t="s">
        <v>150</v>
      </c>
      <c r="B2" s="9" t="s">
        <v>70</v>
      </c>
      <c r="C2" s="9">
        <v>2.0</v>
      </c>
      <c r="D2" s="9">
        <f t="shared" ref="D2:D13" si="1">11143+24328+35000+35137+30041</f>
        <v>135649</v>
      </c>
      <c r="E2" s="9" t="s">
        <v>71</v>
      </c>
      <c r="F2" s="17">
        <v>41489.0</v>
      </c>
      <c r="G2" s="17">
        <v>43100.0</v>
      </c>
      <c r="H2" s="9" t="s">
        <v>72</v>
      </c>
      <c r="I2" s="18" t="s">
        <v>73</v>
      </c>
      <c r="J2" s="9">
        <v>0.0</v>
      </c>
      <c r="K2" s="9" t="s">
        <v>31</v>
      </c>
      <c r="L2" s="9"/>
      <c r="M2" s="12" t="s">
        <v>151</v>
      </c>
    </row>
    <row r="3">
      <c r="A3" s="9" t="s">
        <v>152</v>
      </c>
      <c r="B3" s="9" t="s">
        <v>70</v>
      </c>
      <c r="C3" s="6">
        <v>10.0</v>
      </c>
      <c r="D3" s="9">
        <f t="shared" si="1"/>
        <v>135649</v>
      </c>
      <c r="E3" s="9" t="s">
        <v>71</v>
      </c>
      <c r="F3" s="17">
        <v>41489.0</v>
      </c>
      <c r="G3" s="17">
        <v>43100.0</v>
      </c>
      <c r="H3" s="9" t="s">
        <v>72</v>
      </c>
      <c r="I3" s="18" t="s">
        <v>73</v>
      </c>
      <c r="J3" s="9">
        <v>0.0</v>
      </c>
      <c r="K3" s="9" t="s">
        <v>31</v>
      </c>
    </row>
    <row r="4">
      <c r="A4" s="9" t="s">
        <v>153</v>
      </c>
      <c r="B4" s="9" t="s">
        <v>70</v>
      </c>
      <c r="C4" s="6">
        <v>30.0</v>
      </c>
      <c r="D4" s="9">
        <f t="shared" si="1"/>
        <v>135649</v>
      </c>
      <c r="E4" s="9" t="s">
        <v>71</v>
      </c>
      <c r="F4" s="17">
        <v>41489.0</v>
      </c>
      <c r="G4" s="17">
        <v>43100.0</v>
      </c>
      <c r="H4" s="9" t="s">
        <v>72</v>
      </c>
      <c r="I4" s="18" t="s">
        <v>73</v>
      </c>
      <c r="J4" s="9">
        <v>0.0</v>
      </c>
      <c r="K4" s="9" t="s">
        <v>31</v>
      </c>
    </row>
    <row r="5">
      <c r="A5" s="9" t="s">
        <v>154</v>
      </c>
      <c r="B5" s="6" t="s">
        <v>70</v>
      </c>
      <c r="C5" s="6">
        <v>60.0</v>
      </c>
      <c r="D5" s="9">
        <f t="shared" si="1"/>
        <v>135649</v>
      </c>
      <c r="E5" s="9" t="s">
        <v>71</v>
      </c>
      <c r="F5" s="17">
        <v>41489.0</v>
      </c>
      <c r="G5" s="17">
        <v>43100.0</v>
      </c>
      <c r="H5" s="9" t="s">
        <v>72</v>
      </c>
      <c r="I5" s="18" t="s">
        <v>73</v>
      </c>
      <c r="J5" s="9">
        <v>0.0</v>
      </c>
      <c r="K5" s="9" t="s">
        <v>31</v>
      </c>
    </row>
    <row r="6">
      <c r="A6" s="9" t="s">
        <v>155</v>
      </c>
      <c r="B6" s="9" t="s">
        <v>79</v>
      </c>
      <c r="C6" s="9">
        <v>2.0</v>
      </c>
      <c r="D6" s="9">
        <f t="shared" si="1"/>
        <v>135649</v>
      </c>
      <c r="E6" s="9" t="s">
        <v>71</v>
      </c>
      <c r="F6" s="17">
        <v>41489.0</v>
      </c>
      <c r="G6" s="17">
        <v>43100.0</v>
      </c>
      <c r="H6" s="9" t="s">
        <v>72</v>
      </c>
      <c r="I6" s="18" t="s">
        <v>73</v>
      </c>
      <c r="J6" s="9">
        <v>0.0</v>
      </c>
      <c r="K6" s="9" t="s">
        <v>31</v>
      </c>
    </row>
    <row r="7">
      <c r="A7" s="9" t="s">
        <v>156</v>
      </c>
      <c r="B7" s="9" t="s">
        <v>79</v>
      </c>
      <c r="C7" s="6">
        <v>10.0</v>
      </c>
      <c r="D7" s="9">
        <f t="shared" si="1"/>
        <v>135649</v>
      </c>
      <c r="E7" s="9" t="s">
        <v>71</v>
      </c>
      <c r="F7" s="17">
        <v>41489.0</v>
      </c>
      <c r="G7" s="17">
        <v>43100.0</v>
      </c>
      <c r="H7" s="9" t="s">
        <v>72</v>
      </c>
      <c r="I7" s="18" t="s">
        <v>73</v>
      </c>
      <c r="J7" s="9">
        <v>0.0</v>
      </c>
      <c r="K7" s="9" t="s">
        <v>31</v>
      </c>
    </row>
    <row r="8">
      <c r="A8" s="9" t="s">
        <v>157</v>
      </c>
      <c r="B8" s="9" t="s">
        <v>79</v>
      </c>
      <c r="C8" s="6">
        <v>30.0</v>
      </c>
      <c r="D8" s="9">
        <f t="shared" si="1"/>
        <v>135649</v>
      </c>
      <c r="E8" s="9" t="s">
        <v>71</v>
      </c>
      <c r="F8" s="17">
        <v>41489.0</v>
      </c>
      <c r="G8" s="17">
        <v>43100.0</v>
      </c>
      <c r="H8" s="9" t="s">
        <v>72</v>
      </c>
      <c r="I8" s="18" t="s">
        <v>73</v>
      </c>
      <c r="J8" s="9">
        <v>0.0</v>
      </c>
      <c r="K8" s="9" t="s">
        <v>31</v>
      </c>
    </row>
    <row r="9">
      <c r="A9" s="9" t="s">
        <v>158</v>
      </c>
      <c r="B9" s="9" t="s">
        <v>79</v>
      </c>
      <c r="C9" s="6">
        <v>60.0</v>
      </c>
      <c r="D9" s="9">
        <f t="shared" si="1"/>
        <v>135649</v>
      </c>
      <c r="E9" s="9" t="s">
        <v>71</v>
      </c>
      <c r="F9" s="17">
        <v>41489.0</v>
      </c>
      <c r="G9" s="17">
        <v>43100.0</v>
      </c>
      <c r="H9" s="9" t="s">
        <v>72</v>
      </c>
      <c r="I9" s="18" t="s">
        <v>73</v>
      </c>
      <c r="J9" s="9">
        <v>0.0</v>
      </c>
      <c r="K9" s="9" t="s">
        <v>31</v>
      </c>
    </row>
    <row r="10">
      <c r="A10" s="9" t="s">
        <v>159</v>
      </c>
      <c r="B10" s="9" t="s">
        <v>84</v>
      </c>
      <c r="C10" s="9">
        <v>2.0</v>
      </c>
      <c r="D10" s="9">
        <f t="shared" si="1"/>
        <v>135649</v>
      </c>
      <c r="E10" s="9" t="s">
        <v>71</v>
      </c>
      <c r="F10" s="17">
        <v>41489.0</v>
      </c>
      <c r="G10" s="17">
        <v>43100.0</v>
      </c>
      <c r="H10" s="9" t="s">
        <v>72</v>
      </c>
      <c r="I10" s="18" t="s">
        <v>85</v>
      </c>
      <c r="J10" s="9">
        <v>0.0</v>
      </c>
      <c r="K10" s="9" t="s">
        <v>31</v>
      </c>
    </row>
    <row r="11">
      <c r="A11" s="9" t="s">
        <v>160</v>
      </c>
      <c r="B11" s="9" t="s">
        <v>84</v>
      </c>
      <c r="C11" s="6">
        <v>10.0</v>
      </c>
      <c r="D11" s="9">
        <f t="shared" si="1"/>
        <v>135649</v>
      </c>
      <c r="E11" s="9" t="s">
        <v>71</v>
      </c>
      <c r="F11" s="17">
        <v>41489.0</v>
      </c>
      <c r="G11" s="17">
        <v>43100.0</v>
      </c>
      <c r="H11" s="9" t="s">
        <v>72</v>
      </c>
      <c r="I11" s="18" t="s">
        <v>85</v>
      </c>
      <c r="J11" s="9">
        <v>0.0</v>
      </c>
      <c r="K11" s="9" t="s">
        <v>31</v>
      </c>
    </row>
    <row r="12">
      <c r="A12" s="9" t="s">
        <v>161</v>
      </c>
      <c r="B12" s="9" t="s">
        <v>84</v>
      </c>
      <c r="C12" s="6">
        <v>30.0</v>
      </c>
      <c r="D12" s="9">
        <f t="shared" si="1"/>
        <v>135649</v>
      </c>
      <c r="E12" s="9" t="s">
        <v>71</v>
      </c>
      <c r="F12" s="17">
        <v>41489.0</v>
      </c>
      <c r="G12" s="17">
        <v>43100.0</v>
      </c>
      <c r="H12" s="9" t="s">
        <v>72</v>
      </c>
      <c r="I12" s="18" t="s">
        <v>85</v>
      </c>
      <c r="J12" s="9">
        <v>0.0</v>
      </c>
      <c r="K12" s="9" t="s">
        <v>31</v>
      </c>
    </row>
    <row r="13">
      <c r="A13" s="9" t="s">
        <v>162</v>
      </c>
      <c r="B13" s="9" t="s">
        <v>84</v>
      </c>
      <c r="C13" s="6">
        <v>60.0</v>
      </c>
      <c r="D13" s="9">
        <f t="shared" si="1"/>
        <v>135649</v>
      </c>
      <c r="E13" s="9" t="s">
        <v>71</v>
      </c>
      <c r="F13" s="17">
        <v>41489.0</v>
      </c>
      <c r="G13" s="17">
        <v>43100.0</v>
      </c>
      <c r="H13" s="9" t="s">
        <v>72</v>
      </c>
      <c r="I13" s="18" t="s">
        <v>85</v>
      </c>
      <c r="J13" s="9">
        <v>0.0</v>
      </c>
      <c r="K13" s="9" t="s">
        <v>31</v>
      </c>
    </row>
    <row r="14">
      <c r="A14" s="9" t="s">
        <v>203</v>
      </c>
      <c r="B14" s="18" t="s">
        <v>98</v>
      </c>
      <c r="C14" s="6">
        <v>10.0</v>
      </c>
      <c r="D14" s="19">
        <f t="shared" ref="D14:D16" si="2">13470+50000+52705+52561+52561+50000+50000+52561+30000</f>
        <v>403858</v>
      </c>
      <c r="E14" s="6" t="s">
        <v>164</v>
      </c>
      <c r="F14" s="20">
        <v>40443.0</v>
      </c>
      <c r="G14" s="20">
        <v>43465.0</v>
      </c>
      <c r="H14" s="6" t="s">
        <v>72</v>
      </c>
      <c r="I14" s="18" t="s">
        <v>99</v>
      </c>
      <c r="J14" s="9">
        <v>5.0</v>
      </c>
      <c r="K14" s="9" t="s">
        <v>115</v>
      </c>
      <c r="M14" s="12" t="s">
        <v>165</v>
      </c>
    </row>
    <row r="15">
      <c r="A15" s="9" t="s">
        <v>204</v>
      </c>
      <c r="B15" s="18" t="s">
        <v>95</v>
      </c>
      <c r="C15" s="6">
        <v>10.0</v>
      </c>
      <c r="D15" s="19">
        <f t="shared" si="2"/>
        <v>403858</v>
      </c>
      <c r="E15" s="6" t="s">
        <v>164</v>
      </c>
      <c r="F15" s="20">
        <v>40443.0</v>
      </c>
      <c r="G15" s="20">
        <v>43465.0</v>
      </c>
      <c r="H15" s="6" t="s">
        <v>72</v>
      </c>
      <c r="I15" s="18" t="s">
        <v>99</v>
      </c>
      <c r="J15" s="9">
        <v>5.0</v>
      </c>
      <c r="K15" s="9" t="s">
        <v>115</v>
      </c>
    </row>
    <row r="16">
      <c r="A16" s="9" t="s">
        <v>205</v>
      </c>
      <c r="B16" s="18" t="s">
        <v>104</v>
      </c>
      <c r="C16" s="6">
        <v>10.0</v>
      </c>
      <c r="D16" s="19">
        <f t="shared" si="2"/>
        <v>403858</v>
      </c>
      <c r="E16" s="6" t="s">
        <v>164</v>
      </c>
      <c r="F16" s="20">
        <v>40443.0</v>
      </c>
      <c r="G16" s="20">
        <v>43465.0</v>
      </c>
      <c r="H16" s="6" t="s">
        <v>72</v>
      </c>
      <c r="I16" s="18" t="s">
        <v>99</v>
      </c>
      <c r="J16" s="9">
        <v>5.0</v>
      </c>
      <c r="K16" s="9" t="s">
        <v>115</v>
      </c>
    </row>
    <row r="17">
      <c r="A17" s="9" t="s">
        <v>222</v>
      </c>
      <c r="B17" s="18" t="s">
        <v>98</v>
      </c>
      <c r="C17" s="6">
        <v>25.0</v>
      </c>
      <c r="D17" s="19">
        <f t="shared" ref="D17:D19" si="3">13470+50000+52705+52561+52561+50000+50000+52561</f>
        <v>373858</v>
      </c>
      <c r="E17" s="6" t="s">
        <v>164</v>
      </c>
      <c r="F17" s="20">
        <v>40443.0</v>
      </c>
      <c r="G17" s="20">
        <v>43100.0</v>
      </c>
      <c r="H17" s="6" t="s">
        <v>72</v>
      </c>
      <c r="I17" s="18" t="s">
        <v>99</v>
      </c>
      <c r="J17" s="9">
        <v>15.0</v>
      </c>
      <c r="K17" s="9" t="s">
        <v>18</v>
      </c>
    </row>
    <row r="18">
      <c r="A18" s="9" t="s">
        <v>223</v>
      </c>
      <c r="B18" s="18" t="s">
        <v>95</v>
      </c>
      <c r="C18" s="6">
        <v>25.0</v>
      </c>
      <c r="D18" s="19">
        <f t="shared" si="3"/>
        <v>373858</v>
      </c>
      <c r="E18" s="6" t="s">
        <v>164</v>
      </c>
      <c r="F18" s="20">
        <v>40443.0</v>
      </c>
      <c r="G18" s="20">
        <v>43100.0</v>
      </c>
      <c r="H18" s="6" t="s">
        <v>72</v>
      </c>
      <c r="I18" s="18" t="s">
        <v>99</v>
      </c>
      <c r="J18" s="9">
        <v>15.0</v>
      </c>
      <c r="K18" s="9" t="s">
        <v>18</v>
      </c>
    </row>
    <row r="19">
      <c r="A19" s="9" t="s">
        <v>224</v>
      </c>
      <c r="B19" s="18" t="s">
        <v>104</v>
      </c>
      <c r="C19" s="6">
        <v>25.0</v>
      </c>
      <c r="D19" s="19">
        <f t="shared" si="3"/>
        <v>373858</v>
      </c>
      <c r="E19" s="6" t="s">
        <v>164</v>
      </c>
      <c r="F19" s="20">
        <v>40443.0</v>
      </c>
      <c r="G19" s="20">
        <v>43100.0</v>
      </c>
      <c r="H19" s="6" t="s">
        <v>72</v>
      </c>
      <c r="I19" s="18" t="s">
        <v>99</v>
      </c>
      <c r="J19" s="9">
        <v>15.0</v>
      </c>
      <c r="K19" s="9" t="s">
        <v>18</v>
      </c>
    </row>
    <row r="20">
      <c r="A20" s="9" t="s">
        <v>225</v>
      </c>
      <c r="B20" s="18" t="s">
        <v>98</v>
      </c>
      <c r="C20" s="6">
        <v>53.0</v>
      </c>
      <c r="D20" s="19">
        <f>13470+50000+52705+52561</f>
        <v>168736</v>
      </c>
      <c r="E20" s="6" t="s">
        <v>164</v>
      </c>
      <c r="F20" s="20">
        <v>40443.0</v>
      </c>
      <c r="G20" s="20">
        <v>41639.0</v>
      </c>
      <c r="H20" s="6" t="s">
        <v>72</v>
      </c>
      <c r="I20" s="18" t="s">
        <v>99</v>
      </c>
      <c r="J20" s="9">
        <v>5.0</v>
      </c>
      <c r="K20" s="9" t="s">
        <v>115</v>
      </c>
    </row>
    <row r="21">
      <c r="A21" s="9" t="s">
        <v>226</v>
      </c>
      <c r="B21" s="18" t="s">
        <v>95</v>
      </c>
      <c r="C21" s="6">
        <v>53.0</v>
      </c>
      <c r="D21" s="19">
        <f t="shared" ref="D21:D22" si="4">13470+50000+52705+52561+52561+50000+50000+52561</f>
        <v>373858</v>
      </c>
      <c r="E21" s="6" t="s">
        <v>164</v>
      </c>
      <c r="F21" s="20">
        <v>40443.0</v>
      </c>
      <c r="G21" s="20">
        <v>43100.0</v>
      </c>
      <c r="H21" s="6" t="s">
        <v>72</v>
      </c>
      <c r="I21" s="18" t="s">
        <v>99</v>
      </c>
      <c r="J21" s="9">
        <v>5.0</v>
      </c>
      <c r="K21" s="9" t="s">
        <v>115</v>
      </c>
    </row>
    <row r="22">
      <c r="A22" s="9" t="s">
        <v>227</v>
      </c>
      <c r="B22" s="18" t="s">
        <v>104</v>
      </c>
      <c r="C22" s="6">
        <v>53.0</v>
      </c>
      <c r="D22" s="19">
        <f t="shared" si="4"/>
        <v>373858</v>
      </c>
      <c r="E22" s="6" t="s">
        <v>164</v>
      </c>
      <c r="F22" s="20">
        <v>40443.0</v>
      </c>
      <c r="G22" s="20">
        <v>43100.0</v>
      </c>
      <c r="H22" s="6" t="s">
        <v>72</v>
      </c>
      <c r="I22" s="18" t="s">
        <v>99</v>
      </c>
      <c r="J22" s="9">
        <v>5.0</v>
      </c>
      <c r="K22" s="9" t="s">
        <v>115</v>
      </c>
    </row>
    <row r="23">
      <c r="A23" s="9" t="s">
        <v>195</v>
      </c>
      <c r="B23" s="18" t="s">
        <v>175</v>
      </c>
      <c r="C23" s="6">
        <v>11.0</v>
      </c>
      <c r="D23" s="19">
        <f t="shared" ref="D23:D24" si="5">13470+50000+52705+52561+52561+50000+50000+52561+30000</f>
        <v>403858</v>
      </c>
      <c r="E23" s="6" t="s">
        <v>164</v>
      </c>
      <c r="F23" s="20">
        <v>40443.0</v>
      </c>
      <c r="G23" s="20">
        <v>43465.0</v>
      </c>
      <c r="H23" s="6" t="s">
        <v>72</v>
      </c>
      <c r="I23" s="18" t="s">
        <v>176</v>
      </c>
      <c r="J23" s="9">
        <v>15.0</v>
      </c>
      <c r="K23" s="9" t="s">
        <v>18</v>
      </c>
    </row>
    <row r="24">
      <c r="A24" s="9" t="s">
        <v>177</v>
      </c>
      <c r="B24" s="18" t="s">
        <v>175</v>
      </c>
      <c r="C24" s="6">
        <v>23.0</v>
      </c>
      <c r="D24" s="19">
        <f t="shared" si="5"/>
        <v>403858</v>
      </c>
      <c r="E24" s="6" t="s">
        <v>164</v>
      </c>
      <c r="F24" s="20">
        <v>40443.0</v>
      </c>
      <c r="G24" s="20">
        <v>43465.0</v>
      </c>
      <c r="H24" s="6" t="s">
        <v>72</v>
      </c>
      <c r="I24" s="18" t="s">
        <v>176</v>
      </c>
      <c r="J24" s="9">
        <v>15.0</v>
      </c>
      <c r="K24" s="9" t="s">
        <v>18</v>
      </c>
    </row>
    <row r="25">
      <c r="A25" s="9" t="s">
        <v>228</v>
      </c>
      <c r="B25" s="18" t="s">
        <v>113</v>
      </c>
      <c r="C25" s="6">
        <v>5.0</v>
      </c>
      <c r="D25" s="19">
        <f t="shared" ref="D25:D28" si="6">18000+35000+35000+35000</f>
        <v>123000</v>
      </c>
      <c r="E25" s="6" t="s">
        <v>71</v>
      </c>
      <c r="F25" s="20">
        <v>42180.0</v>
      </c>
      <c r="G25" s="20">
        <v>43465.0</v>
      </c>
      <c r="H25" s="6" t="s">
        <v>72</v>
      </c>
      <c r="I25" s="18" t="s">
        <v>114</v>
      </c>
      <c r="M25" s="12" t="s">
        <v>178</v>
      </c>
    </row>
    <row r="26">
      <c r="A26" s="9" t="s">
        <v>229</v>
      </c>
      <c r="B26" s="18" t="s">
        <v>113</v>
      </c>
      <c r="C26" s="6">
        <v>10.0</v>
      </c>
      <c r="D26" s="19">
        <f t="shared" si="6"/>
        <v>123000</v>
      </c>
      <c r="E26" s="6" t="s">
        <v>71</v>
      </c>
      <c r="F26" s="20">
        <v>42180.0</v>
      </c>
      <c r="G26" s="20">
        <v>43465.0</v>
      </c>
      <c r="H26" s="6" t="s">
        <v>72</v>
      </c>
      <c r="I26" s="18" t="s">
        <v>114</v>
      </c>
    </row>
    <row r="27">
      <c r="A27" s="9" t="s">
        <v>230</v>
      </c>
      <c r="B27" s="18" t="s">
        <v>113</v>
      </c>
      <c r="C27" s="6">
        <v>30.0</v>
      </c>
      <c r="D27" s="19">
        <f t="shared" si="6"/>
        <v>123000</v>
      </c>
      <c r="E27" s="6" t="s">
        <v>71</v>
      </c>
      <c r="F27" s="20">
        <v>42180.0</v>
      </c>
      <c r="G27" s="20">
        <v>43465.0</v>
      </c>
      <c r="H27" s="6" t="s">
        <v>72</v>
      </c>
      <c r="I27" s="18" t="s">
        <v>114</v>
      </c>
    </row>
    <row r="28">
      <c r="A28" s="9" t="s">
        <v>231</v>
      </c>
      <c r="B28" s="18" t="s">
        <v>113</v>
      </c>
      <c r="C28" s="6">
        <v>60.0</v>
      </c>
      <c r="D28" s="19">
        <f t="shared" si="6"/>
        <v>123000</v>
      </c>
      <c r="E28" s="6" t="s">
        <v>71</v>
      </c>
      <c r="F28" s="20">
        <v>42180.0</v>
      </c>
      <c r="G28" s="20">
        <v>43465.0</v>
      </c>
      <c r="H28" s="6" t="s">
        <v>72</v>
      </c>
      <c r="I28" s="18" t="s">
        <v>114</v>
      </c>
    </row>
    <row r="29">
      <c r="A29" s="11" t="s">
        <v>179</v>
      </c>
      <c r="B29" s="24" t="s">
        <v>180</v>
      </c>
      <c r="C29" s="11" t="s">
        <v>181</v>
      </c>
      <c r="D29" s="11">
        <v>1.0</v>
      </c>
      <c r="E29" s="11" t="s">
        <v>182</v>
      </c>
      <c r="F29" s="11">
        <v>2010.0</v>
      </c>
      <c r="G29" s="11">
        <v>2010.0</v>
      </c>
      <c r="H29" s="11" t="s">
        <v>183</v>
      </c>
      <c r="I29" s="24" t="s">
        <v>184</v>
      </c>
      <c r="M29" s="12" t="s">
        <v>185</v>
      </c>
    </row>
    <row r="32">
      <c r="C32" s="9"/>
      <c r="D32" s="9"/>
      <c r="E32" s="9"/>
      <c r="F32" s="9"/>
      <c r="G32" s="9"/>
      <c r="H32" s="9"/>
      <c r="I32" s="9"/>
      <c r="J32" s="9"/>
      <c r="K32" s="9"/>
      <c r="L32" s="9"/>
      <c r="M32" s="9"/>
    </row>
  </sheetData>
  <hyperlinks>
    <hyperlink r:id="rId1" ref="M2"/>
    <hyperlink r:id="rId2" ref="M14"/>
    <hyperlink r:id="rId3" ref="M25"/>
    <hyperlink r:id="rId4" ref="M29"/>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c r="A2" s="9" t="s">
        <v>232</v>
      </c>
      <c r="B2" s="9" t="s">
        <v>70</v>
      </c>
      <c r="C2" s="9">
        <v>2.0</v>
      </c>
      <c r="D2" s="9">
        <f t="shared" ref="D2:D13" si="1">7000+35000+35000+35000</f>
        <v>112000</v>
      </c>
      <c r="E2" s="9" t="s">
        <v>71</v>
      </c>
      <c r="F2" s="17">
        <v>42300.0</v>
      </c>
      <c r="G2" s="17">
        <v>43465.0</v>
      </c>
      <c r="H2" s="9" t="s">
        <v>72</v>
      </c>
      <c r="I2" s="18" t="s">
        <v>73</v>
      </c>
      <c r="J2" s="9">
        <v>0.0</v>
      </c>
      <c r="K2" s="9" t="s">
        <v>31</v>
      </c>
      <c r="L2" s="9"/>
      <c r="M2" s="12" t="s">
        <v>233</v>
      </c>
    </row>
    <row r="3">
      <c r="A3" s="9" t="s">
        <v>234</v>
      </c>
      <c r="B3" s="9" t="s">
        <v>70</v>
      </c>
      <c r="C3" s="6">
        <v>10.0</v>
      </c>
      <c r="D3" s="9">
        <f t="shared" si="1"/>
        <v>112000</v>
      </c>
      <c r="E3" s="9" t="s">
        <v>71</v>
      </c>
      <c r="F3" s="17">
        <v>42300.0</v>
      </c>
      <c r="G3" s="17">
        <v>43465.0</v>
      </c>
      <c r="H3" s="9" t="s">
        <v>72</v>
      </c>
      <c r="I3" s="18" t="s">
        <v>73</v>
      </c>
      <c r="J3" s="9">
        <v>0.0</v>
      </c>
      <c r="K3" s="9" t="s">
        <v>31</v>
      </c>
    </row>
    <row r="4">
      <c r="A4" s="9" t="s">
        <v>235</v>
      </c>
      <c r="B4" s="9" t="s">
        <v>70</v>
      </c>
      <c r="C4" s="6">
        <v>30.0</v>
      </c>
      <c r="D4" s="9">
        <f t="shared" si="1"/>
        <v>112000</v>
      </c>
      <c r="E4" s="9" t="s">
        <v>71</v>
      </c>
      <c r="F4" s="17">
        <v>42300.0</v>
      </c>
      <c r="G4" s="17">
        <v>43465.0</v>
      </c>
      <c r="H4" s="9" t="s">
        <v>72</v>
      </c>
      <c r="I4" s="18" t="s">
        <v>73</v>
      </c>
      <c r="J4" s="9">
        <v>0.0</v>
      </c>
      <c r="K4" s="9" t="s">
        <v>31</v>
      </c>
    </row>
    <row r="5">
      <c r="A5" s="9" t="s">
        <v>77</v>
      </c>
      <c r="B5" s="6" t="s">
        <v>70</v>
      </c>
      <c r="C5" s="6">
        <v>60.0</v>
      </c>
      <c r="D5" s="9">
        <f t="shared" si="1"/>
        <v>112000</v>
      </c>
      <c r="E5" s="9" t="s">
        <v>71</v>
      </c>
      <c r="F5" s="17">
        <v>42300.0</v>
      </c>
      <c r="G5" s="17">
        <v>43465.0</v>
      </c>
      <c r="H5" s="9" t="s">
        <v>72</v>
      </c>
      <c r="I5" s="18" t="s">
        <v>73</v>
      </c>
      <c r="J5" s="9">
        <v>0.0</v>
      </c>
      <c r="K5" s="9" t="s">
        <v>31</v>
      </c>
    </row>
    <row r="6">
      <c r="A6" s="9" t="s">
        <v>236</v>
      </c>
      <c r="B6" s="9" t="s">
        <v>79</v>
      </c>
      <c r="C6" s="9">
        <v>2.0</v>
      </c>
      <c r="D6" s="9">
        <f t="shared" si="1"/>
        <v>112000</v>
      </c>
      <c r="E6" s="9" t="s">
        <v>71</v>
      </c>
      <c r="F6" s="17">
        <v>42300.0</v>
      </c>
      <c r="G6" s="17">
        <v>43465.0</v>
      </c>
      <c r="H6" s="9" t="s">
        <v>72</v>
      </c>
      <c r="I6" s="18" t="s">
        <v>73</v>
      </c>
      <c r="J6" s="9">
        <v>0.0</v>
      </c>
      <c r="K6" s="9" t="s">
        <v>31</v>
      </c>
    </row>
    <row r="7">
      <c r="A7" s="9" t="s">
        <v>237</v>
      </c>
      <c r="B7" s="9" t="s">
        <v>79</v>
      </c>
      <c r="C7" s="6">
        <v>10.0</v>
      </c>
      <c r="D7" s="9">
        <f t="shared" si="1"/>
        <v>112000</v>
      </c>
      <c r="E7" s="9" t="s">
        <v>71</v>
      </c>
      <c r="F7" s="17">
        <v>42300.0</v>
      </c>
      <c r="G7" s="17">
        <v>43465.0</v>
      </c>
      <c r="H7" s="9" t="s">
        <v>72</v>
      </c>
      <c r="I7" s="18" t="s">
        <v>73</v>
      </c>
      <c r="J7" s="9">
        <v>0.0</v>
      </c>
      <c r="K7" s="9" t="s">
        <v>31</v>
      </c>
    </row>
    <row r="8">
      <c r="A8" s="9" t="s">
        <v>238</v>
      </c>
      <c r="B8" s="9" t="s">
        <v>79</v>
      </c>
      <c r="C8" s="6">
        <v>30.0</v>
      </c>
      <c r="D8" s="9">
        <f t="shared" si="1"/>
        <v>112000</v>
      </c>
      <c r="E8" s="9" t="s">
        <v>71</v>
      </c>
      <c r="F8" s="17">
        <v>42300.0</v>
      </c>
      <c r="G8" s="17">
        <v>43465.0</v>
      </c>
      <c r="H8" s="9" t="s">
        <v>72</v>
      </c>
      <c r="I8" s="18" t="s">
        <v>73</v>
      </c>
      <c r="J8" s="9">
        <v>0.0</v>
      </c>
      <c r="K8" s="9" t="s">
        <v>31</v>
      </c>
    </row>
    <row r="9">
      <c r="A9" s="9" t="s">
        <v>82</v>
      </c>
      <c r="B9" s="9" t="s">
        <v>79</v>
      </c>
      <c r="C9" s="6">
        <v>60.0</v>
      </c>
      <c r="D9" s="9">
        <f t="shared" si="1"/>
        <v>112000</v>
      </c>
      <c r="E9" s="9" t="s">
        <v>71</v>
      </c>
      <c r="F9" s="17">
        <v>42300.0</v>
      </c>
      <c r="G9" s="17">
        <v>43465.0</v>
      </c>
      <c r="H9" s="9" t="s">
        <v>72</v>
      </c>
      <c r="I9" s="18" t="s">
        <v>73</v>
      </c>
      <c r="J9" s="9">
        <v>0.0</v>
      </c>
      <c r="K9" s="9" t="s">
        <v>31</v>
      </c>
    </row>
    <row r="10">
      <c r="A10" s="9" t="s">
        <v>239</v>
      </c>
      <c r="B10" s="9" t="s">
        <v>84</v>
      </c>
      <c r="C10" s="9">
        <v>2.0</v>
      </c>
      <c r="D10" s="9">
        <f t="shared" si="1"/>
        <v>112000</v>
      </c>
      <c r="E10" s="9" t="s">
        <v>71</v>
      </c>
      <c r="F10" s="17">
        <v>42300.0</v>
      </c>
      <c r="G10" s="17">
        <v>43465.0</v>
      </c>
      <c r="H10" s="9" t="s">
        <v>72</v>
      </c>
      <c r="I10" s="18" t="s">
        <v>240</v>
      </c>
      <c r="J10" s="6">
        <v>0.0</v>
      </c>
      <c r="K10" s="6" t="s">
        <v>31</v>
      </c>
    </row>
    <row r="11">
      <c r="A11" s="9" t="s">
        <v>241</v>
      </c>
      <c r="B11" s="9" t="s">
        <v>84</v>
      </c>
      <c r="C11" s="6">
        <v>10.0</v>
      </c>
      <c r="D11" s="9">
        <f t="shared" si="1"/>
        <v>112000</v>
      </c>
      <c r="E11" s="9" t="s">
        <v>71</v>
      </c>
      <c r="F11" s="17">
        <v>42300.0</v>
      </c>
      <c r="G11" s="17">
        <v>43465.0</v>
      </c>
      <c r="H11" s="9" t="s">
        <v>72</v>
      </c>
      <c r="I11" s="18" t="s">
        <v>240</v>
      </c>
      <c r="J11" s="6">
        <v>0.0</v>
      </c>
      <c r="K11" s="6" t="s">
        <v>31</v>
      </c>
    </row>
    <row r="12">
      <c r="A12" s="9" t="s">
        <v>242</v>
      </c>
      <c r="B12" s="9" t="s">
        <v>84</v>
      </c>
      <c r="C12" s="6">
        <v>30.0</v>
      </c>
      <c r="D12" s="9">
        <f t="shared" si="1"/>
        <v>112000</v>
      </c>
      <c r="E12" s="9" t="s">
        <v>71</v>
      </c>
      <c r="F12" s="17">
        <v>42300.0</v>
      </c>
      <c r="G12" s="17">
        <v>43465.0</v>
      </c>
      <c r="H12" s="9" t="s">
        <v>72</v>
      </c>
      <c r="I12" s="18" t="s">
        <v>243</v>
      </c>
      <c r="J12" s="6">
        <v>0.0</v>
      </c>
      <c r="K12" s="6" t="s">
        <v>31</v>
      </c>
    </row>
    <row r="13">
      <c r="A13" s="9" t="s">
        <v>88</v>
      </c>
      <c r="B13" s="9" t="s">
        <v>84</v>
      </c>
      <c r="C13" s="6">
        <v>60.0</v>
      </c>
      <c r="D13" s="9">
        <f t="shared" si="1"/>
        <v>112000</v>
      </c>
      <c r="E13" s="9" t="s">
        <v>71</v>
      </c>
      <c r="F13" s="17">
        <v>42300.0</v>
      </c>
      <c r="G13" s="17">
        <v>43465.0</v>
      </c>
      <c r="H13" s="9" t="s">
        <v>72</v>
      </c>
      <c r="I13" s="18" t="s">
        <v>243</v>
      </c>
      <c r="J13" s="6">
        <v>0.0</v>
      </c>
      <c r="K13" s="6" t="s">
        <v>31</v>
      </c>
    </row>
    <row r="14">
      <c r="A14" s="9" t="s">
        <v>89</v>
      </c>
      <c r="B14" s="18" t="s">
        <v>90</v>
      </c>
      <c r="C14" s="9">
        <v>10.0</v>
      </c>
      <c r="D14" s="9">
        <f t="shared" ref="D14:D29" si="2">7000+35000+26000+23000</f>
        <v>91000</v>
      </c>
      <c r="E14" s="9" t="s">
        <v>71</v>
      </c>
      <c r="F14" s="17">
        <v>42300.0</v>
      </c>
      <c r="G14" s="17">
        <v>43465.0</v>
      </c>
      <c r="H14" s="9" t="s">
        <v>72</v>
      </c>
      <c r="I14" s="18" t="s">
        <v>244</v>
      </c>
      <c r="J14" s="9">
        <v>5.0</v>
      </c>
      <c r="K14" s="9" t="s">
        <v>115</v>
      </c>
      <c r="L14" s="9"/>
      <c r="M14" s="12" t="s">
        <v>245</v>
      </c>
      <c r="N14" s="9"/>
      <c r="O14" s="9"/>
      <c r="P14" s="9"/>
    </row>
    <row r="15">
      <c r="A15" s="9" t="s">
        <v>93</v>
      </c>
      <c r="B15" s="18" t="s">
        <v>90</v>
      </c>
      <c r="C15" s="6">
        <v>30.0</v>
      </c>
      <c r="D15" s="9">
        <f t="shared" si="2"/>
        <v>91000</v>
      </c>
      <c r="E15" s="9" t="s">
        <v>71</v>
      </c>
      <c r="F15" s="17">
        <v>42300.0</v>
      </c>
      <c r="G15" s="17">
        <v>43465.0</v>
      </c>
      <c r="H15" s="9" t="s">
        <v>72</v>
      </c>
      <c r="I15" s="18" t="s">
        <v>244</v>
      </c>
      <c r="J15" s="6">
        <v>5.0</v>
      </c>
      <c r="K15" s="9" t="s">
        <v>115</v>
      </c>
    </row>
    <row r="16">
      <c r="A16" s="9" t="s">
        <v>94</v>
      </c>
      <c r="B16" s="18" t="s">
        <v>95</v>
      </c>
      <c r="C16" s="6">
        <v>10.0</v>
      </c>
      <c r="D16" s="9">
        <f t="shared" si="2"/>
        <v>91000</v>
      </c>
      <c r="E16" s="9" t="s">
        <v>71</v>
      </c>
      <c r="F16" s="17">
        <v>42300.0</v>
      </c>
      <c r="G16" s="17">
        <v>43465.0</v>
      </c>
      <c r="H16" s="9" t="s">
        <v>72</v>
      </c>
      <c r="I16" s="18" t="s">
        <v>244</v>
      </c>
      <c r="J16" s="6">
        <v>5.0</v>
      </c>
      <c r="K16" s="9" t="s">
        <v>115</v>
      </c>
    </row>
    <row r="17">
      <c r="A17" s="9" t="s">
        <v>96</v>
      </c>
      <c r="B17" s="18" t="s">
        <v>95</v>
      </c>
      <c r="C17" s="6">
        <v>30.0</v>
      </c>
      <c r="D17" s="9">
        <f t="shared" si="2"/>
        <v>91000</v>
      </c>
      <c r="E17" s="9" t="s">
        <v>71</v>
      </c>
      <c r="F17" s="17">
        <v>42300.0</v>
      </c>
      <c r="G17" s="17">
        <v>43465.0</v>
      </c>
      <c r="H17" s="9" t="s">
        <v>72</v>
      </c>
      <c r="I17" s="18" t="s">
        <v>244</v>
      </c>
      <c r="J17" s="6">
        <v>5.0</v>
      </c>
      <c r="K17" s="9" t="s">
        <v>115</v>
      </c>
      <c r="L17" s="6" t="s">
        <v>246</v>
      </c>
    </row>
    <row r="18">
      <c r="A18" s="27" t="s">
        <v>97</v>
      </c>
      <c r="B18" s="18" t="s">
        <v>98</v>
      </c>
      <c r="C18" s="6">
        <v>10.0</v>
      </c>
      <c r="D18" s="9">
        <f t="shared" si="2"/>
        <v>91000</v>
      </c>
      <c r="E18" s="9" t="s">
        <v>71</v>
      </c>
      <c r="F18" s="17">
        <v>42300.0</v>
      </c>
      <c r="G18" s="17">
        <v>43465.0</v>
      </c>
      <c r="H18" s="9" t="s">
        <v>72</v>
      </c>
      <c r="I18" s="18" t="s">
        <v>99</v>
      </c>
      <c r="J18" s="6">
        <v>5.0</v>
      </c>
      <c r="K18" s="9" t="s">
        <v>115</v>
      </c>
      <c r="L18" s="6" t="s">
        <v>246</v>
      </c>
    </row>
    <row r="19">
      <c r="A19" s="9" t="s">
        <v>100</v>
      </c>
      <c r="B19" s="18" t="s">
        <v>98</v>
      </c>
      <c r="C19" s="6">
        <v>30.0</v>
      </c>
      <c r="D19" s="9">
        <f t="shared" si="2"/>
        <v>91000</v>
      </c>
      <c r="E19" s="9" t="s">
        <v>71</v>
      </c>
      <c r="F19" s="17">
        <v>42300.0</v>
      </c>
      <c r="G19" s="17">
        <v>43465.0</v>
      </c>
      <c r="H19" s="9" t="s">
        <v>72</v>
      </c>
      <c r="I19" s="18" t="s">
        <v>99</v>
      </c>
      <c r="J19" s="6">
        <v>5.0</v>
      </c>
      <c r="K19" s="9" t="s">
        <v>115</v>
      </c>
      <c r="L19" s="6" t="s">
        <v>246</v>
      </c>
    </row>
    <row r="20">
      <c r="A20" s="9" t="s">
        <v>101</v>
      </c>
      <c r="B20" s="18" t="s">
        <v>98</v>
      </c>
      <c r="C20" s="6">
        <v>60.0</v>
      </c>
      <c r="D20" s="9">
        <f t="shared" si="2"/>
        <v>91000</v>
      </c>
      <c r="E20" s="9" t="s">
        <v>71</v>
      </c>
      <c r="F20" s="17">
        <v>42300.0</v>
      </c>
      <c r="G20" s="17">
        <v>43465.0</v>
      </c>
      <c r="H20" s="9" t="s">
        <v>72</v>
      </c>
      <c r="I20" s="18" t="s">
        <v>99</v>
      </c>
      <c r="J20" s="6">
        <v>5.0</v>
      </c>
      <c r="K20" s="9" t="s">
        <v>115</v>
      </c>
      <c r="L20" s="6" t="s">
        <v>246</v>
      </c>
    </row>
    <row r="21">
      <c r="A21" s="9" t="s">
        <v>247</v>
      </c>
      <c r="B21" s="18" t="s">
        <v>98</v>
      </c>
      <c r="C21" s="6">
        <v>135.0</v>
      </c>
      <c r="D21" s="9">
        <f t="shared" si="2"/>
        <v>91000</v>
      </c>
      <c r="E21" s="9" t="s">
        <v>71</v>
      </c>
      <c r="F21" s="17">
        <v>42300.0</v>
      </c>
      <c r="G21" s="17">
        <v>43465.0</v>
      </c>
      <c r="H21" s="9" t="s">
        <v>72</v>
      </c>
      <c r="I21" s="18" t="s">
        <v>99</v>
      </c>
      <c r="J21" s="6">
        <v>5.0</v>
      </c>
      <c r="K21" s="9" t="s">
        <v>115</v>
      </c>
      <c r="L21" s="6" t="s">
        <v>246</v>
      </c>
    </row>
    <row r="22">
      <c r="A22" s="9" t="s">
        <v>103</v>
      </c>
      <c r="B22" s="18" t="s">
        <v>104</v>
      </c>
      <c r="C22" s="6">
        <v>10.0</v>
      </c>
      <c r="D22" s="9">
        <f t="shared" si="2"/>
        <v>91000</v>
      </c>
      <c r="E22" s="9" t="s">
        <v>71</v>
      </c>
      <c r="F22" s="17">
        <v>42300.0</v>
      </c>
      <c r="G22" s="17">
        <v>43465.0</v>
      </c>
      <c r="H22" s="9" t="s">
        <v>72</v>
      </c>
      <c r="I22" s="18" t="s">
        <v>99</v>
      </c>
      <c r="J22" s="6">
        <v>5.0</v>
      </c>
      <c r="K22" s="9" t="s">
        <v>115</v>
      </c>
      <c r="L22" s="6" t="s">
        <v>246</v>
      </c>
    </row>
    <row r="23">
      <c r="A23" s="9" t="s">
        <v>105</v>
      </c>
      <c r="B23" s="18" t="s">
        <v>104</v>
      </c>
      <c r="C23" s="6">
        <v>30.0</v>
      </c>
      <c r="D23" s="9">
        <f t="shared" si="2"/>
        <v>91000</v>
      </c>
      <c r="E23" s="9" t="s">
        <v>71</v>
      </c>
      <c r="F23" s="17">
        <v>42300.0</v>
      </c>
      <c r="G23" s="17">
        <v>43465.0</v>
      </c>
      <c r="H23" s="9" t="s">
        <v>72</v>
      </c>
      <c r="I23" s="18" t="s">
        <v>99</v>
      </c>
      <c r="J23" s="6">
        <v>5.0</v>
      </c>
      <c r="K23" s="9" t="s">
        <v>115</v>
      </c>
      <c r="L23" s="6" t="s">
        <v>246</v>
      </c>
    </row>
    <row r="24">
      <c r="A24" s="9" t="s">
        <v>106</v>
      </c>
      <c r="B24" s="18" t="s">
        <v>104</v>
      </c>
      <c r="C24" s="6">
        <v>60.0</v>
      </c>
      <c r="D24" s="9">
        <f t="shared" si="2"/>
        <v>91000</v>
      </c>
      <c r="E24" s="9" t="s">
        <v>71</v>
      </c>
      <c r="F24" s="17">
        <v>42300.0</v>
      </c>
      <c r="G24" s="17">
        <v>43465.0</v>
      </c>
      <c r="H24" s="9" t="s">
        <v>72</v>
      </c>
      <c r="I24" s="18" t="s">
        <v>99</v>
      </c>
      <c r="J24" s="6">
        <v>5.0</v>
      </c>
      <c r="K24" s="9" t="s">
        <v>115</v>
      </c>
      <c r="L24" s="6" t="s">
        <v>246</v>
      </c>
    </row>
    <row r="25">
      <c r="A25" s="9" t="s">
        <v>248</v>
      </c>
      <c r="B25" s="18" t="s">
        <v>104</v>
      </c>
      <c r="C25" s="6">
        <v>135.0</v>
      </c>
      <c r="D25" s="9">
        <f t="shared" si="2"/>
        <v>91000</v>
      </c>
      <c r="E25" s="9" t="s">
        <v>71</v>
      </c>
      <c r="F25" s="17">
        <v>42300.0</v>
      </c>
      <c r="G25" s="17">
        <v>43465.0</v>
      </c>
      <c r="H25" s="9" t="s">
        <v>72</v>
      </c>
      <c r="I25" s="18" t="s">
        <v>99</v>
      </c>
      <c r="J25" s="6">
        <v>5.0</v>
      </c>
      <c r="K25" s="9" t="s">
        <v>115</v>
      </c>
      <c r="L25" s="6" t="s">
        <v>246</v>
      </c>
    </row>
    <row r="26">
      <c r="A26" s="9" t="s">
        <v>108</v>
      </c>
      <c r="B26" s="18" t="s">
        <v>95</v>
      </c>
      <c r="C26" s="6">
        <v>10.0</v>
      </c>
      <c r="D26" s="9">
        <f t="shared" si="2"/>
        <v>91000</v>
      </c>
      <c r="E26" s="9" t="s">
        <v>71</v>
      </c>
      <c r="F26" s="17">
        <v>42300.0</v>
      </c>
      <c r="G26" s="17">
        <v>43465.0</v>
      </c>
      <c r="H26" s="9" t="s">
        <v>72</v>
      </c>
      <c r="I26" s="18" t="s">
        <v>99</v>
      </c>
      <c r="J26" s="6">
        <v>5.0</v>
      </c>
      <c r="K26" s="9" t="s">
        <v>115</v>
      </c>
      <c r="L26" s="6" t="s">
        <v>246</v>
      </c>
    </row>
    <row r="27">
      <c r="A27" s="9" t="s">
        <v>109</v>
      </c>
      <c r="B27" s="18" t="s">
        <v>95</v>
      </c>
      <c r="C27" s="6">
        <v>30.0</v>
      </c>
      <c r="D27" s="9">
        <f t="shared" si="2"/>
        <v>91000</v>
      </c>
      <c r="E27" s="9" t="s">
        <v>71</v>
      </c>
      <c r="F27" s="17">
        <v>42300.0</v>
      </c>
      <c r="G27" s="17">
        <v>43465.0</v>
      </c>
      <c r="H27" s="9" t="s">
        <v>72</v>
      </c>
      <c r="I27" s="18" t="s">
        <v>99</v>
      </c>
      <c r="J27" s="6">
        <v>5.0</v>
      </c>
      <c r="K27" s="9" t="s">
        <v>115</v>
      </c>
      <c r="L27" s="6" t="s">
        <v>246</v>
      </c>
    </row>
    <row r="28">
      <c r="A28" s="9" t="s">
        <v>110</v>
      </c>
      <c r="B28" s="18" t="s">
        <v>95</v>
      </c>
      <c r="C28" s="6">
        <v>60.0</v>
      </c>
      <c r="D28" s="9">
        <f t="shared" si="2"/>
        <v>91000</v>
      </c>
      <c r="E28" s="9" t="s">
        <v>71</v>
      </c>
      <c r="F28" s="17">
        <v>42300.0</v>
      </c>
      <c r="G28" s="17">
        <v>43465.0</v>
      </c>
      <c r="H28" s="9" t="s">
        <v>72</v>
      </c>
      <c r="I28" s="18" t="s">
        <v>99</v>
      </c>
      <c r="J28" s="6">
        <v>5.0</v>
      </c>
      <c r="K28" s="9" t="s">
        <v>115</v>
      </c>
      <c r="L28" s="6" t="s">
        <v>246</v>
      </c>
    </row>
    <row r="29">
      <c r="A29" s="9" t="s">
        <v>249</v>
      </c>
      <c r="B29" s="18" t="s">
        <v>95</v>
      </c>
      <c r="C29" s="6">
        <v>135.0</v>
      </c>
      <c r="D29" s="9">
        <f t="shared" si="2"/>
        <v>91000</v>
      </c>
      <c r="E29" s="9" t="s">
        <v>71</v>
      </c>
      <c r="F29" s="17">
        <v>42300.0</v>
      </c>
      <c r="G29" s="17">
        <v>43465.0</v>
      </c>
      <c r="H29" s="9" t="s">
        <v>72</v>
      </c>
      <c r="I29" s="18" t="s">
        <v>99</v>
      </c>
      <c r="J29" s="6">
        <v>5.0</v>
      </c>
      <c r="K29" s="9" t="s">
        <v>115</v>
      </c>
      <c r="L29" s="6" t="s">
        <v>246</v>
      </c>
    </row>
  </sheetData>
  <hyperlinks>
    <hyperlink r:id="rId2" ref="M2"/>
    <hyperlink r:id="rId3" ref="M14"/>
  </hyperlinks>
  <drawing r:id="rId4"/>
  <legacy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c r="A2" s="9" t="s">
        <v>232</v>
      </c>
      <c r="B2" s="9" t="s">
        <v>70</v>
      </c>
      <c r="C2" s="9">
        <v>2.0</v>
      </c>
      <c r="D2" s="9">
        <f t="shared" ref="D2:D13" si="1">7000+35000+35000+35000</f>
        <v>112000</v>
      </c>
      <c r="E2" s="9" t="s">
        <v>71</v>
      </c>
      <c r="F2" s="17">
        <v>42300.0</v>
      </c>
      <c r="G2" s="17">
        <v>43465.0</v>
      </c>
      <c r="H2" s="9" t="s">
        <v>72</v>
      </c>
      <c r="I2" s="18" t="s">
        <v>73</v>
      </c>
      <c r="J2" s="9">
        <v>0.0</v>
      </c>
      <c r="K2" s="9" t="s">
        <v>31</v>
      </c>
      <c r="L2" s="9"/>
      <c r="M2" s="12" t="s">
        <v>233</v>
      </c>
    </row>
    <row r="3">
      <c r="A3" s="9" t="s">
        <v>234</v>
      </c>
      <c r="B3" s="9" t="s">
        <v>70</v>
      </c>
      <c r="C3" s="6">
        <v>10.0</v>
      </c>
      <c r="D3" s="9">
        <f t="shared" si="1"/>
        <v>112000</v>
      </c>
      <c r="E3" s="9" t="s">
        <v>71</v>
      </c>
      <c r="F3" s="17">
        <v>42300.0</v>
      </c>
      <c r="G3" s="17">
        <v>43465.0</v>
      </c>
      <c r="H3" s="9" t="s">
        <v>72</v>
      </c>
      <c r="I3" s="18" t="s">
        <v>73</v>
      </c>
      <c r="J3" s="9">
        <v>0.0</v>
      </c>
      <c r="K3" s="9" t="s">
        <v>31</v>
      </c>
    </row>
    <row r="4">
      <c r="A4" s="9" t="s">
        <v>235</v>
      </c>
      <c r="B4" s="9" t="s">
        <v>70</v>
      </c>
      <c r="C4" s="6">
        <v>30.0</v>
      </c>
      <c r="D4" s="9">
        <f t="shared" si="1"/>
        <v>112000</v>
      </c>
      <c r="E4" s="9" t="s">
        <v>71</v>
      </c>
      <c r="F4" s="17">
        <v>42300.0</v>
      </c>
      <c r="G4" s="17">
        <v>43465.0</v>
      </c>
      <c r="H4" s="9" t="s">
        <v>72</v>
      </c>
      <c r="I4" s="18" t="s">
        <v>73</v>
      </c>
      <c r="J4" s="9">
        <v>0.0</v>
      </c>
      <c r="K4" s="9" t="s">
        <v>31</v>
      </c>
    </row>
    <row r="5">
      <c r="A5" s="9" t="s">
        <v>77</v>
      </c>
      <c r="B5" s="6" t="s">
        <v>70</v>
      </c>
      <c r="C5" s="6">
        <v>60.0</v>
      </c>
      <c r="D5" s="9">
        <f t="shared" si="1"/>
        <v>112000</v>
      </c>
      <c r="E5" s="9" t="s">
        <v>71</v>
      </c>
      <c r="F5" s="17">
        <v>42300.0</v>
      </c>
      <c r="G5" s="17">
        <v>43465.0</v>
      </c>
      <c r="H5" s="9" t="s">
        <v>72</v>
      </c>
      <c r="I5" s="18" t="s">
        <v>73</v>
      </c>
      <c r="J5" s="9">
        <v>0.0</v>
      </c>
      <c r="K5" s="9" t="s">
        <v>31</v>
      </c>
    </row>
    <row r="6">
      <c r="A6" s="9" t="s">
        <v>236</v>
      </c>
      <c r="B6" s="9" t="s">
        <v>79</v>
      </c>
      <c r="C6" s="9">
        <v>2.0</v>
      </c>
      <c r="D6" s="9">
        <f t="shared" si="1"/>
        <v>112000</v>
      </c>
      <c r="E6" s="9" t="s">
        <v>71</v>
      </c>
      <c r="F6" s="17">
        <v>42300.0</v>
      </c>
      <c r="G6" s="17">
        <v>43465.0</v>
      </c>
      <c r="H6" s="9" t="s">
        <v>72</v>
      </c>
      <c r="I6" s="18" t="s">
        <v>73</v>
      </c>
      <c r="J6" s="9">
        <v>0.0</v>
      </c>
      <c r="K6" s="9" t="s">
        <v>31</v>
      </c>
    </row>
    <row r="7">
      <c r="A7" s="9" t="s">
        <v>237</v>
      </c>
      <c r="B7" s="9" t="s">
        <v>79</v>
      </c>
      <c r="C7" s="6">
        <v>10.0</v>
      </c>
      <c r="D7" s="9">
        <f t="shared" si="1"/>
        <v>112000</v>
      </c>
      <c r="E7" s="9" t="s">
        <v>71</v>
      </c>
      <c r="F7" s="17">
        <v>42300.0</v>
      </c>
      <c r="G7" s="17">
        <v>43465.0</v>
      </c>
      <c r="H7" s="9" t="s">
        <v>72</v>
      </c>
      <c r="I7" s="18" t="s">
        <v>73</v>
      </c>
      <c r="J7" s="9">
        <v>0.0</v>
      </c>
      <c r="K7" s="9" t="s">
        <v>31</v>
      </c>
    </row>
    <row r="8">
      <c r="A8" s="9" t="s">
        <v>238</v>
      </c>
      <c r="B8" s="9" t="s">
        <v>79</v>
      </c>
      <c r="C8" s="6">
        <v>30.0</v>
      </c>
      <c r="D8" s="9">
        <f t="shared" si="1"/>
        <v>112000</v>
      </c>
      <c r="E8" s="9" t="s">
        <v>71</v>
      </c>
      <c r="F8" s="17">
        <v>42300.0</v>
      </c>
      <c r="G8" s="17">
        <v>43465.0</v>
      </c>
      <c r="H8" s="9" t="s">
        <v>72</v>
      </c>
      <c r="I8" s="18" t="s">
        <v>73</v>
      </c>
      <c r="J8" s="9">
        <v>0.0</v>
      </c>
      <c r="K8" s="9" t="s">
        <v>31</v>
      </c>
    </row>
    <row r="9">
      <c r="A9" s="9" t="s">
        <v>82</v>
      </c>
      <c r="B9" s="9" t="s">
        <v>79</v>
      </c>
      <c r="C9" s="6">
        <v>60.0</v>
      </c>
      <c r="D9" s="9">
        <f t="shared" si="1"/>
        <v>112000</v>
      </c>
      <c r="E9" s="9" t="s">
        <v>71</v>
      </c>
      <c r="F9" s="17">
        <v>42300.0</v>
      </c>
      <c r="G9" s="17">
        <v>43465.0</v>
      </c>
      <c r="H9" s="9" t="s">
        <v>72</v>
      </c>
      <c r="I9" s="18" t="s">
        <v>73</v>
      </c>
      <c r="J9" s="9">
        <v>0.0</v>
      </c>
      <c r="K9" s="9" t="s">
        <v>31</v>
      </c>
    </row>
    <row r="10">
      <c r="A10" s="9" t="s">
        <v>239</v>
      </c>
      <c r="B10" s="9" t="s">
        <v>84</v>
      </c>
      <c r="C10" s="9">
        <v>2.0</v>
      </c>
      <c r="D10" s="9">
        <f t="shared" si="1"/>
        <v>112000</v>
      </c>
      <c r="E10" s="9" t="s">
        <v>71</v>
      </c>
      <c r="F10" s="17">
        <v>42300.0</v>
      </c>
      <c r="G10" s="17">
        <v>43465.0</v>
      </c>
      <c r="H10" s="9" t="s">
        <v>72</v>
      </c>
      <c r="I10" s="18" t="s">
        <v>240</v>
      </c>
      <c r="J10" s="6">
        <v>0.0</v>
      </c>
      <c r="K10" s="6" t="s">
        <v>31</v>
      </c>
    </row>
    <row r="11">
      <c r="A11" s="9" t="s">
        <v>241</v>
      </c>
      <c r="B11" s="9" t="s">
        <v>84</v>
      </c>
      <c r="C11" s="6">
        <v>10.0</v>
      </c>
      <c r="D11" s="9">
        <f t="shared" si="1"/>
        <v>112000</v>
      </c>
      <c r="E11" s="9" t="s">
        <v>71</v>
      </c>
      <c r="F11" s="17">
        <v>42300.0</v>
      </c>
      <c r="G11" s="17">
        <v>43465.0</v>
      </c>
      <c r="H11" s="9" t="s">
        <v>72</v>
      </c>
      <c r="I11" s="18" t="s">
        <v>240</v>
      </c>
      <c r="J11" s="6">
        <v>0.0</v>
      </c>
      <c r="K11" s="6" t="s">
        <v>31</v>
      </c>
    </row>
    <row r="12">
      <c r="A12" s="9" t="s">
        <v>242</v>
      </c>
      <c r="B12" s="9" t="s">
        <v>84</v>
      </c>
      <c r="C12" s="6">
        <v>30.0</v>
      </c>
      <c r="D12" s="9">
        <f t="shared" si="1"/>
        <v>112000</v>
      </c>
      <c r="E12" s="9" t="s">
        <v>71</v>
      </c>
      <c r="F12" s="17">
        <v>42300.0</v>
      </c>
      <c r="G12" s="17">
        <v>43465.0</v>
      </c>
      <c r="H12" s="9" t="s">
        <v>72</v>
      </c>
      <c r="I12" s="18" t="s">
        <v>243</v>
      </c>
      <c r="J12" s="6">
        <v>0.0</v>
      </c>
      <c r="K12" s="6" t="s">
        <v>31</v>
      </c>
    </row>
    <row r="13">
      <c r="A13" s="9" t="s">
        <v>88</v>
      </c>
      <c r="B13" s="9" t="s">
        <v>84</v>
      </c>
      <c r="C13" s="6">
        <v>60.0</v>
      </c>
      <c r="D13" s="9">
        <f t="shared" si="1"/>
        <v>112000</v>
      </c>
      <c r="E13" s="9" t="s">
        <v>71</v>
      </c>
      <c r="F13" s="17">
        <v>42300.0</v>
      </c>
      <c r="G13" s="17">
        <v>43465.0</v>
      </c>
      <c r="H13" s="9" t="s">
        <v>72</v>
      </c>
      <c r="I13" s="18" t="s">
        <v>243</v>
      </c>
      <c r="J13" s="6">
        <v>0.0</v>
      </c>
      <c r="K13" s="6" t="s">
        <v>31</v>
      </c>
    </row>
    <row r="14">
      <c r="A14" s="9" t="s">
        <v>89</v>
      </c>
      <c r="B14" s="18" t="s">
        <v>90</v>
      </c>
      <c r="C14" s="9">
        <v>10.0</v>
      </c>
      <c r="D14" s="9">
        <f t="shared" ref="D14:D29" si="2">7000+35000+26000+23000</f>
        <v>91000</v>
      </c>
      <c r="E14" s="9" t="s">
        <v>71</v>
      </c>
      <c r="F14" s="17">
        <v>42300.0</v>
      </c>
      <c r="G14" s="17">
        <v>43465.0</v>
      </c>
      <c r="H14" s="9" t="s">
        <v>72</v>
      </c>
      <c r="I14" s="18" t="s">
        <v>244</v>
      </c>
      <c r="J14" s="9">
        <v>5.0</v>
      </c>
      <c r="K14" s="9" t="s">
        <v>115</v>
      </c>
      <c r="L14" s="9"/>
      <c r="M14" s="12" t="s">
        <v>245</v>
      </c>
      <c r="N14" s="9"/>
      <c r="O14" s="9"/>
      <c r="P14" s="9"/>
    </row>
    <row r="15">
      <c r="A15" s="9" t="s">
        <v>93</v>
      </c>
      <c r="B15" s="18" t="s">
        <v>90</v>
      </c>
      <c r="C15" s="6">
        <v>30.0</v>
      </c>
      <c r="D15" s="9">
        <f t="shared" si="2"/>
        <v>91000</v>
      </c>
      <c r="E15" s="9" t="s">
        <v>71</v>
      </c>
      <c r="F15" s="17">
        <v>42300.0</v>
      </c>
      <c r="G15" s="17">
        <v>43465.0</v>
      </c>
      <c r="H15" s="9" t="s">
        <v>72</v>
      </c>
      <c r="I15" s="18" t="s">
        <v>244</v>
      </c>
      <c r="J15" s="6">
        <v>5.0</v>
      </c>
      <c r="K15" s="9" t="s">
        <v>115</v>
      </c>
    </row>
    <row r="16">
      <c r="A16" s="9" t="s">
        <v>94</v>
      </c>
      <c r="B16" s="18" t="s">
        <v>95</v>
      </c>
      <c r="C16" s="6">
        <v>10.0</v>
      </c>
      <c r="D16" s="9">
        <f t="shared" si="2"/>
        <v>91000</v>
      </c>
      <c r="E16" s="9" t="s">
        <v>71</v>
      </c>
      <c r="F16" s="17">
        <v>42300.0</v>
      </c>
      <c r="G16" s="17">
        <v>43465.0</v>
      </c>
      <c r="H16" s="9" t="s">
        <v>72</v>
      </c>
      <c r="I16" s="18" t="s">
        <v>244</v>
      </c>
      <c r="J16" s="6">
        <v>5.0</v>
      </c>
      <c r="K16" s="9" t="s">
        <v>115</v>
      </c>
    </row>
    <row r="17">
      <c r="A17" s="9" t="s">
        <v>96</v>
      </c>
      <c r="B17" s="18" t="s">
        <v>95</v>
      </c>
      <c r="C17" s="6">
        <v>30.0</v>
      </c>
      <c r="D17" s="9">
        <f t="shared" si="2"/>
        <v>91000</v>
      </c>
      <c r="E17" s="9" t="s">
        <v>71</v>
      </c>
      <c r="F17" s="17">
        <v>42300.0</v>
      </c>
      <c r="G17" s="17">
        <v>43465.0</v>
      </c>
      <c r="H17" s="9" t="s">
        <v>72</v>
      </c>
      <c r="I17" s="18" t="s">
        <v>244</v>
      </c>
      <c r="J17" s="6">
        <v>5.0</v>
      </c>
      <c r="K17" s="9" t="s">
        <v>115</v>
      </c>
    </row>
    <row r="18">
      <c r="A18" s="9" t="s">
        <v>97</v>
      </c>
      <c r="B18" s="18" t="s">
        <v>98</v>
      </c>
      <c r="C18" s="6">
        <v>10.0</v>
      </c>
      <c r="D18" s="9">
        <f t="shared" si="2"/>
        <v>91000</v>
      </c>
      <c r="E18" s="9" t="s">
        <v>71</v>
      </c>
      <c r="F18" s="17">
        <v>42300.0</v>
      </c>
      <c r="G18" s="17">
        <v>43465.0</v>
      </c>
      <c r="H18" s="9" t="s">
        <v>72</v>
      </c>
      <c r="I18" s="18" t="s">
        <v>99</v>
      </c>
      <c r="J18" s="6">
        <v>5.0</v>
      </c>
      <c r="K18" s="9" t="s">
        <v>115</v>
      </c>
    </row>
    <row r="19">
      <c r="A19" s="9" t="s">
        <v>100</v>
      </c>
      <c r="B19" s="18" t="s">
        <v>98</v>
      </c>
      <c r="C19" s="6">
        <v>30.0</v>
      </c>
      <c r="D19" s="9">
        <f t="shared" si="2"/>
        <v>91000</v>
      </c>
      <c r="E19" s="9" t="s">
        <v>71</v>
      </c>
      <c r="F19" s="17">
        <v>42300.0</v>
      </c>
      <c r="G19" s="17">
        <v>43465.0</v>
      </c>
      <c r="H19" s="9" t="s">
        <v>72</v>
      </c>
      <c r="I19" s="18" t="s">
        <v>99</v>
      </c>
      <c r="J19" s="6">
        <v>5.0</v>
      </c>
      <c r="K19" s="9" t="s">
        <v>115</v>
      </c>
    </row>
    <row r="20">
      <c r="A20" s="9" t="s">
        <v>101</v>
      </c>
      <c r="B20" s="18" t="s">
        <v>98</v>
      </c>
      <c r="C20" s="6">
        <v>60.0</v>
      </c>
      <c r="D20" s="9">
        <f t="shared" si="2"/>
        <v>91000</v>
      </c>
      <c r="E20" s="9" t="s">
        <v>71</v>
      </c>
      <c r="F20" s="17">
        <v>42300.0</v>
      </c>
      <c r="G20" s="17">
        <v>43465.0</v>
      </c>
      <c r="H20" s="9" t="s">
        <v>72</v>
      </c>
      <c r="I20" s="18" t="s">
        <v>99</v>
      </c>
      <c r="J20" s="6">
        <v>5.0</v>
      </c>
      <c r="K20" s="9" t="s">
        <v>115</v>
      </c>
    </row>
    <row r="21">
      <c r="A21" s="9" t="s">
        <v>247</v>
      </c>
      <c r="B21" s="18" t="s">
        <v>98</v>
      </c>
      <c r="C21" s="6">
        <v>135.0</v>
      </c>
      <c r="D21" s="9">
        <f t="shared" si="2"/>
        <v>91000</v>
      </c>
      <c r="E21" s="9" t="s">
        <v>71</v>
      </c>
      <c r="F21" s="17">
        <v>42300.0</v>
      </c>
      <c r="G21" s="17">
        <v>43465.0</v>
      </c>
      <c r="H21" s="9" t="s">
        <v>72</v>
      </c>
      <c r="I21" s="18" t="s">
        <v>99</v>
      </c>
      <c r="J21" s="6">
        <v>5.0</v>
      </c>
      <c r="K21" s="9" t="s">
        <v>115</v>
      </c>
    </row>
    <row r="22">
      <c r="A22" s="9" t="s">
        <v>103</v>
      </c>
      <c r="B22" s="18" t="s">
        <v>104</v>
      </c>
      <c r="C22" s="6">
        <v>10.0</v>
      </c>
      <c r="D22" s="9">
        <f t="shared" si="2"/>
        <v>91000</v>
      </c>
      <c r="E22" s="9" t="s">
        <v>71</v>
      </c>
      <c r="F22" s="17">
        <v>42300.0</v>
      </c>
      <c r="G22" s="17">
        <v>43465.0</v>
      </c>
      <c r="H22" s="9" t="s">
        <v>72</v>
      </c>
      <c r="I22" s="18" t="s">
        <v>99</v>
      </c>
      <c r="J22" s="6">
        <v>5.0</v>
      </c>
      <c r="K22" s="9" t="s">
        <v>115</v>
      </c>
    </row>
    <row r="23">
      <c r="A23" s="9" t="s">
        <v>105</v>
      </c>
      <c r="B23" s="18" t="s">
        <v>104</v>
      </c>
      <c r="C23" s="6">
        <v>30.0</v>
      </c>
      <c r="D23" s="9">
        <f t="shared" si="2"/>
        <v>91000</v>
      </c>
      <c r="E23" s="9" t="s">
        <v>71</v>
      </c>
      <c r="F23" s="17">
        <v>42300.0</v>
      </c>
      <c r="G23" s="17">
        <v>43465.0</v>
      </c>
      <c r="H23" s="9" t="s">
        <v>72</v>
      </c>
      <c r="I23" s="18" t="s">
        <v>99</v>
      </c>
      <c r="J23" s="6">
        <v>5.0</v>
      </c>
      <c r="K23" s="9" t="s">
        <v>115</v>
      </c>
    </row>
    <row r="24">
      <c r="A24" s="9" t="s">
        <v>106</v>
      </c>
      <c r="B24" s="18" t="s">
        <v>104</v>
      </c>
      <c r="C24" s="6">
        <v>60.0</v>
      </c>
      <c r="D24" s="9">
        <f t="shared" si="2"/>
        <v>91000</v>
      </c>
      <c r="E24" s="9" t="s">
        <v>71</v>
      </c>
      <c r="F24" s="17">
        <v>42300.0</v>
      </c>
      <c r="G24" s="17">
        <v>43465.0</v>
      </c>
      <c r="H24" s="9" t="s">
        <v>72</v>
      </c>
      <c r="I24" s="18" t="s">
        <v>99</v>
      </c>
      <c r="J24" s="6">
        <v>5.0</v>
      </c>
      <c r="K24" s="9" t="s">
        <v>115</v>
      </c>
    </row>
    <row r="25">
      <c r="A25" s="9" t="s">
        <v>248</v>
      </c>
      <c r="B25" s="18" t="s">
        <v>104</v>
      </c>
      <c r="C25" s="6">
        <v>135.0</v>
      </c>
      <c r="D25" s="9">
        <f t="shared" si="2"/>
        <v>91000</v>
      </c>
      <c r="E25" s="9" t="s">
        <v>71</v>
      </c>
      <c r="F25" s="17">
        <v>42300.0</v>
      </c>
      <c r="G25" s="17">
        <v>43465.0</v>
      </c>
      <c r="H25" s="9" t="s">
        <v>72</v>
      </c>
      <c r="I25" s="18" t="s">
        <v>99</v>
      </c>
      <c r="J25" s="6">
        <v>5.0</v>
      </c>
      <c r="K25" s="9" t="s">
        <v>115</v>
      </c>
    </row>
    <row r="26">
      <c r="A26" s="9" t="s">
        <v>108</v>
      </c>
      <c r="B26" s="18" t="s">
        <v>95</v>
      </c>
      <c r="C26" s="6">
        <v>10.0</v>
      </c>
      <c r="D26" s="9">
        <f t="shared" si="2"/>
        <v>91000</v>
      </c>
      <c r="E26" s="9" t="s">
        <v>71</v>
      </c>
      <c r="F26" s="17">
        <v>42300.0</v>
      </c>
      <c r="G26" s="17">
        <v>43465.0</v>
      </c>
      <c r="H26" s="9" t="s">
        <v>72</v>
      </c>
      <c r="I26" s="18" t="s">
        <v>99</v>
      </c>
      <c r="J26" s="6">
        <v>5.0</v>
      </c>
      <c r="K26" s="9" t="s">
        <v>115</v>
      </c>
    </row>
    <row r="27">
      <c r="A27" s="9" t="s">
        <v>109</v>
      </c>
      <c r="B27" s="18" t="s">
        <v>95</v>
      </c>
      <c r="C27" s="6">
        <v>30.0</v>
      </c>
      <c r="D27" s="9">
        <f t="shared" si="2"/>
        <v>91000</v>
      </c>
      <c r="E27" s="9" t="s">
        <v>71</v>
      </c>
      <c r="F27" s="17">
        <v>42300.0</v>
      </c>
      <c r="G27" s="17">
        <v>43465.0</v>
      </c>
      <c r="H27" s="9" t="s">
        <v>72</v>
      </c>
      <c r="I27" s="18" t="s">
        <v>99</v>
      </c>
      <c r="J27" s="6">
        <v>5.0</v>
      </c>
      <c r="K27" s="9" t="s">
        <v>115</v>
      </c>
    </row>
    <row r="28">
      <c r="A28" s="9" t="s">
        <v>110</v>
      </c>
      <c r="B28" s="18" t="s">
        <v>95</v>
      </c>
      <c r="C28" s="6">
        <v>60.0</v>
      </c>
      <c r="D28" s="9">
        <f t="shared" si="2"/>
        <v>91000</v>
      </c>
      <c r="E28" s="9" t="s">
        <v>71</v>
      </c>
      <c r="F28" s="17">
        <v>42300.0</v>
      </c>
      <c r="G28" s="17">
        <v>43465.0</v>
      </c>
      <c r="H28" s="9" t="s">
        <v>72</v>
      </c>
      <c r="I28" s="18" t="s">
        <v>99</v>
      </c>
      <c r="J28" s="6">
        <v>5.0</v>
      </c>
      <c r="K28" s="9" t="s">
        <v>115</v>
      </c>
    </row>
    <row r="29">
      <c r="A29" s="9" t="s">
        <v>249</v>
      </c>
      <c r="B29" s="18" t="s">
        <v>95</v>
      </c>
      <c r="C29" s="6">
        <v>135.0</v>
      </c>
      <c r="D29" s="9">
        <f t="shared" si="2"/>
        <v>91000</v>
      </c>
      <c r="E29" s="9" t="s">
        <v>71</v>
      </c>
      <c r="F29" s="17">
        <v>42300.0</v>
      </c>
      <c r="G29" s="17">
        <v>43465.0</v>
      </c>
      <c r="H29" s="9" t="s">
        <v>72</v>
      </c>
      <c r="I29" s="18" t="s">
        <v>99</v>
      </c>
      <c r="J29" s="6">
        <v>5.0</v>
      </c>
      <c r="K29" s="9" t="s">
        <v>115</v>
      </c>
    </row>
  </sheetData>
  <hyperlinks>
    <hyperlink r:id="rId1" ref="M2"/>
    <hyperlink r:id="rId2" ref="M14"/>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c r="A2" s="9" t="s">
        <v>232</v>
      </c>
      <c r="B2" s="9" t="s">
        <v>70</v>
      </c>
      <c r="C2" s="9">
        <v>2.0</v>
      </c>
      <c r="D2" s="9">
        <f t="shared" ref="D2:D29" si="1">7000+35000+35000+35000</f>
        <v>112000</v>
      </c>
      <c r="E2" s="9" t="s">
        <v>71</v>
      </c>
      <c r="F2" s="17">
        <v>42300.0</v>
      </c>
      <c r="G2" s="17">
        <v>43465.0</v>
      </c>
      <c r="H2" s="9" t="s">
        <v>72</v>
      </c>
      <c r="I2" s="18" t="s">
        <v>73</v>
      </c>
      <c r="J2" s="9">
        <v>0.0</v>
      </c>
      <c r="K2" s="9" t="s">
        <v>31</v>
      </c>
      <c r="L2" s="9"/>
      <c r="M2" s="12" t="s">
        <v>233</v>
      </c>
    </row>
    <row r="3">
      <c r="A3" s="9" t="s">
        <v>234</v>
      </c>
      <c r="B3" s="9" t="s">
        <v>70</v>
      </c>
      <c r="C3" s="6">
        <v>10.0</v>
      </c>
      <c r="D3" s="9">
        <f t="shared" si="1"/>
        <v>112000</v>
      </c>
      <c r="E3" s="9" t="s">
        <v>71</v>
      </c>
      <c r="F3" s="17">
        <v>42300.0</v>
      </c>
      <c r="G3" s="17">
        <v>43465.0</v>
      </c>
      <c r="H3" s="9" t="s">
        <v>72</v>
      </c>
      <c r="I3" s="18" t="s">
        <v>73</v>
      </c>
      <c r="J3" s="9">
        <v>0.0</v>
      </c>
      <c r="K3" s="9" t="s">
        <v>31</v>
      </c>
    </row>
    <row r="4">
      <c r="A4" s="9" t="s">
        <v>235</v>
      </c>
      <c r="B4" s="9" t="s">
        <v>70</v>
      </c>
      <c r="C4" s="6">
        <v>30.0</v>
      </c>
      <c r="D4" s="9">
        <f t="shared" si="1"/>
        <v>112000</v>
      </c>
      <c r="E4" s="9" t="s">
        <v>71</v>
      </c>
      <c r="F4" s="17">
        <v>42300.0</v>
      </c>
      <c r="G4" s="17">
        <v>43465.0</v>
      </c>
      <c r="H4" s="9" t="s">
        <v>72</v>
      </c>
      <c r="I4" s="18" t="s">
        <v>73</v>
      </c>
      <c r="J4" s="9">
        <v>0.0</v>
      </c>
      <c r="K4" s="9" t="s">
        <v>31</v>
      </c>
    </row>
    <row r="5">
      <c r="A5" s="9" t="s">
        <v>77</v>
      </c>
      <c r="B5" s="6" t="s">
        <v>70</v>
      </c>
      <c r="C5" s="6">
        <v>60.0</v>
      </c>
      <c r="D5" s="9">
        <f t="shared" si="1"/>
        <v>112000</v>
      </c>
      <c r="E5" s="9" t="s">
        <v>71</v>
      </c>
      <c r="F5" s="17">
        <v>42300.0</v>
      </c>
      <c r="G5" s="17">
        <v>43465.0</v>
      </c>
      <c r="H5" s="9" t="s">
        <v>72</v>
      </c>
      <c r="I5" s="18" t="s">
        <v>73</v>
      </c>
      <c r="J5" s="9">
        <v>0.0</v>
      </c>
      <c r="K5" s="9" t="s">
        <v>31</v>
      </c>
    </row>
    <row r="6">
      <c r="A6" s="9" t="s">
        <v>236</v>
      </c>
      <c r="B6" s="9" t="s">
        <v>79</v>
      </c>
      <c r="C6" s="9">
        <v>2.0</v>
      </c>
      <c r="D6" s="9">
        <f t="shared" si="1"/>
        <v>112000</v>
      </c>
      <c r="E6" s="9" t="s">
        <v>71</v>
      </c>
      <c r="F6" s="17">
        <v>42300.0</v>
      </c>
      <c r="G6" s="17">
        <v>43465.0</v>
      </c>
      <c r="H6" s="9" t="s">
        <v>72</v>
      </c>
      <c r="I6" s="18" t="s">
        <v>73</v>
      </c>
      <c r="J6" s="9">
        <v>0.0</v>
      </c>
      <c r="K6" s="9" t="s">
        <v>31</v>
      </c>
    </row>
    <row r="7">
      <c r="A7" s="9" t="s">
        <v>237</v>
      </c>
      <c r="B7" s="9" t="s">
        <v>79</v>
      </c>
      <c r="C7" s="6">
        <v>10.0</v>
      </c>
      <c r="D7" s="9">
        <f t="shared" si="1"/>
        <v>112000</v>
      </c>
      <c r="E7" s="9" t="s">
        <v>71</v>
      </c>
      <c r="F7" s="17">
        <v>42300.0</v>
      </c>
      <c r="G7" s="17">
        <v>43465.0</v>
      </c>
      <c r="H7" s="9" t="s">
        <v>72</v>
      </c>
      <c r="I7" s="18" t="s">
        <v>73</v>
      </c>
      <c r="J7" s="9">
        <v>0.0</v>
      </c>
      <c r="K7" s="9" t="s">
        <v>31</v>
      </c>
    </row>
    <row r="8">
      <c r="A8" s="9" t="s">
        <v>238</v>
      </c>
      <c r="B8" s="9" t="s">
        <v>79</v>
      </c>
      <c r="C8" s="6">
        <v>30.0</v>
      </c>
      <c r="D8" s="9">
        <f t="shared" si="1"/>
        <v>112000</v>
      </c>
      <c r="E8" s="9" t="s">
        <v>71</v>
      </c>
      <c r="F8" s="17">
        <v>42300.0</v>
      </c>
      <c r="G8" s="17">
        <v>43465.0</v>
      </c>
      <c r="H8" s="9" t="s">
        <v>72</v>
      </c>
      <c r="I8" s="18" t="s">
        <v>73</v>
      </c>
      <c r="J8" s="9">
        <v>0.0</v>
      </c>
      <c r="K8" s="9" t="s">
        <v>31</v>
      </c>
    </row>
    <row r="9">
      <c r="A9" s="9" t="s">
        <v>82</v>
      </c>
      <c r="B9" s="9" t="s">
        <v>79</v>
      </c>
      <c r="C9" s="6">
        <v>60.0</v>
      </c>
      <c r="D9" s="9">
        <f t="shared" si="1"/>
        <v>112000</v>
      </c>
      <c r="E9" s="9" t="s">
        <v>71</v>
      </c>
      <c r="F9" s="17">
        <v>42300.0</v>
      </c>
      <c r="G9" s="17">
        <v>43465.0</v>
      </c>
      <c r="H9" s="9" t="s">
        <v>72</v>
      </c>
      <c r="I9" s="18" t="s">
        <v>73</v>
      </c>
      <c r="J9" s="9">
        <v>0.0</v>
      </c>
      <c r="K9" s="9" t="s">
        <v>31</v>
      </c>
    </row>
    <row r="10">
      <c r="A10" s="9" t="s">
        <v>239</v>
      </c>
      <c r="B10" s="9" t="s">
        <v>84</v>
      </c>
      <c r="C10" s="9">
        <v>2.0</v>
      </c>
      <c r="D10" s="9">
        <f t="shared" si="1"/>
        <v>112000</v>
      </c>
      <c r="E10" s="9" t="s">
        <v>71</v>
      </c>
      <c r="F10" s="17">
        <v>42300.0</v>
      </c>
      <c r="G10" s="17">
        <v>43465.0</v>
      </c>
      <c r="H10" s="9" t="s">
        <v>72</v>
      </c>
      <c r="I10" s="18" t="s">
        <v>240</v>
      </c>
      <c r="J10" s="6">
        <v>0.0</v>
      </c>
      <c r="K10" s="6" t="s">
        <v>31</v>
      </c>
    </row>
    <row r="11">
      <c r="A11" s="9" t="s">
        <v>241</v>
      </c>
      <c r="B11" s="9" t="s">
        <v>84</v>
      </c>
      <c r="C11" s="6">
        <v>10.0</v>
      </c>
      <c r="D11" s="9">
        <f t="shared" si="1"/>
        <v>112000</v>
      </c>
      <c r="E11" s="9" t="s">
        <v>71</v>
      </c>
      <c r="F11" s="17">
        <v>42300.0</v>
      </c>
      <c r="G11" s="17">
        <v>43465.0</v>
      </c>
      <c r="H11" s="9" t="s">
        <v>72</v>
      </c>
      <c r="I11" s="18" t="s">
        <v>240</v>
      </c>
      <c r="J11" s="6">
        <v>0.0</v>
      </c>
      <c r="K11" s="6" t="s">
        <v>31</v>
      </c>
    </row>
    <row r="12">
      <c r="A12" s="9" t="s">
        <v>242</v>
      </c>
      <c r="B12" s="9" t="s">
        <v>84</v>
      </c>
      <c r="C12" s="6">
        <v>30.0</v>
      </c>
      <c r="D12" s="9">
        <f t="shared" si="1"/>
        <v>112000</v>
      </c>
      <c r="E12" s="9" t="s">
        <v>71</v>
      </c>
      <c r="F12" s="17">
        <v>42300.0</v>
      </c>
      <c r="G12" s="17">
        <v>43465.0</v>
      </c>
      <c r="H12" s="9" t="s">
        <v>72</v>
      </c>
      <c r="I12" s="18" t="s">
        <v>243</v>
      </c>
      <c r="J12" s="6">
        <v>0.0</v>
      </c>
      <c r="K12" s="6" t="s">
        <v>31</v>
      </c>
    </row>
    <row r="13">
      <c r="A13" s="9" t="s">
        <v>88</v>
      </c>
      <c r="B13" s="9" t="s">
        <v>84</v>
      </c>
      <c r="C13" s="6">
        <v>60.0</v>
      </c>
      <c r="D13" s="9">
        <f t="shared" si="1"/>
        <v>112000</v>
      </c>
      <c r="E13" s="9" t="s">
        <v>71</v>
      </c>
      <c r="F13" s="17">
        <v>42300.0</v>
      </c>
      <c r="G13" s="17">
        <v>43465.0</v>
      </c>
      <c r="H13" s="9" t="s">
        <v>72</v>
      </c>
      <c r="I13" s="18" t="s">
        <v>243</v>
      </c>
      <c r="J13" s="6">
        <v>0.0</v>
      </c>
      <c r="K13" s="6" t="s">
        <v>31</v>
      </c>
    </row>
    <row r="14">
      <c r="A14" s="9" t="s">
        <v>89</v>
      </c>
      <c r="B14" s="18" t="s">
        <v>90</v>
      </c>
      <c r="C14" s="9">
        <v>10.0</v>
      </c>
      <c r="D14" s="9">
        <f t="shared" si="1"/>
        <v>112000</v>
      </c>
      <c r="E14" s="9" t="s">
        <v>71</v>
      </c>
      <c r="F14" s="17">
        <v>42300.0</v>
      </c>
      <c r="G14" s="17">
        <v>43465.0</v>
      </c>
      <c r="H14" s="9" t="s">
        <v>72</v>
      </c>
      <c r="I14" s="18" t="s">
        <v>244</v>
      </c>
      <c r="J14" s="9">
        <v>5.0</v>
      </c>
      <c r="K14" s="9" t="s">
        <v>115</v>
      </c>
      <c r="L14" s="9"/>
      <c r="M14" s="12" t="s">
        <v>245</v>
      </c>
      <c r="N14" s="9"/>
      <c r="O14" s="9"/>
      <c r="P14" s="9"/>
    </row>
    <row r="15">
      <c r="A15" s="9" t="s">
        <v>93</v>
      </c>
      <c r="B15" s="18" t="s">
        <v>90</v>
      </c>
      <c r="C15" s="6">
        <v>30.0</v>
      </c>
      <c r="D15" s="9">
        <f t="shared" si="1"/>
        <v>112000</v>
      </c>
      <c r="E15" s="9" t="s">
        <v>71</v>
      </c>
      <c r="F15" s="17">
        <v>42300.0</v>
      </c>
      <c r="G15" s="17">
        <v>43465.0</v>
      </c>
      <c r="H15" s="9" t="s">
        <v>72</v>
      </c>
      <c r="I15" s="18" t="s">
        <v>244</v>
      </c>
      <c r="J15" s="6">
        <v>5.0</v>
      </c>
      <c r="K15" s="9" t="s">
        <v>115</v>
      </c>
    </row>
    <row r="16">
      <c r="A16" s="9" t="s">
        <v>94</v>
      </c>
      <c r="B16" s="18" t="s">
        <v>95</v>
      </c>
      <c r="C16" s="6">
        <v>10.0</v>
      </c>
      <c r="D16" s="9">
        <f t="shared" si="1"/>
        <v>112000</v>
      </c>
      <c r="E16" s="9" t="s">
        <v>71</v>
      </c>
      <c r="F16" s="17">
        <v>42300.0</v>
      </c>
      <c r="G16" s="17">
        <v>43465.0</v>
      </c>
      <c r="H16" s="9" t="s">
        <v>72</v>
      </c>
      <c r="I16" s="18" t="s">
        <v>244</v>
      </c>
      <c r="J16" s="6">
        <v>5.0</v>
      </c>
      <c r="K16" s="9" t="s">
        <v>115</v>
      </c>
    </row>
    <row r="17">
      <c r="A17" s="9" t="s">
        <v>96</v>
      </c>
      <c r="B17" s="18" t="s">
        <v>95</v>
      </c>
      <c r="C17" s="6">
        <v>30.0</v>
      </c>
      <c r="D17" s="9">
        <f t="shared" si="1"/>
        <v>112000</v>
      </c>
      <c r="E17" s="9" t="s">
        <v>71</v>
      </c>
      <c r="F17" s="17">
        <v>42300.0</v>
      </c>
      <c r="G17" s="17">
        <v>43465.0</v>
      </c>
      <c r="H17" s="9" t="s">
        <v>72</v>
      </c>
      <c r="I17" s="18" t="s">
        <v>244</v>
      </c>
      <c r="J17" s="6">
        <v>5.0</v>
      </c>
      <c r="K17" s="9" t="s">
        <v>115</v>
      </c>
      <c r="L17" s="6" t="s">
        <v>246</v>
      </c>
    </row>
    <row r="18">
      <c r="A18" s="9" t="s">
        <v>97</v>
      </c>
      <c r="B18" s="18" t="s">
        <v>98</v>
      </c>
      <c r="C18" s="6">
        <v>10.0</v>
      </c>
      <c r="D18" s="9">
        <f t="shared" si="1"/>
        <v>112000</v>
      </c>
      <c r="E18" s="9" t="s">
        <v>71</v>
      </c>
      <c r="F18" s="17">
        <v>42300.0</v>
      </c>
      <c r="G18" s="17">
        <v>43465.0</v>
      </c>
      <c r="H18" s="9" t="s">
        <v>72</v>
      </c>
      <c r="I18" s="18" t="s">
        <v>99</v>
      </c>
      <c r="J18" s="6">
        <v>5.0</v>
      </c>
      <c r="K18" s="9" t="s">
        <v>115</v>
      </c>
      <c r="L18" s="6" t="s">
        <v>246</v>
      </c>
    </row>
    <row r="19">
      <c r="A19" s="9" t="s">
        <v>100</v>
      </c>
      <c r="B19" s="18" t="s">
        <v>98</v>
      </c>
      <c r="C19" s="6">
        <v>30.0</v>
      </c>
      <c r="D19" s="9">
        <f t="shared" si="1"/>
        <v>112000</v>
      </c>
      <c r="E19" s="9" t="s">
        <v>71</v>
      </c>
      <c r="F19" s="17">
        <v>42300.0</v>
      </c>
      <c r="G19" s="17">
        <v>43465.0</v>
      </c>
      <c r="H19" s="9" t="s">
        <v>72</v>
      </c>
      <c r="I19" s="18" t="s">
        <v>99</v>
      </c>
      <c r="J19" s="6">
        <v>5.0</v>
      </c>
      <c r="K19" s="9" t="s">
        <v>115</v>
      </c>
      <c r="L19" s="6" t="s">
        <v>246</v>
      </c>
    </row>
    <row r="20">
      <c r="A20" s="9" t="s">
        <v>101</v>
      </c>
      <c r="B20" s="18" t="s">
        <v>98</v>
      </c>
      <c r="C20" s="6">
        <v>60.0</v>
      </c>
      <c r="D20" s="9">
        <f t="shared" si="1"/>
        <v>112000</v>
      </c>
      <c r="E20" s="9" t="s">
        <v>71</v>
      </c>
      <c r="F20" s="17">
        <v>42300.0</v>
      </c>
      <c r="G20" s="17">
        <v>43465.0</v>
      </c>
      <c r="H20" s="9" t="s">
        <v>72</v>
      </c>
      <c r="I20" s="18" t="s">
        <v>99</v>
      </c>
      <c r="J20" s="6">
        <v>5.0</v>
      </c>
      <c r="K20" s="9" t="s">
        <v>115</v>
      </c>
      <c r="L20" s="6" t="s">
        <v>246</v>
      </c>
    </row>
    <row r="21">
      <c r="A21" s="9" t="s">
        <v>247</v>
      </c>
      <c r="B21" s="18" t="s">
        <v>98</v>
      </c>
      <c r="C21" s="6">
        <v>135.0</v>
      </c>
      <c r="D21" s="9">
        <f t="shared" si="1"/>
        <v>112000</v>
      </c>
      <c r="E21" s="9" t="s">
        <v>71</v>
      </c>
      <c r="F21" s="17">
        <v>42300.0</v>
      </c>
      <c r="G21" s="17">
        <v>43465.0</v>
      </c>
      <c r="H21" s="9" t="s">
        <v>72</v>
      </c>
      <c r="I21" s="18" t="s">
        <v>99</v>
      </c>
      <c r="J21" s="6">
        <v>5.0</v>
      </c>
      <c r="K21" s="9" t="s">
        <v>115</v>
      </c>
      <c r="L21" s="6" t="s">
        <v>246</v>
      </c>
    </row>
    <row r="22">
      <c r="A22" s="9" t="s">
        <v>103</v>
      </c>
      <c r="B22" s="18" t="s">
        <v>104</v>
      </c>
      <c r="C22" s="6">
        <v>10.0</v>
      </c>
      <c r="D22" s="9">
        <f t="shared" si="1"/>
        <v>112000</v>
      </c>
      <c r="E22" s="9" t="s">
        <v>71</v>
      </c>
      <c r="F22" s="17">
        <v>42300.0</v>
      </c>
      <c r="G22" s="17">
        <v>43465.0</v>
      </c>
      <c r="H22" s="9" t="s">
        <v>72</v>
      </c>
      <c r="I22" s="18" t="s">
        <v>99</v>
      </c>
      <c r="J22" s="6">
        <v>5.0</v>
      </c>
      <c r="K22" s="9" t="s">
        <v>115</v>
      </c>
      <c r="L22" s="6" t="s">
        <v>246</v>
      </c>
    </row>
    <row r="23">
      <c r="A23" s="9" t="s">
        <v>105</v>
      </c>
      <c r="B23" s="18" t="s">
        <v>104</v>
      </c>
      <c r="C23" s="6">
        <v>30.0</v>
      </c>
      <c r="D23" s="9">
        <f t="shared" si="1"/>
        <v>112000</v>
      </c>
      <c r="E23" s="9" t="s">
        <v>71</v>
      </c>
      <c r="F23" s="17">
        <v>42300.0</v>
      </c>
      <c r="G23" s="17">
        <v>43465.0</v>
      </c>
      <c r="H23" s="9" t="s">
        <v>72</v>
      </c>
      <c r="I23" s="18" t="s">
        <v>99</v>
      </c>
      <c r="J23" s="6">
        <v>5.0</v>
      </c>
      <c r="K23" s="9" t="s">
        <v>115</v>
      </c>
      <c r="L23" s="6" t="s">
        <v>246</v>
      </c>
    </row>
    <row r="24">
      <c r="A24" s="9" t="s">
        <v>106</v>
      </c>
      <c r="B24" s="18" t="s">
        <v>104</v>
      </c>
      <c r="C24" s="6">
        <v>60.0</v>
      </c>
      <c r="D24" s="9">
        <f t="shared" si="1"/>
        <v>112000</v>
      </c>
      <c r="E24" s="9" t="s">
        <v>71</v>
      </c>
      <c r="F24" s="17">
        <v>42300.0</v>
      </c>
      <c r="G24" s="17">
        <v>43465.0</v>
      </c>
      <c r="H24" s="9" t="s">
        <v>72</v>
      </c>
      <c r="I24" s="18" t="s">
        <v>99</v>
      </c>
      <c r="J24" s="6">
        <v>5.0</v>
      </c>
      <c r="K24" s="9" t="s">
        <v>115</v>
      </c>
      <c r="L24" s="6" t="s">
        <v>246</v>
      </c>
    </row>
    <row r="25">
      <c r="A25" s="9" t="s">
        <v>248</v>
      </c>
      <c r="B25" s="18" t="s">
        <v>104</v>
      </c>
      <c r="C25" s="6">
        <v>135.0</v>
      </c>
      <c r="D25" s="9">
        <f t="shared" si="1"/>
        <v>112000</v>
      </c>
      <c r="E25" s="9" t="s">
        <v>71</v>
      </c>
      <c r="F25" s="17">
        <v>42300.0</v>
      </c>
      <c r="G25" s="17">
        <v>43465.0</v>
      </c>
      <c r="H25" s="9" t="s">
        <v>72</v>
      </c>
      <c r="I25" s="18" t="s">
        <v>99</v>
      </c>
      <c r="J25" s="6">
        <v>5.0</v>
      </c>
      <c r="K25" s="9" t="s">
        <v>115</v>
      </c>
      <c r="L25" s="6" t="s">
        <v>246</v>
      </c>
    </row>
    <row r="26">
      <c r="A26" s="9" t="s">
        <v>108</v>
      </c>
      <c r="B26" s="18" t="s">
        <v>95</v>
      </c>
      <c r="C26" s="6">
        <v>10.0</v>
      </c>
      <c r="D26" s="9">
        <f t="shared" si="1"/>
        <v>112000</v>
      </c>
      <c r="E26" s="9" t="s">
        <v>71</v>
      </c>
      <c r="F26" s="17">
        <v>42300.0</v>
      </c>
      <c r="G26" s="17">
        <v>43465.0</v>
      </c>
      <c r="H26" s="9" t="s">
        <v>72</v>
      </c>
      <c r="I26" s="18" t="s">
        <v>99</v>
      </c>
      <c r="J26" s="6">
        <v>5.0</v>
      </c>
      <c r="K26" s="9" t="s">
        <v>115</v>
      </c>
      <c r="L26" s="6" t="s">
        <v>246</v>
      </c>
    </row>
    <row r="27">
      <c r="A27" s="9" t="s">
        <v>109</v>
      </c>
      <c r="B27" s="18" t="s">
        <v>95</v>
      </c>
      <c r="C27" s="6">
        <v>30.0</v>
      </c>
      <c r="D27" s="9">
        <f t="shared" si="1"/>
        <v>112000</v>
      </c>
      <c r="E27" s="9" t="s">
        <v>71</v>
      </c>
      <c r="F27" s="17">
        <v>42300.0</v>
      </c>
      <c r="G27" s="17">
        <v>43465.0</v>
      </c>
      <c r="H27" s="9" t="s">
        <v>72</v>
      </c>
      <c r="I27" s="18" t="s">
        <v>99</v>
      </c>
      <c r="J27" s="6">
        <v>5.0</v>
      </c>
      <c r="K27" s="9" t="s">
        <v>115</v>
      </c>
      <c r="L27" s="6" t="s">
        <v>246</v>
      </c>
    </row>
    <row r="28">
      <c r="A28" s="9" t="s">
        <v>110</v>
      </c>
      <c r="B28" s="18" t="s">
        <v>95</v>
      </c>
      <c r="C28" s="6">
        <v>60.0</v>
      </c>
      <c r="D28" s="9">
        <f t="shared" si="1"/>
        <v>112000</v>
      </c>
      <c r="E28" s="9" t="s">
        <v>71</v>
      </c>
      <c r="F28" s="17">
        <v>42300.0</v>
      </c>
      <c r="G28" s="17">
        <v>43465.0</v>
      </c>
      <c r="H28" s="9" t="s">
        <v>72</v>
      </c>
      <c r="I28" s="18" t="s">
        <v>99</v>
      </c>
      <c r="J28" s="6">
        <v>5.0</v>
      </c>
      <c r="K28" s="9" t="s">
        <v>115</v>
      </c>
      <c r="L28" s="6" t="s">
        <v>246</v>
      </c>
    </row>
    <row r="29">
      <c r="A29" s="9" t="s">
        <v>249</v>
      </c>
      <c r="B29" s="18" t="s">
        <v>95</v>
      </c>
      <c r="C29" s="6">
        <v>135.0</v>
      </c>
      <c r="D29" s="9">
        <f t="shared" si="1"/>
        <v>112000</v>
      </c>
      <c r="E29" s="9" t="s">
        <v>71</v>
      </c>
      <c r="F29" s="17">
        <v>42300.0</v>
      </c>
      <c r="G29" s="17">
        <v>43465.0</v>
      </c>
      <c r="H29" s="9" t="s">
        <v>72</v>
      </c>
      <c r="I29" s="18" t="s">
        <v>99</v>
      </c>
      <c r="J29" s="6">
        <v>5.0</v>
      </c>
      <c r="K29" s="9" t="s">
        <v>115</v>
      </c>
      <c r="L29" s="6" t="s">
        <v>246</v>
      </c>
    </row>
  </sheetData>
  <hyperlinks>
    <hyperlink r:id="rId1" ref="M2"/>
    <hyperlink r:id="rId2" ref="M1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86"/>
  </cols>
  <sheetData>
    <row r="1">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c r="A2" s="9" t="s">
        <v>69</v>
      </c>
      <c r="B2" s="9" t="s">
        <v>70</v>
      </c>
      <c r="C2" s="9">
        <v>10.0</v>
      </c>
      <c r="D2" s="9">
        <f t="shared" ref="D2:D13" si="1">3888+34461+35137+35041</f>
        <v>108527</v>
      </c>
      <c r="E2" s="9" t="s">
        <v>71</v>
      </c>
      <c r="F2" s="17">
        <v>41964.0</v>
      </c>
      <c r="G2" s="17">
        <v>43100.0</v>
      </c>
      <c r="H2" s="9" t="s">
        <v>72</v>
      </c>
      <c r="I2" s="18" t="s">
        <v>73</v>
      </c>
      <c r="J2" s="9">
        <v>1.0</v>
      </c>
      <c r="K2" s="9" t="s">
        <v>31</v>
      </c>
      <c r="L2" s="9"/>
      <c r="M2" s="12" t="s">
        <v>74</v>
      </c>
    </row>
    <row r="3">
      <c r="A3" s="9" t="s">
        <v>75</v>
      </c>
      <c r="B3" s="9" t="s">
        <v>70</v>
      </c>
      <c r="C3" s="6">
        <v>30.0</v>
      </c>
      <c r="D3" s="9">
        <f t="shared" si="1"/>
        <v>108527</v>
      </c>
      <c r="E3" s="9" t="s">
        <v>71</v>
      </c>
      <c r="F3" s="17">
        <v>41964.0</v>
      </c>
      <c r="G3" s="17">
        <v>43100.0</v>
      </c>
      <c r="H3" s="9" t="s">
        <v>72</v>
      </c>
      <c r="I3" s="18" t="s">
        <v>73</v>
      </c>
      <c r="J3" s="9">
        <v>1.0</v>
      </c>
      <c r="K3" s="9" t="s">
        <v>31</v>
      </c>
    </row>
    <row r="4">
      <c r="A4" s="9" t="s">
        <v>76</v>
      </c>
      <c r="B4" s="9" t="s">
        <v>70</v>
      </c>
      <c r="C4" s="6">
        <v>60.0</v>
      </c>
      <c r="D4" s="9">
        <f t="shared" si="1"/>
        <v>108527</v>
      </c>
      <c r="E4" s="9" t="s">
        <v>71</v>
      </c>
      <c r="F4" s="17">
        <v>41964.0</v>
      </c>
      <c r="G4" s="17">
        <v>43100.0</v>
      </c>
      <c r="H4" s="9" t="s">
        <v>72</v>
      </c>
      <c r="I4" s="18" t="s">
        <v>73</v>
      </c>
      <c r="J4" s="9">
        <v>1.0</v>
      </c>
      <c r="K4" s="9" t="s">
        <v>31</v>
      </c>
    </row>
    <row r="5">
      <c r="A5" s="9" t="s">
        <v>77</v>
      </c>
      <c r="B5" s="6" t="s">
        <v>70</v>
      </c>
      <c r="C5" s="6">
        <v>60.0</v>
      </c>
      <c r="D5" s="9">
        <f t="shared" si="1"/>
        <v>108527</v>
      </c>
      <c r="E5" s="9" t="s">
        <v>71</v>
      </c>
      <c r="F5" s="17">
        <v>41964.0</v>
      </c>
      <c r="G5" s="17">
        <v>43100.0</v>
      </c>
      <c r="H5" s="9" t="s">
        <v>72</v>
      </c>
      <c r="I5" s="18" t="s">
        <v>73</v>
      </c>
      <c r="J5" s="9">
        <v>1.0</v>
      </c>
      <c r="K5" s="9" t="s">
        <v>31</v>
      </c>
    </row>
    <row r="6">
      <c r="A6" s="9" t="s">
        <v>78</v>
      </c>
      <c r="B6" s="9" t="s">
        <v>79</v>
      </c>
      <c r="C6" s="6">
        <v>10.0</v>
      </c>
      <c r="D6" s="9">
        <f t="shared" si="1"/>
        <v>108527</v>
      </c>
      <c r="E6" s="9" t="s">
        <v>71</v>
      </c>
      <c r="F6" s="17">
        <v>41964.0</v>
      </c>
      <c r="G6" s="17">
        <v>43100.0</v>
      </c>
      <c r="H6" s="9" t="s">
        <v>72</v>
      </c>
      <c r="I6" s="18" t="s">
        <v>73</v>
      </c>
      <c r="J6" s="9">
        <v>1.0</v>
      </c>
      <c r="K6" s="9" t="s">
        <v>31</v>
      </c>
    </row>
    <row r="7">
      <c r="A7" s="9" t="s">
        <v>80</v>
      </c>
      <c r="B7" s="9" t="s">
        <v>79</v>
      </c>
      <c r="C7" s="6">
        <v>30.0</v>
      </c>
      <c r="D7" s="9">
        <f t="shared" si="1"/>
        <v>108527</v>
      </c>
      <c r="E7" s="9" t="s">
        <v>71</v>
      </c>
      <c r="F7" s="17">
        <v>41964.0</v>
      </c>
      <c r="G7" s="17">
        <v>43100.0</v>
      </c>
      <c r="H7" s="9" t="s">
        <v>72</v>
      </c>
      <c r="I7" s="18" t="s">
        <v>73</v>
      </c>
      <c r="J7" s="9">
        <v>1.0</v>
      </c>
      <c r="K7" s="9" t="s">
        <v>31</v>
      </c>
    </row>
    <row r="8">
      <c r="A8" s="9" t="s">
        <v>81</v>
      </c>
      <c r="B8" s="9" t="s">
        <v>79</v>
      </c>
      <c r="C8" s="14">
        <v>60.0</v>
      </c>
      <c r="D8" s="9">
        <f t="shared" si="1"/>
        <v>108527</v>
      </c>
      <c r="E8" s="9" t="s">
        <v>71</v>
      </c>
      <c r="F8" s="17">
        <v>41964.0</v>
      </c>
      <c r="G8" s="17">
        <v>43100.0</v>
      </c>
      <c r="H8" s="9" t="s">
        <v>72</v>
      </c>
      <c r="I8" s="18" t="s">
        <v>73</v>
      </c>
      <c r="J8" s="9">
        <v>1.0</v>
      </c>
      <c r="K8" s="9" t="s">
        <v>31</v>
      </c>
    </row>
    <row r="9">
      <c r="A9" s="9" t="s">
        <v>82</v>
      </c>
      <c r="B9" s="9" t="s">
        <v>79</v>
      </c>
      <c r="C9" s="6">
        <v>60.0</v>
      </c>
      <c r="D9" s="9">
        <f t="shared" si="1"/>
        <v>108527</v>
      </c>
      <c r="E9" s="9" t="s">
        <v>71</v>
      </c>
      <c r="F9" s="17">
        <v>41964.0</v>
      </c>
      <c r="G9" s="17">
        <v>43100.0</v>
      </c>
      <c r="H9" s="9" t="s">
        <v>72</v>
      </c>
      <c r="I9" s="18" t="s">
        <v>73</v>
      </c>
      <c r="J9" s="9">
        <v>1.0</v>
      </c>
      <c r="K9" s="9" t="s">
        <v>31</v>
      </c>
    </row>
    <row r="10">
      <c r="A10" s="9" t="s">
        <v>83</v>
      </c>
      <c r="B10" s="9" t="s">
        <v>84</v>
      </c>
      <c r="C10" s="6">
        <v>10.0</v>
      </c>
      <c r="D10" s="9">
        <f t="shared" si="1"/>
        <v>108527</v>
      </c>
      <c r="E10" s="9" t="s">
        <v>71</v>
      </c>
      <c r="F10" s="17">
        <v>41964.0</v>
      </c>
      <c r="G10" s="17">
        <v>43100.0</v>
      </c>
      <c r="H10" s="9" t="s">
        <v>72</v>
      </c>
      <c r="I10" s="18" t="s">
        <v>85</v>
      </c>
      <c r="J10" s="9">
        <v>1.0</v>
      </c>
      <c r="K10" s="9" t="s">
        <v>31</v>
      </c>
    </row>
    <row r="11">
      <c r="A11" s="9" t="s">
        <v>86</v>
      </c>
      <c r="B11" s="9" t="s">
        <v>84</v>
      </c>
      <c r="C11" s="6">
        <v>30.0</v>
      </c>
      <c r="D11" s="9">
        <f t="shared" si="1"/>
        <v>108527</v>
      </c>
      <c r="E11" s="9" t="s">
        <v>71</v>
      </c>
      <c r="F11" s="17">
        <v>41964.0</v>
      </c>
      <c r="G11" s="17">
        <v>43100.0</v>
      </c>
      <c r="H11" s="9" t="s">
        <v>72</v>
      </c>
      <c r="I11" s="18" t="s">
        <v>85</v>
      </c>
      <c r="J11" s="9">
        <v>1.0</v>
      </c>
      <c r="K11" s="9" t="s">
        <v>31</v>
      </c>
    </row>
    <row r="12">
      <c r="A12" s="9" t="s">
        <v>87</v>
      </c>
      <c r="B12" s="9" t="s">
        <v>84</v>
      </c>
      <c r="C12" s="6">
        <v>60.0</v>
      </c>
      <c r="D12" s="9">
        <f t="shared" si="1"/>
        <v>108527</v>
      </c>
      <c r="E12" s="9" t="s">
        <v>71</v>
      </c>
      <c r="F12" s="17">
        <v>41964.0</v>
      </c>
      <c r="G12" s="17">
        <v>43100.0</v>
      </c>
      <c r="H12" s="9" t="s">
        <v>72</v>
      </c>
      <c r="I12" s="18" t="s">
        <v>85</v>
      </c>
      <c r="J12" s="9">
        <v>1.0</v>
      </c>
      <c r="K12" s="9" t="s">
        <v>31</v>
      </c>
    </row>
    <row r="13">
      <c r="A13" s="9" t="s">
        <v>88</v>
      </c>
      <c r="B13" s="9" t="s">
        <v>84</v>
      </c>
      <c r="C13" s="6">
        <v>60.0</v>
      </c>
      <c r="D13" s="9">
        <f t="shared" si="1"/>
        <v>108527</v>
      </c>
      <c r="E13" s="9" t="s">
        <v>71</v>
      </c>
      <c r="F13" s="17">
        <v>41964.0</v>
      </c>
      <c r="G13" s="17">
        <v>43100.0</v>
      </c>
      <c r="H13" s="9" t="s">
        <v>72</v>
      </c>
      <c r="I13" s="18" t="s">
        <v>85</v>
      </c>
      <c r="J13" s="9">
        <v>1.0</v>
      </c>
      <c r="K13" s="9" t="s">
        <v>31</v>
      </c>
    </row>
    <row r="14">
      <c r="A14" s="9" t="s">
        <v>89</v>
      </c>
      <c r="B14" s="18" t="s">
        <v>90</v>
      </c>
      <c r="C14" s="9">
        <v>10.0</v>
      </c>
      <c r="D14" s="9">
        <f t="shared" ref="D14:D29" si="2">2836+35041+35137+34461</f>
        <v>107475</v>
      </c>
      <c r="E14" s="9" t="s">
        <v>71</v>
      </c>
      <c r="F14" s="17">
        <v>41975.0</v>
      </c>
      <c r="G14" s="17">
        <v>43100.0</v>
      </c>
      <c r="H14" s="9" t="s">
        <v>72</v>
      </c>
      <c r="I14" s="18" t="s">
        <v>91</v>
      </c>
      <c r="J14" s="9">
        <v>2.0</v>
      </c>
      <c r="K14" s="9" t="s">
        <v>31</v>
      </c>
      <c r="L14" s="9"/>
      <c r="M14" s="12" t="s">
        <v>92</v>
      </c>
      <c r="N14" s="9"/>
      <c r="O14" s="9"/>
      <c r="P14" s="9"/>
      <c r="Q14" s="9"/>
    </row>
    <row r="15">
      <c r="A15" s="9" t="s">
        <v>93</v>
      </c>
      <c r="B15" s="18" t="s">
        <v>90</v>
      </c>
      <c r="C15" s="9">
        <v>30.0</v>
      </c>
      <c r="D15" s="9">
        <f t="shared" si="2"/>
        <v>107475</v>
      </c>
      <c r="E15" s="9" t="s">
        <v>71</v>
      </c>
      <c r="F15" s="17">
        <v>41975.0</v>
      </c>
      <c r="G15" s="17">
        <v>43100.0</v>
      </c>
      <c r="H15" s="9" t="s">
        <v>72</v>
      </c>
      <c r="I15" s="18" t="s">
        <v>91</v>
      </c>
      <c r="J15" s="9">
        <v>2.0</v>
      </c>
      <c r="K15" s="9" t="s">
        <v>31</v>
      </c>
      <c r="L15" s="9"/>
      <c r="M15" s="9"/>
      <c r="N15" s="9"/>
      <c r="O15" s="9"/>
      <c r="P15" s="9"/>
    </row>
    <row r="16">
      <c r="A16" s="9" t="s">
        <v>94</v>
      </c>
      <c r="B16" s="18" t="s">
        <v>95</v>
      </c>
      <c r="C16" s="9">
        <v>10.0</v>
      </c>
      <c r="D16" s="9">
        <f t="shared" si="2"/>
        <v>107475</v>
      </c>
      <c r="E16" s="9" t="s">
        <v>71</v>
      </c>
      <c r="F16" s="17">
        <v>41975.0</v>
      </c>
      <c r="G16" s="17">
        <v>43100.0</v>
      </c>
      <c r="H16" s="9" t="s">
        <v>72</v>
      </c>
      <c r="I16" s="18" t="s">
        <v>91</v>
      </c>
      <c r="J16" s="9">
        <v>2.0</v>
      </c>
      <c r="K16" s="9" t="s">
        <v>31</v>
      </c>
      <c r="L16" s="9"/>
      <c r="M16" s="9"/>
      <c r="N16" s="9"/>
      <c r="O16" s="9"/>
      <c r="P16" s="9"/>
    </row>
    <row r="17">
      <c r="A17" s="9" t="s">
        <v>96</v>
      </c>
      <c r="B17" s="18" t="s">
        <v>95</v>
      </c>
      <c r="C17" s="9">
        <v>30.0</v>
      </c>
      <c r="D17" s="9">
        <f t="shared" si="2"/>
        <v>107475</v>
      </c>
      <c r="E17" s="9" t="s">
        <v>71</v>
      </c>
      <c r="F17" s="17">
        <v>41975.0</v>
      </c>
      <c r="G17" s="17">
        <v>43100.0</v>
      </c>
      <c r="H17" s="9" t="s">
        <v>72</v>
      </c>
      <c r="I17" s="18" t="s">
        <v>91</v>
      </c>
      <c r="J17" s="9">
        <v>2.0</v>
      </c>
      <c r="K17" s="9" t="s">
        <v>31</v>
      </c>
      <c r="L17" s="9"/>
      <c r="M17" s="9"/>
      <c r="N17" s="9"/>
      <c r="O17" s="9"/>
      <c r="P17" s="9"/>
    </row>
    <row r="18">
      <c r="A18" s="9" t="s">
        <v>97</v>
      </c>
      <c r="B18" s="18" t="s">
        <v>98</v>
      </c>
      <c r="C18" s="9">
        <v>10.0</v>
      </c>
      <c r="D18" s="9">
        <f t="shared" si="2"/>
        <v>107475</v>
      </c>
      <c r="E18" s="9" t="s">
        <v>71</v>
      </c>
      <c r="F18" s="17">
        <v>41975.0</v>
      </c>
      <c r="G18" s="17">
        <v>43100.0</v>
      </c>
      <c r="H18" s="9" t="s">
        <v>72</v>
      </c>
      <c r="I18" s="18" t="s">
        <v>99</v>
      </c>
      <c r="J18" s="9">
        <v>2.0</v>
      </c>
      <c r="K18" s="9" t="s">
        <v>31</v>
      </c>
      <c r="L18" s="9"/>
      <c r="M18" s="9"/>
      <c r="N18" s="9"/>
      <c r="O18" s="9"/>
      <c r="P18" s="9"/>
    </row>
    <row r="19">
      <c r="A19" s="9" t="s">
        <v>100</v>
      </c>
      <c r="B19" s="18" t="s">
        <v>98</v>
      </c>
      <c r="C19" s="9">
        <v>30.0</v>
      </c>
      <c r="D19" s="9">
        <f t="shared" si="2"/>
        <v>107475</v>
      </c>
      <c r="E19" s="9" t="s">
        <v>71</v>
      </c>
      <c r="F19" s="17">
        <v>41975.0</v>
      </c>
      <c r="G19" s="17">
        <v>43100.0</v>
      </c>
      <c r="H19" s="9" t="s">
        <v>72</v>
      </c>
      <c r="I19" s="18" t="s">
        <v>99</v>
      </c>
      <c r="J19" s="9">
        <v>2.0</v>
      </c>
      <c r="K19" s="9" t="s">
        <v>31</v>
      </c>
      <c r="L19" s="9"/>
      <c r="M19" s="9"/>
      <c r="N19" s="9"/>
      <c r="O19" s="9"/>
      <c r="P19" s="9"/>
    </row>
    <row r="20">
      <c r="A20" s="9" t="s">
        <v>101</v>
      </c>
      <c r="B20" s="18" t="s">
        <v>98</v>
      </c>
      <c r="C20" s="9">
        <v>60.0</v>
      </c>
      <c r="D20" s="9">
        <f t="shared" si="2"/>
        <v>107475</v>
      </c>
      <c r="E20" s="9" t="s">
        <v>71</v>
      </c>
      <c r="F20" s="17">
        <v>41975.0</v>
      </c>
      <c r="G20" s="17">
        <v>43100.0</v>
      </c>
      <c r="H20" s="9" t="s">
        <v>72</v>
      </c>
      <c r="I20" s="18" t="s">
        <v>99</v>
      </c>
      <c r="J20" s="9">
        <v>2.0</v>
      </c>
      <c r="K20" s="9" t="s">
        <v>31</v>
      </c>
      <c r="L20" s="9"/>
      <c r="M20" s="9"/>
      <c r="N20" s="9"/>
      <c r="O20" s="9"/>
      <c r="P20" s="9"/>
    </row>
    <row r="21">
      <c r="A21" s="9" t="s">
        <v>102</v>
      </c>
      <c r="B21" s="18" t="s">
        <v>98</v>
      </c>
      <c r="C21" s="9">
        <v>60.0</v>
      </c>
      <c r="D21" s="9">
        <f t="shared" si="2"/>
        <v>107475</v>
      </c>
      <c r="E21" s="9" t="s">
        <v>71</v>
      </c>
      <c r="F21" s="17">
        <v>41975.0</v>
      </c>
      <c r="G21" s="17">
        <v>43100.0</v>
      </c>
      <c r="H21" s="9" t="s">
        <v>72</v>
      </c>
      <c r="I21" s="18" t="s">
        <v>99</v>
      </c>
      <c r="J21" s="9">
        <v>2.0</v>
      </c>
      <c r="K21" s="9" t="s">
        <v>31</v>
      </c>
      <c r="L21" s="9"/>
      <c r="M21" s="9"/>
      <c r="N21" s="9"/>
      <c r="O21" s="9"/>
      <c r="P21" s="9"/>
    </row>
    <row r="22">
      <c r="A22" s="9" t="s">
        <v>103</v>
      </c>
      <c r="B22" s="18" t="s">
        <v>104</v>
      </c>
      <c r="C22" s="9">
        <v>10.0</v>
      </c>
      <c r="D22" s="9">
        <f t="shared" si="2"/>
        <v>107475</v>
      </c>
      <c r="E22" s="9" t="s">
        <v>71</v>
      </c>
      <c r="F22" s="17">
        <v>41975.0</v>
      </c>
      <c r="G22" s="17">
        <v>43100.0</v>
      </c>
      <c r="H22" s="9" t="s">
        <v>72</v>
      </c>
      <c r="I22" s="18" t="s">
        <v>99</v>
      </c>
      <c r="J22" s="9">
        <v>2.0</v>
      </c>
      <c r="K22" s="9" t="s">
        <v>31</v>
      </c>
      <c r="L22" s="9"/>
      <c r="M22" s="9"/>
      <c r="N22" s="9"/>
      <c r="O22" s="9"/>
      <c r="P22" s="9"/>
    </row>
    <row r="23">
      <c r="A23" s="9" t="s">
        <v>105</v>
      </c>
      <c r="B23" s="18" t="s">
        <v>104</v>
      </c>
      <c r="C23" s="9">
        <v>30.0</v>
      </c>
      <c r="D23" s="9">
        <f t="shared" si="2"/>
        <v>107475</v>
      </c>
      <c r="E23" s="9" t="s">
        <v>71</v>
      </c>
      <c r="F23" s="17">
        <v>41975.0</v>
      </c>
      <c r="G23" s="17">
        <v>43100.0</v>
      </c>
      <c r="H23" s="9" t="s">
        <v>72</v>
      </c>
      <c r="I23" s="18" t="s">
        <v>99</v>
      </c>
      <c r="J23" s="9">
        <v>2.0</v>
      </c>
      <c r="K23" s="9" t="s">
        <v>31</v>
      </c>
      <c r="L23" s="9"/>
      <c r="M23" s="9"/>
      <c r="N23" s="9"/>
      <c r="O23" s="9"/>
      <c r="P23" s="9"/>
    </row>
    <row r="24">
      <c r="A24" s="9" t="s">
        <v>106</v>
      </c>
      <c r="B24" s="18" t="s">
        <v>104</v>
      </c>
      <c r="C24" s="9">
        <v>60.0</v>
      </c>
      <c r="D24" s="9">
        <f t="shared" si="2"/>
        <v>107475</v>
      </c>
      <c r="E24" s="9" t="s">
        <v>71</v>
      </c>
      <c r="F24" s="17">
        <v>41975.0</v>
      </c>
      <c r="G24" s="17">
        <v>43100.0</v>
      </c>
      <c r="H24" s="9" t="s">
        <v>72</v>
      </c>
      <c r="I24" s="18" t="s">
        <v>99</v>
      </c>
      <c r="J24" s="9">
        <v>2.0</v>
      </c>
      <c r="K24" s="9" t="s">
        <v>31</v>
      </c>
      <c r="L24" s="9"/>
      <c r="M24" s="9"/>
      <c r="N24" s="9"/>
      <c r="O24" s="9"/>
      <c r="P24" s="9"/>
    </row>
    <row r="25">
      <c r="A25" s="9" t="s">
        <v>107</v>
      </c>
      <c r="B25" s="18" t="s">
        <v>104</v>
      </c>
      <c r="C25" s="9">
        <v>60.0</v>
      </c>
      <c r="D25" s="9">
        <f t="shared" si="2"/>
        <v>107475</v>
      </c>
      <c r="E25" s="9" t="s">
        <v>71</v>
      </c>
      <c r="F25" s="17">
        <v>41975.0</v>
      </c>
      <c r="G25" s="17">
        <v>43100.0</v>
      </c>
      <c r="H25" s="9" t="s">
        <v>72</v>
      </c>
      <c r="I25" s="18" t="s">
        <v>99</v>
      </c>
      <c r="J25" s="9">
        <v>2.0</v>
      </c>
      <c r="K25" s="9" t="s">
        <v>31</v>
      </c>
      <c r="L25" s="9"/>
      <c r="M25" s="9"/>
      <c r="N25" s="9"/>
      <c r="O25" s="9"/>
      <c r="P25" s="9"/>
    </row>
    <row r="26">
      <c r="A26" s="9" t="s">
        <v>108</v>
      </c>
      <c r="B26" s="18" t="s">
        <v>95</v>
      </c>
      <c r="C26" s="9">
        <v>10.0</v>
      </c>
      <c r="D26" s="9">
        <f t="shared" si="2"/>
        <v>107475</v>
      </c>
      <c r="E26" s="9" t="s">
        <v>71</v>
      </c>
      <c r="F26" s="17">
        <v>41975.0</v>
      </c>
      <c r="G26" s="17">
        <v>43100.0</v>
      </c>
      <c r="H26" s="9" t="s">
        <v>72</v>
      </c>
      <c r="I26" s="18" t="s">
        <v>99</v>
      </c>
      <c r="J26" s="9">
        <v>2.0</v>
      </c>
      <c r="K26" s="9" t="s">
        <v>31</v>
      </c>
      <c r="L26" s="9"/>
      <c r="M26" s="9"/>
      <c r="N26" s="9"/>
      <c r="O26" s="9"/>
      <c r="P26" s="9"/>
    </row>
    <row r="27">
      <c r="A27" s="9" t="s">
        <v>109</v>
      </c>
      <c r="B27" s="18" t="s">
        <v>95</v>
      </c>
      <c r="C27" s="9">
        <v>30.0</v>
      </c>
      <c r="D27" s="9">
        <f t="shared" si="2"/>
        <v>107475</v>
      </c>
      <c r="E27" s="9" t="s">
        <v>71</v>
      </c>
      <c r="F27" s="17">
        <v>41975.0</v>
      </c>
      <c r="G27" s="17">
        <v>43100.0</v>
      </c>
      <c r="H27" s="9" t="s">
        <v>72</v>
      </c>
      <c r="I27" s="18" t="s">
        <v>99</v>
      </c>
      <c r="J27" s="9">
        <v>2.0</v>
      </c>
      <c r="K27" s="9" t="s">
        <v>31</v>
      </c>
      <c r="L27" s="9"/>
      <c r="M27" s="9"/>
      <c r="N27" s="9"/>
      <c r="O27" s="9"/>
      <c r="P27" s="9"/>
    </row>
    <row r="28">
      <c r="A28" s="9" t="s">
        <v>110</v>
      </c>
      <c r="B28" s="18" t="s">
        <v>95</v>
      </c>
      <c r="C28" s="9">
        <v>60.0</v>
      </c>
      <c r="D28" s="9">
        <f t="shared" si="2"/>
        <v>107475</v>
      </c>
      <c r="E28" s="9" t="s">
        <v>71</v>
      </c>
      <c r="F28" s="17">
        <v>41975.0</v>
      </c>
      <c r="G28" s="17">
        <v>43100.0</v>
      </c>
      <c r="H28" s="9" t="s">
        <v>72</v>
      </c>
      <c r="I28" s="18" t="s">
        <v>99</v>
      </c>
      <c r="J28" s="9">
        <v>2.0</v>
      </c>
      <c r="K28" s="9" t="s">
        <v>31</v>
      </c>
      <c r="L28" s="9"/>
      <c r="M28" s="9"/>
      <c r="N28" s="9"/>
      <c r="O28" s="9"/>
      <c r="P28" s="9"/>
    </row>
    <row r="29">
      <c r="A29" s="9" t="s">
        <v>111</v>
      </c>
      <c r="B29" s="18" t="s">
        <v>95</v>
      </c>
      <c r="C29" s="9">
        <v>60.0</v>
      </c>
      <c r="D29" s="9">
        <f t="shared" si="2"/>
        <v>107475</v>
      </c>
      <c r="E29" s="9" t="s">
        <v>71</v>
      </c>
      <c r="F29" s="17">
        <v>41975.0</v>
      </c>
      <c r="G29" s="17">
        <v>43100.0</v>
      </c>
      <c r="H29" s="9" t="s">
        <v>72</v>
      </c>
      <c r="I29" s="18" t="s">
        <v>99</v>
      </c>
      <c r="J29" s="9">
        <v>2.0</v>
      </c>
      <c r="K29" s="9" t="s">
        <v>31</v>
      </c>
      <c r="L29" s="9"/>
      <c r="M29" s="9"/>
      <c r="N29" s="9"/>
      <c r="O29" s="9"/>
      <c r="P29" s="9"/>
    </row>
    <row r="30">
      <c r="A30" s="9" t="s">
        <v>112</v>
      </c>
      <c r="B30" s="18" t="s">
        <v>113</v>
      </c>
      <c r="C30" s="9">
        <v>5.0</v>
      </c>
      <c r="D30" s="19">
        <f t="shared" ref="D30:D33" si="3">26823+35137+34462</f>
        <v>96422</v>
      </c>
      <c r="E30" s="6" t="s">
        <v>71</v>
      </c>
      <c r="F30" s="20">
        <v>42090.0</v>
      </c>
      <c r="G30" s="20">
        <v>43100.0</v>
      </c>
      <c r="H30" s="6" t="s">
        <v>72</v>
      </c>
      <c r="I30" s="18" t="s">
        <v>114</v>
      </c>
      <c r="J30" s="6">
        <v>5.0</v>
      </c>
      <c r="K30" s="6" t="s">
        <v>115</v>
      </c>
      <c r="M30" s="12" t="s">
        <v>116</v>
      </c>
    </row>
    <row r="31">
      <c r="A31" s="9" t="s">
        <v>117</v>
      </c>
      <c r="B31" s="18" t="s">
        <v>113</v>
      </c>
      <c r="C31" s="6">
        <v>10.0</v>
      </c>
      <c r="D31" s="19">
        <f t="shared" si="3"/>
        <v>96422</v>
      </c>
      <c r="E31" s="6" t="s">
        <v>71</v>
      </c>
      <c r="F31" s="20">
        <v>42090.0</v>
      </c>
      <c r="G31" s="20">
        <v>43100.0</v>
      </c>
      <c r="H31" s="6" t="s">
        <v>72</v>
      </c>
      <c r="I31" s="18" t="s">
        <v>114</v>
      </c>
      <c r="J31" s="6">
        <v>5.0</v>
      </c>
      <c r="K31" s="6" t="s">
        <v>115</v>
      </c>
    </row>
    <row r="32">
      <c r="A32" s="9" t="s">
        <v>118</v>
      </c>
      <c r="B32" s="18" t="s">
        <v>113</v>
      </c>
      <c r="C32" s="6">
        <v>30.0</v>
      </c>
      <c r="D32" s="19">
        <f t="shared" si="3"/>
        <v>96422</v>
      </c>
      <c r="E32" s="6" t="s">
        <v>71</v>
      </c>
      <c r="F32" s="20">
        <v>42090.0</v>
      </c>
      <c r="G32" s="20">
        <v>43100.0</v>
      </c>
      <c r="H32" s="6" t="s">
        <v>72</v>
      </c>
      <c r="I32" s="18" t="s">
        <v>114</v>
      </c>
      <c r="J32" s="6">
        <v>5.0</v>
      </c>
      <c r="K32" s="6" t="s">
        <v>115</v>
      </c>
    </row>
    <row r="33">
      <c r="A33" s="9" t="s">
        <v>119</v>
      </c>
      <c r="B33" s="18" t="s">
        <v>113</v>
      </c>
      <c r="C33" s="6">
        <v>60.0</v>
      </c>
      <c r="D33" s="19">
        <f t="shared" si="3"/>
        <v>96422</v>
      </c>
      <c r="E33" s="6" t="s">
        <v>71</v>
      </c>
      <c r="F33" s="20">
        <v>42090.0</v>
      </c>
      <c r="G33" s="20">
        <v>43100.0</v>
      </c>
      <c r="H33" s="6" t="s">
        <v>72</v>
      </c>
      <c r="I33" s="18" t="s">
        <v>114</v>
      </c>
      <c r="J33" s="6">
        <v>5.0</v>
      </c>
      <c r="K33" s="6" t="s">
        <v>115</v>
      </c>
    </row>
  </sheetData>
  <hyperlinks>
    <hyperlink r:id="rId2" ref="M2"/>
    <hyperlink r:id="rId3" ref="M14"/>
    <hyperlink r:id="rId4" ref="M30"/>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14"/>
  </cols>
  <sheetData>
    <row r="1">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c r="A2" s="21" t="s">
        <v>69</v>
      </c>
      <c r="B2" s="9" t="s">
        <v>70</v>
      </c>
      <c r="C2" s="22">
        <v>10.0</v>
      </c>
      <c r="D2" s="9">
        <f t="shared" ref="D2:D13" si="1">3888+34454+35137+35041</f>
        <v>108520</v>
      </c>
      <c r="E2" s="9" t="s">
        <v>71</v>
      </c>
      <c r="F2" s="17">
        <v>41963.0</v>
      </c>
      <c r="G2" s="17">
        <v>43100.0</v>
      </c>
      <c r="H2" s="9" t="s">
        <v>72</v>
      </c>
      <c r="I2" s="18" t="s">
        <v>73</v>
      </c>
      <c r="J2" s="9">
        <v>1.0</v>
      </c>
      <c r="K2" s="22" t="s">
        <v>31</v>
      </c>
      <c r="L2" s="21"/>
      <c r="M2" s="12" t="s">
        <v>74</v>
      </c>
    </row>
    <row r="3">
      <c r="A3" s="21" t="s">
        <v>75</v>
      </c>
      <c r="B3" s="9" t="s">
        <v>70</v>
      </c>
      <c r="C3" s="6">
        <v>30.0</v>
      </c>
      <c r="D3" s="9">
        <f t="shared" si="1"/>
        <v>108520</v>
      </c>
      <c r="E3" s="9" t="s">
        <v>71</v>
      </c>
      <c r="F3" s="17">
        <v>41963.0</v>
      </c>
      <c r="G3" s="17">
        <v>43100.0</v>
      </c>
      <c r="H3" s="9" t="s">
        <v>72</v>
      </c>
      <c r="I3" s="18" t="s">
        <v>73</v>
      </c>
      <c r="J3" s="9">
        <v>1.0</v>
      </c>
      <c r="K3" s="22" t="s">
        <v>31</v>
      </c>
    </row>
    <row r="4">
      <c r="A4" s="21" t="s">
        <v>76</v>
      </c>
      <c r="B4" s="9" t="s">
        <v>70</v>
      </c>
      <c r="C4" s="6">
        <v>60.0</v>
      </c>
      <c r="D4" s="9">
        <f t="shared" si="1"/>
        <v>108520</v>
      </c>
      <c r="E4" s="9" t="s">
        <v>71</v>
      </c>
      <c r="F4" s="17">
        <v>41963.0</v>
      </c>
      <c r="G4" s="17">
        <v>43100.0</v>
      </c>
      <c r="H4" s="9" t="s">
        <v>72</v>
      </c>
      <c r="I4" s="18" t="s">
        <v>73</v>
      </c>
      <c r="J4" s="9">
        <v>1.0</v>
      </c>
      <c r="K4" s="22" t="s">
        <v>31</v>
      </c>
    </row>
    <row r="5">
      <c r="A5" s="21" t="s">
        <v>120</v>
      </c>
      <c r="B5" s="6" t="s">
        <v>70</v>
      </c>
      <c r="C5" s="6">
        <v>100.0</v>
      </c>
      <c r="D5" s="9">
        <f t="shared" si="1"/>
        <v>108520</v>
      </c>
      <c r="E5" s="9" t="s">
        <v>71</v>
      </c>
      <c r="F5" s="17">
        <v>41963.0</v>
      </c>
      <c r="G5" s="17">
        <v>43100.0</v>
      </c>
      <c r="H5" s="9" t="s">
        <v>72</v>
      </c>
      <c r="I5" s="18" t="s">
        <v>73</v>
      </c>
      <c r="J5" s="9">
        <v>1.0</v>
      </c>
      <c r="K5" s="22" t="s">
        <v>31</v>
      </c>
    </row>
    <row r="6">
      <c r="A6" s="21" t="s">
        <v>78</v>
      </c>
      <c r="B6" s="9" t="s">
        <v>79</v>
      </c>
      <c r="C6" s="22">
        <v>10.0</v>
      </c>
      <c r="D6" s="9">
        <f t="shared" si="1"/>
        <v>108520</v>
      </c>
      <c r="E6" s="9" t="s">
        <v>71</v>
      </c>
      <c r="F6" s="17">
        <v>41963.0</v>
      </c>
      <c r="G6" s="17">
        <v>43100.0</v>
      </c>
      <c r="H6" s="9" t="s">
        <v>72</v>
      </c>
      <c r="I6" s="18" t="s">
        <v>73</v>
      </c>
      <c r="J6" s="9">
        <v>1.0</v>
      </c>
      <c r="K6" s="22" t="s">
        <v>31</v>
      </c>
    </row>
    <row r="7">
      <c r="A7" s="21" t="s">
        <v>80</v>
      </c>
      <c r="B7" s="9" t="s">
        <v>79</v>
      </c>
      <c r="C7" s="6">
        <v>30.0</v>
      </c>
      <c r="D7" s="9">
        <f t="shared" si="1"/>
        <v>108520</v>
      </c>
      <c r="E7" s="9" t="s">
        <v>71</v>
      </c>
      <c r="F7" s="17">
        <v>41963.0</v>
      </c>
      <c r="G7" s="17">
        <v>43100.0</v>
      </c>
      <c r="H7" s="9" t="s">
        <v>72</v>
      </c>
      <c r="I7" s="18" t="s">
        <v>73</v>
      </c>
      <c r="J7" s="9">
        <v>1.0</v>
      </c>
      <c r="K7" s="22" t="s">
        <v>31</v>
      </c>
    </row>
    <row r="8">
      <c r="A8" s="21" t="s">
        <v>81</v>
      </c>
      <c r="B8" s="9" t="s">
        <v>79</v>
      </c>
      <c r="C8" s="6">
        <v>60.0</v>
      </c>
      <c r="D8" s="9">
        <f t="shared" si="1"/>
        <v>108520</v>
      </c>
      <c r="E8" s="9" t="s">
        <v>71</v>
      </c>
      <c r="F8" s="17">
        <v>41963.0</v>
      </c>
      <c r="G8" s="17">
        <v>43100.0</v>
      </c>
      <c r="H8" s="9" t="s">
        <v>72</v>
      </c>
      <c r="I8" s="18" t="s">
        <v>73</v>
      </c>
      <c r="J8" s="9">
        <v>1.0</v>
      </c>
      <c r="K8" s="22" t="s">
        <v>31</v>
      </c>
    </row>
    <row r="9">
      <c r="A9" s="21" t="s">
        <v>121</v>
      </c>
      <c r="B9" s="9" t="s">
        <v>79</v>
      </c>
      <c r="C9" s="6">
        <v>100.0</v>
      </c>
      <c r="D9" s="9">
        <f t="shared" si="1"/>
        <v>108520</v>
      </c>
      <c r="E9" s="9" t="s">
        <v>71</v>
      </c>
      <c r="F9" s="17">
        <v>41963.0</v>
      </c>
      <c r="G9" s="17">
        <v>43100.0</v>
      </c>
      <c r="H9" s="9" t="s">
        <v>72</v>
      </c>
      <c r="I9" s="18" t="s">
        <v>73</v>
      </c>
      <c r="J9" s="9">
        <v>1.0</v>
      </c>
      <c r="K9" s="22" t="s">
        <v>31</v>
      </c>
    </row>
    <row r="10">
      <c r="A10" s="21" t="s">
        <v>83</v>
      </c>
      <c r="B10" s="9" t="s">
        <v>84</v>
      </c>
      <c r="C10" s="22">
        <v>10.0</v>
      </c>
      <c r="D10" s="9">
        <f t="shared" si="1"/>
        <v>108520</v>
      </c>
      <c r="E10" s="9" t="s">
        <v>71</v>
      </c>
      <c r="F10" s="17">
        <v>41963.0</v>
      </c>
      <c r="G10" s="17">
        <v>43100.0</v>
      </c>
      <c r="H10" s="9" t="s">
        <v>72</v>
      </c>
      <c r="I10" s="18" t="s">
        <v>85</v>
      </c>
      <c r="J10" s="9">
        <v>1.0</v>
      </c>
      <c r="K10" s="22" t="s">
        <v>31</v>
      </c>
    </row>
    <row r="11">
      <c r="A11" s="21" t="s">
        <v>86</v>
      </c>
      <c r="B11" s="9" t="s">
        <v>84</v>
      </c>
      <c r="C11" s="6">
        <v>30.0</v>
      </c>
      <c r="D11" s="9">
        <f t="shared" si="1"/>
        <v>108520</v>
      </c>
      <c r="E11" s="9" t="s">
        <v>71</v>
      </c>
      <c r="F11" s="17">
        <v>41963.0</v>
      </c>
      <c r="G11" s="17">
        <v>43100.0</v>
      </c>
      <c r="H11" s="9" t="s">
        <v>72</v>
      </c>
      <c r="I11" s="18" t="s">
        <v>85</v>
      </c>
      <c r="J11" s="9">
        <v>1.0</v>
      </c>
      <c r="K11" s="22" t="s">
        <v>31</v>
      </c>
    </row>
    <row r="12">
      <c r="A12" s="21" t="s">
        <v>87</v>
      </c>
      <c r="B12" s="9" t="s">
        <v>84</v>
      </c>
      <c r="C12" s="6">
        <v>60.0</v>
      </c>
      <c r="D12" s="9">
        <f t="shared" si="1"/>
        <v>108520</v>
      </c>
      <c r="E12" s="9" t="s">
        <v>71</v>
      </c>
      <c r="F12" s="17">
        <v>41963.0</v>
      </c>
      <c r="G12" s="17">
        <v>43100.0</v>
      </c>
      <c r="H12" s="9" t="s">
        <v>72</v>
      </c>
      <c r="I12" s="18" t="s">
        <v>85</v>
      </c>
      <c r="J12" s="9">
        <v>1.0</v>
      </c>
      <c r="K12" s="22" t="s">
        <v>31</v>
      </c>
    </row>
    <row r="13">
      <c r="A13" s="23" t="s">
        <v>122</v>
      </c>
      <c r="B13" s="9" t="s">
        <v>84</v>
      </c>
      <c r="C13" s="6">
        <v>100.0</v>
      </c>
      <c r="D13" s="9">
        <f t="shared" si="1"/>
        <v>108520</v>
      </c>
      <c r="E13" s="9" t="s">
        <v>71</v>
      </c>
      <c r="F13" s="17">
        <v>41963.0</v>
      </c>
      <c r="G13" s="17">
        <v>43100.0</v>
      </c>
      <c r="H13" s="9" t="s">
        <v>72</v>
      </c>
      <c r="I13" s="18" t="s">
        <v>85</v>
      </c>
      <c r="J13" s="9">
        <v>1.0</v>
      </c>
      <c r="K13" s="22" t="s">
        <v>31</v>
      </c>
    </row>
    <row r="14">
      <c r="A14" s="9" t="s">
        <v>89</v>
      </c>
      <c r="B14" s="18" t="s">
        <v>90</v>
      </c>
      <c r="C14" s="9">
        <v>10.0</v>
      </c>
      <c r="D14" s="9">
        <f t="shared" ref="D14:D29" si="2">108000</f>
        <v>108000</v>
      </c>
      <c r="E14" s="9" t="s">
        <v>71</v>
      </c>
      <c r="F14" s="17">
        <v>41975.0</v>
      </c>
      <c r="G14" s="17">
        <v>43100.0</v>
      </c>
      <c r="H14" s="9" t="s">
        <v>72</v>
      </c>
      <c r="I14" s="18" t="s">
        <v>91</v>
      </c>
      <c r="J14" s="9">
        <v>2.0</v>
      </c>
      <c r="K14" s="9" t="s">
        <v>31</v>
      </c>
      <c r="M14" s="12" t="s">
        <v>92</v>
      </c>
    </row>
    <row r="15">
      <c r="A15" s="9" t="s">
        <v>93</v>
      </c>
      <c r="B15" s="18" t="s">
        <v>90</v>
      </c>
      <c r="C15" s="9">
        <v>30.0</v>
      </c>
      <c r="D15" s="9">
        <f t="shared" si="2"/>
        <v>108000</v>
      </c>
      <c r="E15" s="9" t="s">
        <v>71</v>
      </c>
      <c r="F15" s="17">
        <v>41975.0</v>
      </c>
      <c r="G15" s="17">
        <v>43100.0</v>
      </c>
      <c r="H15" s="9" t="s">
        <v>72</v>
      </c>
      <c r="I15" s="18" t="s">
        <v>91</v>
      </c>
      <c r="J15" s="9">
        <v>2.0</v>
      </c>
      <c r="K15" s="9" t="s">
        <v>31</v>
      </c>
      <c r="L15" s="9"/>
      <c r="M15" s="9"/>
      <c r="N15" s="9"/>
      <c r="O15" s="9"/>
      <c r="P15" s="9"/>
    </row>
    <row r="16">
      <c r="A16" s="9" t="s">
        <v>94</v>
      </c>
      <c r="B16" s="18" t="s">
        <v>95</v>
      </c>
      <c r="C16" s="6">
        <v>10.0</v>
      </c>
      <c r="D16" s="9">
        <f t="shared" si="2"/>
        <v>108000</v>
      </c>
      <c r="E16" s="9" t="s">
        <v>71</v>
      </c>
      <c r="F16" s="17">
        <v>41975.0</v>
      </c>
      <c r="G16" s="17">
        <v>43100.0</v>
      </c>
      <c r="H16" s="9" t="s">
        <v>72</v>
      </c>
      <c r="I16" s="18" t="s">
        <v>91</v>
      </c>
      <c r="J16" s="9">
        <v>2.0</v>
      </c>
      <c r="K16" s="9" t="s">
        <v>31</v>
      </c>
    </row>
    <row r="17">
      <c r="A17" s="9" t="s">
        <v>96</v>
      </c>
      <c r="B17" s="18" t="s">
        <v>95</v>
      </c>
      <c r="C17" s="6">
        <v>30.0</v>
      </c>
      <c r="D17" s="9">
        <f t="shared" si="2"/>
        <v>108000</v>
      </c>
      <c r="E17" s="9" t="s">
        <v>71</v>
      </c>
      <c r="F17" s="17">
        <v>41975.0</v>
      </c>
      <c r="G17" s="17">
        <v>43100.0</v>
      </c>
      <c r="H17" s="9" t="s">
        <v>72</v>
      </c>
      <c r="I17" s="18" t="s">
        <v>91</v>
      </c>
      <c r="J17" s="9">
        <v>2.0</v>
      </c>
      <c r="K17" s="9" t="s">
        <v>31</v>
      </c>
    </row>
    <row r="18">
      <c r="A18" s="9" t="s">
        <v>97</v>
      </c>
      <c r="B18" s="18" t="s">
        <v>98</v>
      </c>
      <c r="C18" s="6">
        <v>10.0</v>
      </c>
      <c r="D18" s="9">
        <f t="shared" si="2"/>
        <v>108000</v>
      </c>
      <c r="E18" s="9" t="s">
        <v>71</v>
      </c>
      <c r="F18" s="17">
        <v>41975.0</v>
      </c>
      <c r="G18" s="17">
        <v>43100.0</v>
      </c>
      <c r="H18" s="9" t="s">
        <v>72</v>
      </c>
      <c r="I18" s="18" t="s">
        <v>91</v>
      </c>
      <c r="J18" s="9">
        <v>2.0</v>
      </c>
      <c r="K18" s="9" t="s">
        <v>31</v>
      </c>
    </row>
    <row r="19">
      <c r="A19" s="9" t="s">
        <v>100</v>
      </c>
      <c r="B19" s="18" t="s">
        <v>98</v>
      </c>
      <c r="C19" s="6">
        <v>30.0</v>
      </c>
      <c r="D19" s="9">
        <f t="shared" si="2"/>
        <v>108000</v>
      </c>
      <c r="E19" s="9" t="s">
        <v>71</v>
      </c>
      <c r="F19" s="17">
        <v>41975.0</v>
      </c>
      <c r="G19" s="17">
        <v>43100.0</v>
      </c>
      <c r="H19" s="9" t="s">
        <v>72</v>
      </c>
      <c r="I19" s="18" t="s">
        <v>91</v>
      </c>
      <c r="J19" s="9">
        <v>2.0</v>
      </c>
      <c r="K19" s="9" t="s">
        <v>31</v>
      </c>
    </row>
    <row r="20">
      <c r="A20" s="9" t="s">
        <v>101</v>
      </c>
      <c r="B20" s="18" t="s">
        <v>98</v>
      </c>
      <c r="C20" s="6">
        <v>60.0</v>
      </c>
      <c r="D20" s="9">
        <f t="shared" si="2"/>
        <v>108000</v>
      </c>
      <c r="E20" s="9" t="s">
        <v>71</v>
      </c>
      <c r="F20" s="17">
        <v>41975.0</v>
      </c>
      <c r="G20" s="17">
        <v>43100.0</v>
      </c>
      <c r="H20" s="9" t="s">
        <v>72</v>
      </c>
      <c r="I20" s="18" t="s">
        <v>91</v>
      </c>
      <c r="J20" s="9">
        <v>2.0</v>
      </c>
      <c r="K20" s="9" t="s">
        <v>31</v>
      </c>
    </row>
    <row r="21">
      <c r="A21" s="9" t="s">
        <v>123</v>
      </c>
      <c r="B21" s="18" t="s">
        <v>98</v>
      </c>
      <c r="C21" s="6">
        <v>100.0</v>
      </c>
      <c r="D21" s="9">
        <f t="shared" si="2"/>
        <v>108000</v>
      </c>
      <c r="E21" s="9" t="s">
        <v>71</v>
      </c>
      <c r="F21" s="17">
        <v>41975.0</v>
      </c>
      <c r="G21" s="17">
        <v>43100.0</v>
      </c>
      <c r="H21" s="9" t="s">
        <v>72</v>
      </c>
      <c r="I21" s="18" t="s">
        <v>91</v>
      </c>
      <c r="J21" s="9">
        <v>2.0</v>
      </c>
      <c r="K21" s="9" t="s">
        <v>31</v>
      </c>
    </row>
    <row r="22">
      <c r="A22" s="9" t="s">
        <v>103</v>
      </c>
      <c r="B22" s="18" t="s">
        <v>104</v>
      </c>
      <c r="C22" s="6">
        <v>10.0</v>
      </c>
      <c r="D22" s="9">
        <f t="shared" si="2"/>
        <v>108000</v>
      </c>
      <c r="E22" s="9" t="s">
        <v>71</v>
      </c>
      <c r="F22" s="17">
        <v>41975.0</v>
      </c>
      <c r="G22" s="17">
        <v>43100.0</v>
      </c>
      <c r="H22" s="9" t="s">
        <v>72</v>
      </c>
      <c r="I22" s="18" t="s">
        <v>91</v>
      </c>
      <c r="J22" s="9">
        <v>2.0</v>
      </c>
      <c r="K22" s="9" t="s">
        <v>31</v>
      </c>
    </row>
    <row r="23">
      <c r="A23" s="9" t="s">
        <v>105</v>
      </c>
      <c r="B23" s="18" t="s">
        <v>104</v>
      </c>
      <c r="C23" s="6">
        <v>30.0</v>
      </c>
      <c r="D23" s="9">
        <f t="shared" si="2"/>
        <v>108000</v>
      </c>
      <c r="E23" s="9" t="s">
        <v>71</v>
      </c>
      <c r="F23" s="17">
        <v>41975.0</v>
      </c>
      <c r="G23" s="17">
        <v>43100.0</v>
      </c>
      <c r="H23" s="9" t="s">
        <v>72</v>
      </c>
      <c r="I23" s="18" t="s">
        <v>91</v>
      </c>
      <c r="J23" s="9">
        <v>2.0</v>
      </c>
      <c r="K23" s="9" t="s">
        <v>31</v>
      </c>
    </row>
    <row r="24">
      <c r="A24" s="9" t="s">
        <v>106</v>
      </c>
      <c r="B24" s="18" t="s">
        <v>104</v>
      </c>
      <c r="C24" s="6">
        <v>60.0</v>
      </c>
      <c r="D24" s="9">
        <f t="shared" si="2"/>
        <v>108000</v>
      </c>
      <c r="E24" s="9" t="s">
        <v>71</v>
      </c>
      <c r="F24" s="17">
        <v>41975.0</v>
      </c>
      <c r="G24" s="17">
        <v>43100.0</v>
      </c>
      <c r="H24" s="9" t="s">
        <v>72</v>
      </c>
      <c r="I24" s="18" t="s">
        <v>91</v>
      </c>
      <c r="J24" s="9">
        <v>2.0</v>
      </c>
      <c r="K24" s="9" t="s">
        <v>31</v>
      </c>
    </row>
    <row r="25">
      <c r="A25" s="9" t="s">
        <v>124</v>
      </c>
      <c r="B25" s="18" t="s">
        <v>104</v>
      </c>
      <c r="C25" s="6">
        <v>100.0</v>
      </c>
      <c r="D25" s="9">
        <f t="shared" si="2"/>
        <v>108000</v>
      </c>
      <c r="E25" s="9" t="s">
        <v>71</v>
      </c>
      <c r="F25" s="17">
        <v>41975.0</v>
      </c>
      <c r="G25" s="17">
        <v>43100.0</v>
      </c>
      <c r="H25" s="9" t="s">
        <v>72</v>
      </c>
      <c r="I25" s="18" t="s">
        <v>91</v>
      </c>
      <c r="J25" s="9">
        <v>2.0</v>
      </c>
      <c r="K25" s="9" t="s">
        <v>31</v>
      </c>
    </row>
    <row r="26">
      <c r="A26" s="9" t="s">
        <v>108</v>
      </c>
      <c r="B26" s="18" t="s">
        <v>95</v>
      </c>
      <c r="C26" s="6">
        <v>10.0</v>
      </c>
      <c r="D26" s="9">
        <f t="shared" si="2"/>
        <v>108000</v>
      </c>
      <c r="E26" s="9" t="s">
        <v>71</v>
      </c>
      <c r="F26" s="17">
        <v>41975.0</v>
      </c>
      <c r="G26" s="17">
        <v>43100.0</v>
      </c>
      <c r="H26" s="9" t="s">
        <v>72</v>
      </c>
      <c r="I26" s="18" t="s">
        <v>91</v>
      </c>
      <c r="J26" s="9">
        <v>2.0</v>
      </c>
      <c r="K26" s="9" t="s">
        <v>31</v>
      </c>
    </row>
    <row r="27">
      <c r="A27" s="9" t="s">
        <v>109</v>
      </c>
      <c r="B27" s="18" t="s">
        <v>95</v>
      </c>
      <c r="C27" s="6">
        <v>30.0</v>
      </c>
      <c r="D27" s="9">
        <f t="shared" si="2"/>
        <v>108000</v>
      </c>
      <c r="E27" s="9" t="s">
        <v>71</v>
      </c>
      <c r="F27" s="17">
        <v>41975.0</v>
      </c>
      <c r="G27" s="17">
        <v>43100.0</v>
      </c>
      <c r="H27" s="9" t="s">
        <v>72</v>
      </c>
      <c r="I27" s="18" t="s">
        <v>91</v>
      </c>
      <c r="J27" s="9">
        <v>2.0</v>
      </c>
      <c r="K27" s="9" t="s">
        <v>31</v>
      </c>
    </row>
    <row r="28">
      <c r="A28" s="9" t="s">
        <v>110</v>
      </c>
      <c r="B28" s="18" t="s">
        <v>95</v>
      </c>
      <c r="C28" s="6">
        <v>60.0</v>
      </c>
      <c r="D28" s="9">
        <f t="shared" si="2"/>
        <v>108000</v>
      </c>
      <c r="E28" s="9" t="s">
        <v>71</v>
      </c>
      <c r="F28" s="17">
        <v>41975.0</v>
      </c>
      <c r="G28" s="17">
        <v>43100.0</v>
      </c>
      <c r="H28" s="9" t="s">
        <v>72</v>
      </c>
      <c r="I28" s="18" t="s">
        <v>91</v>
      </c>
      <c r="J28" s="9">
        <v>2.0</v>
      </c>
      <c r="K28" s="9" t="s">
        <v>31</v>
      </c>
    </row>
    <row r="29">
      <c r="A29" s="9" t="s">
        <v>125</v>
      </c>
      <c r="B29" s="18" t="s">
        <v>95</v>
      </c>
      <c r="C29" s="6">
        <v>100.0</v>
      </c>
      <c r="D29" s="9">
        <f t="shared" si="2"/>
        <v>108000</v>
      </c>
      <c r="E29" s="9" t="s">
        <v>71</v>
      </c>
      <c r="F29" s="17">
        <v>41975.0</v>
      </c>
      <c r="G29" s="17">
        <v>43100.0</v>
      </c>
      <c r="H29" s="9" t="s">
        <v>72</v>
      </c>
      <c r="I29" s="18" t="s">
        <v>91</v>
      </c>
      <c r="J29" s="9">
        <v>2.0</v>
      </c>
      <c r="K29" s="9" t="s">
        <v>31</v>
      </c>
    </row>
    <row r="30">
      <c r="A30" s="9" t="s">
        <v>126</v>
      </c>
      <c r="B30" s="18" t="s">
        <v>113</v>
      </c>
      <c r="C30" s="6">
        <v>5.0</v>
      </c>
      <c r="D30" s="19">
        <f t="shared" ref="D30:D33" si="3">26823+35137+34462</f>
        <v>96422</v>
      </c>
      <c r="E30" s="6" t="s">
        <v>71</v>
      </c>
      <c r="F30" s="20">
        <v>42090.0</v>
      </c>
      <c r="G30" s="20">
        <v>43100.0</v>
      </c>
      <c r="H30" s="6" t="s">
        <v>72</v>
      </c>
      <c r="I30" s="18" t="s">
        <v>114</v>
      </c>
      <c r="J30" s="6">
        <v>5.0</v>
      </c>
      <c r="K30" s="6" t="s">
        <v>115</v>
      </c>
      <c r="M30" s="12" t="s">
        <v>116</v>
      </c>
    </row>
    <row r="31">
      <c r="A31" s="9" t="s">
        <v>127</v>
      </c>
      <c r="B31" s="18" t="s">
        <v>113</v>
      </c>
      <c r="C31" s="6">
        <v>10.0</v>
      </c>
      <c r="D31" s="19">
        <f t="shared" si="3"/>
        <v>96422</v>
      </c>
      <c r="E31" s="6" t="s">
        <v>71</v>
      </c>
      <c r="F31" s="20">
        <v>42090.0</v>
      </c>
      <c r="G31" s="20">
        <v>43100.0</v>
      </c>
      <c r="H31" s="6" t="s">
        <v>72</v>
      </c>
      <c r="I31" s="18" t="s">
        <v>114</v>
      </c>
      <c r="J31" s="6">
        <v>5.0</v>
      </c>
      <c r="K31" s="6" t="s">
        <v>115</v>
      </c>
    </row>
    <row r="32">
      <c r="A32" s="9" t="s">
        <v>128</v>
      </c>
      <c r="B32" s="18" t="s">
        <v>113</v>
      </c>
      <c r="C32" s="6">
        <v>30.0</v>
      </c>
      <c r="D32" s="19">
        <f t="shared" si="3"/>
        <v>96422</v>
      </c>
      <c r="E32" s="6" t="s">
        <v>71</v>
      </c>
      <c r="F32" s="20">
        <v>42090.0</v>
      </c>
      <c r="G32" s="20">
        <v>43100.0</v>
      </c>
      <c r="H32" s="6" t="s">
        <v>72</v>
      </c>
      <c r="I32" s="18" t="s">
        <v>114</v>
      </c>
      <c r="J32" s="6">
        <v>5.0</v>
      </c>
      <c r="K32" s="6" t="s">
        <v>115</v>
      </c>
    </row>
    <row r="33">
      <c r="A33" s="9" t="s">
        <v>129</v>
      </c>
      <c r="B33" s="18" t="s">
        <v>113</v>
      </c>
      <c r="C33" s="6">
        <v>60.0</v>
      </c>
      <c r="D33" s="19">
        <f t="shared" si="3"/>
        <v>96422</v>
      </c>
      <c r="E33" s="6" t="s">
        <v>71</v>
      </c>
      <c r="F33" s="20">
        <v>42090.0</v>
      </c>
      <c r="G33" s="20">
        <v>43100.0</v>
      </c>
      <c r="H33" s="6" t="s">
        <v>72</v>
      </c>
      <c r="I33" s="18" t="s">
        <v>114</v>
      </c>
      <c r="J33" s="6">
        <v>5.0</v>
      </c>
      <c r="K33" s="6" t="s">
        <v>115</v>
      </c>
    </row>
  </sheetData>
  <hyperlinks>
    <hyperlink r:id="rId1" ref="M2"/>
    <hyperlink r:id="rId2" ref="M14"/>
    <hyperlink r:id="rId3" ref="M30"/>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57"/>
  </cols>
  <sheetData>
    <row r="1">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c r="A2" s="9" t="s">
        <v>69</v>
      </c>
      <c r="B2" s="9" t="s">
        <v>70</v>
      </c>
      <c r="C2" s="9">
        <v>10.0</v>
      </c>
      <c r="D2" s="9">
        <f t="shared" ref="D2:D13" si="1">3969+34442+35137+35042</f>
        <v>108590</v>
      </c>
      <c r="E2" s="9" t="s">
        <v>71</v>
      </c>
      <c r="F2" s="17">
        <v>41963.0</v>
      </c>
      <c r="G2" s="17">
        <v>43100.0</v>
      </c>
      <c r="H2" s="9" t="s">
        <v>72</v>
      </c>
      <c r="I2" s="18" t="s">
        <v>73</v>
      </c>
      <c r="J2" s="9">
        <v>1.0</v>
      </c>
      <c r="K2" s="22" t="s">
        <v>31</v>
      </c>
      <c r="L2" s="9"/>
      <c r="M2" s="12" t="s">
        <v>74</v>
      </c>
    </row>
    <row r="3">
      <c r="A3" s="9" t="s">
        <v>75</v>
      </c>
      <c r="B3" s="9" t="s">
        <v>70</v>
      </c>
      <c r="C3" s="6">
        <v>30.0</v>
      </c>
      <c r="D3" s="9">
        <f t="shared" si="1"/>
        <v>108590</v>
      </c>
      <c r="E3" s="9" t="s">
        <v>71</v>
      </c>
      <c r="F3" s="17">
        <v>41963.0</v>
      </c>
      <c r="G3" s="17">
        <v>43100.0</v>
      </c>
      <c r="H3" s="9" t="s">
        <v>72</v>
      </c>
      <c r="I3" s="18" t="s">
        <v>73</v>
      </c>
      <c r="J3" s="9">
        <v>1.0</v>
      </c>
      <c r="K3" s="22" t="s">
        <v>31</v>
      </c>
    </row>
    <row r="4">
      <c r="A4" s="9" t="s">
        <v>76</v>
      </c>
      <c r="B4" s="9" t="s">
        <v>70</v>
      </c>
      <c r="C4" s="6">
        <v>60.0</v>
      </c>
      <c r="D4" s="9">
        <f t="shared" si="1"/>
        <v>108590</v>
      </c>
      <c r="E4" s="9" t="s">
        <v>71</v>
      </c>
      <c r="F4" s="17">
        <v>41963.0</v>
      </c>
      <c r="G4" s="17">
        <v>43100.0</v>
      </c>
      <c r="H4" s="9" t="s">
        <v>72</v>
      </c>
      <c r="I4" s="18" t="s">
        <v>73</v>
      </c>
      <c r="J4" s="9">
        <v>1.0</v>
      </c>
      <c r="K4" s="22" t="s">
        <v>31</v>
      </c>
    </row>
    <row r="5">
      <c r="A5" s="9" t="s">
        <v>130</v>
      </c>
      <c r="B5" s="6" t="s">
        <v>70</v>
      </c>
      <c r="C5" s="6">
        <v>115.0</v>
      </c>
      <c r="D5" s="9">
        <f t="shared" si="1"/>
        <v>108590</v>
      </c>
      <c r="E5" s="9" t="s">
        <v>71</v>
      </c>
      <c r="F5" s="17">
        <v>41963.0</v>
      </c>
      <c r="G5" s="17">
        <v>43100.0</v>
      </c>
      <c r="H5" s="9" t="s">
        <v>72</v>
      </c>
      <c r="I5" s="18" t="s">
        <v>73</v>
      </c>
      <c r="J5" s="9">
        <v>1.0</v>
      </c>
      <c r="K5" s="22" t="s">
        <v>31</v>
      </c>
    </row>
    <row r="6">
      <c r="A6" s="9" t="s">
        <v>78</v>
      </c>
      <c r="B6" s="9" t="s">
        <v>79</v>
      </c>
      <c r="C6" s="9">
        <v>10.0</v>
      </c>
      <c r="D6" s="9">
        <f t="shared" si="1"/>
        <v>108590</v>
      </c>
      <c r="E6" s="9" t="s">
        <v>71</v>
      </c>
      <c r="F6" s="17">
        <v>41963.0</v>
      </c>
      <c r="G6" s="17">
        <v>43100.0</v>
      </c>
      <c r="H6" s="9" t="s">
        <v>72</v>
      </c>
      <c r="I6" s="18" t="s">
        <v>73</v>
      </c>
      <c r="J6" s="9">
        <v>1.0</v>
      </c>
      <c r="K6" s="22" t="s">
        <v>31</v>
      </c>
    </row>
    <row r="7">
      <c r="A7" s="9" t="s">
        <v>80</v>
      </c>
      <c r="B7" s="9" t="s">
        <v>79</v>
      </c>
      <c r="C7" s="6">
        <v>30.0</v>
      </c>
      <c r="D7" s="9">
        <f t="shared" si="1"/>
        <v>108590</v>
      </c>
      <c r="E7" s="9" t="s">
        <v>71</v>
      </c>
      <c r="F7" s="17">
        <v>41963.0</v>
      </c>
      <c r="G7" s="17">
        <v>43100.0</v>
      </c>
      <c r="H7" s="9" t="s">
        <v>72</v>
      </c>
      <c r="I7" s="18" t="s">
        <v>73</v>
      </c>
      <c r="J7" s="9">
        <v>1.0</v>
      </c>
      <c r="K7" s="22" t="s">
        <v>31</v>
      </c>
    </row>
    <row r="8">
      <c r="A8" s="9" t="s">
        <v>81</v>
      </c>
      <c r="B8" s="9" t="s">
        <v>79</v>
      </c>
      <c r="C8" s="6">
        <v>60.0</v>
      </c>
      <c r="D8" s="9">
        <f t="shared" si="1"/>
        <v>108590</v>
      </c>
      <c r="E8" s="9" t="s">
        <v>71</v>
      </c>
      <c r="F8" s="17">
        <v>41963.0</v>
      </c>
      <c r="G8" s="17">
        <v>43100.0</v>
      </c>
      <c r="H8" s="9" t="s">
        <v>72</v>
      </c>
      <c r="I8" s="18" t="s">
        <v>73</v>
      </c>
      <c r="J8" s="9">
        <v>1.0</v>
      </c>
      <c r="K8" s="22" t="s">
        <v>31</v>
      </c>
    </row>
    <row r="9">
      <c r="A9" s="9" t="s">
        <v>131</v>
      </c>
      <c r="B9" s="9" t="s">
        <v>79</v>
      </c>
      <c r="C9" s="6">
        <v>115.0</v>
      </c>
      <c r="D9" s="9">
        <f t="shared" si="1"/>
        <v>108590</v>
      </c>
      <c r="E9" s="9" t="s">
        <v>71</v>
      </c>
      <c r="F9" s="17">
        <v>41963.0</v>
      </c>
      <c r="G9" s="17">
        <v>43100.0</v>
      </c>
      <c r="H9" s="9" t="s">
        <v>72</v>
      </c>
      <c r="I9" s="18" t="s">
        <v>73</v>
      </c>
      <c r="J9" s="9">
        <v>1.0</v>
      </c>
      <c r="K9" s="22" t="s">
        <v>31</v>
      </c>
    </row>
    <row r="10">
      <c r="A10" s="9" t="s">
        <v>83</v>
      </c>
      <c r="B10" s="9" t="s">
        <v>84</v>
      </c>
      <c r="C10" s="9">
        <v>10.0</v>
      </c>
      <c r="D10" s="9">
        <f t="shared" si="1"/>
        <v>108590</v>
      </c>
      <c r="E10" s="9" t="s">
        <v>71</v>
      </c>
      <c r="F10" s="17">
        <v>41963.0</v>
      </c>
      <c r="G10" s="17">
        <v>43100.0</v>
      </c>
      <c r="H10" s="9" t="s">
        <v>72</v>
      </c>
      <c r="I10" s="18" t="s">
        <v>85</v>
      </c>
      <c r="J10" s="9">
        <v>1.0</v>
      </c>
      <c r="K10" s="22" t="s">
        <v>31</v>
      </c>
    </row>
    <row r="11">
      <c r="A11" s="9" t="s">
        <v>86</v>
      </c>
      <c r="B11" s="9" t="s">
        <v>84</v>
      </c>
      <c r="C11" s="6">
        <v>30.0</v>
      </c>
      <c r="D11" s="9">
        <f t="shared" si="1"/>
        <v>108590</v>
      </c>
      <c r="E11" s="9" t="s">
        <v>71</v>
      </c>
      <c r="F11" s="17">
        <v>41963.0</v>
      </c>
      <c r="G11" s="17">
        <v>43100.0</v>
      </c>
      <c r="H11" s="9" t="s">
        <v>72</v>
      </c>
      <c r="I11" s="18" t="s">
        <v>85</v>
      </c>
      <c r="J11" s="9">
        <v>1.0</v>
      </c>
      <c r="K11" s="22" t="s">
        <v>31</v>
      </c>
    </row>
    <row r="12">
      <c r="A12" s="9" t="s">
        <v>87</v>
      </c>
      <c r="B12" s="9" t="s">
        <v>84</v>
      </c>
      <c r="C12" s="6">
        <v>60.0</v>
      </c>
      <c r="D12" s="9">
        <f t="shared" si="1"/>
        <v>108590</v>
      </c>
      <c r="E12" s="9" t="s">
        <v>71</v>
      </c>
      <c r="F12" s="17">
        <v>41963.0</v>
      </c>
      <c r="G12" s="17">
        <v>43100.0</v>
      </c>
      <c r="H12" s="9" t="s">
        <v>72</v>
      </c>
      <c r="I12" s="18" t="s">
        <v>85</v>
      </c>
      <c r="J12" s="9">
        <v>1.0</v>
      </c>
      <c r="K12" s="22" t="s">
        <v>31</v>
      </c>
    </row>
    <row r="13">
      <c r="A13" s="9" t="s">
        <v>132</v>
      </c>
      <c r="B13" s="9" t="s">
        <v>84</v>
      </c>
      <c r="C13" s="6">
        <v>115.0</v>
      </c>
      <c r="D13" s="9">
        <f t="shared" si="1"/>
        <v>108590</v>
      </c>
      <c r="E13" s="9" t="s">
        <v>71</v>
      </c>
      <c r="F13" s="17">
        <v>41963.0</v>
      </c>
      <c r="G13" s="17">
        <v>43100.0</v>
      </c>
      <c r="H13" s="9" t="s">
        <v>72</v>
      </c>
      <c r="I13" s="18" t="s">
        <v>85</v>
      </c>
      <c r="J13" s="9">
        <v>1.0</v>
      </c>
      <c r="K13" s="22" t="s">
        <v>31</v>
      </c>
    </row>
    <row r="14">
      <c r="A14" s="9" t="s">
        <v>89</v>
      </c>
      <c r="B14" s="18" t="s">
        <v>90</v>
      </c>
      <c r="C14" s="9">
        <v>10.0</v>
      </c>
      <c r="D14" s="9">
        <f t="shared" ref="D14:D29" si="2">2836+35041+35137+34461</f>
        <v>107475</v>
      </c>
      <c r="E14" s="9" t="s">
        <v>71</v>
      </c>
      <c r="F14" s="17">
        <v>41975.0</v>
      </c>
      <c r="G14" s="17">
        <v>43100.0</v>
      </c>
      <c r="H14" s="9" t="s">
        <v>72</v>
      </c>
      <c r="I14" s="18" t="s">
        <v>91</v>
      </c>
      <c r="J14" s="9">
        <v>2.0</v>
      </c>
      <c r="K14" s="9" t="s">
        <v>31</v>
      </c>
      <c r="L14" s="9"/>
      <c r="M14" s="12" t="s">
        <v>92</v>
      </c>
      <c r="N14" s="9"/>
      <c r="O14" s="9"/>
      <c r="P14" s="9"/>
      <c r="Q14" s="9"/>
    </row>
    <row r="15">
      <c r="A15" s="9" t="s">
        <v>93</v>
      </c>
      <c r="B15" s="18" t="s">
        <v>90</v>
      </c>
      <c r="C15" s="9">
        <v>30.0</v>
      </c>
      <c r="D15" s="9">
        <f t="shared" si="2"/>
        <v>107475</v>
      </c>
      <c r="E15" s="9" t="s">
        <v>71</v>
      </c>
      <c r="F15" s="17">
        <v>41975.0</v>
      </c>
      <c r="G15" s="17">
        <v>43100.0</v>
      </c>
      <c r="H15" s="9" t="s">
        <v>72</v>
      </c>
      <c r="I15" s="18" t="s">
        <v>91</v>
      </c>
      <c r="J15" s="9">
        <v>2.0</v>
      </c>
      <c r="K15" s="9" t="s">
        <v>31</v>
      </c>
      <c r="L15" s="9"/>
      <c r="M15" s="9"/>
      <c r="N15" s="9"/>
      <c r="O15" s="9"/>
      <c r="P15" s="9"/>
    </row>
    <row r="16">
      <c r="A16" s="9" t="s">
        <v>94</v>
      </c>
      <c r="B16" s="18" t="s">
        <v>95</v>
      </c>
      <c r="C16" s="9">
        <v>10.0</v>
      </c>
      <c r="D16" s="9">
        <f t="shared" si="2"/>
        <v>107475</v>
      </c>
      <c r="E16" s="9" t="s">
        <v>71</v>
      </c>
      <c r="F16" s="17">
        <v>41975.0</v>
      </c>
      <c r="G16" s="17">
        <v>43100.0</v>
      </c>
      <c r="H16" s="9" t="s">
        <v>72</v>
      </c>
      <c r="I16" s="18" t="s">
        <v>91</v>
      </c>
      <c r="J16" s="9">
        <v>2.0</v>
      </c>
      <c r="K16" s="9" t="s">
        <v>31</v>
      </c>
      <c r="L16" s="9"/>
      <c r="M16" s="9"/>
      <c r="N16" s="9"/>
      <c r="O16" s="9"/>
      <c r="P16" s="9"/>
    </row>
    <row r="17">
      <c r="A17" s="9" t="s">
        <v>96</v>
      </c>
      <c r="B17" s="18" t="s">
        <v>95</v>
      </c>
      <c r="C17" s="9">
        <v>30.0</v>
      </c>
      <c r="D17" s="9">
        <f t="shared" si="2"/>
        <v>107475</v>
      </c>
      <c r="E17" s="9" t="s">
        <v>71</v>
      </c>
      <c r="F17" s="17">
        <v>41975.0</v>
      </c>
      <c r="G17" s="17">
        <v>43100.0</v>
      </c>
      <c r="H17" s="9" t="s">
        <v>72</v>
      </c>
      <c r="I17" s="18" t="s">
        <v>91</v>
      </c>
      <c r="J17" s="9">
        <v>2.0</v>
      </c>
      <c r="K17" s="9" t="s">
        <v>31</v>
      </c>
      <c r="L17" s="9"/>
      <c r="M17" s="9"/>
      <c r="N17" s="9"/>
      <c r="O17" s="9"/>
      <c r="P17" s="9"/>
    </row>
    <row r="18">
      <c r="A18" s="9" t="s">
        <v>97</v>
      </c>
      <c r="B18" s="18" t="s">
        <v>98</v>
      </c>
      <c r="C18" s="9">
        <v>10.0</v>
      </c>
      <c r="D18" s="9">
        <f t="shared" si="2"/>
        <v>107475</v>
      </c>
      <c r="E18" s="9" t="s">
        <v>71</v>
      </c>
      <c r="F18" s="17">
        <v>41975.0</v>
      </c>
      <c r="G18" s="17">
        <v>43100.0</v>
      </c>
      <c r="H18" s="9" t="s">
        <v>72</v>
      </c>
      <c r="I18" s="18" t="s">
        <v>99</v>
      </c>
      <c r="J18" s="9">
        <v>2.0</v>
      </c>
      <c r="K18" s="9" t="s">
        <v>31</v>
      </c>
      <c r="L18" s="9"/>
      <c r="M18" s="9"/>
      <c r="N18" s="9"/>
      <c r="O18" s="9"/>
      <c r="P18" s="9"/>
    </row>
    <row r="19">
      <c r="A19" s="9" t="s">
        <v>100</v>
      </c>
      <c r="B19" s="18" t="s">
        <v>98</v>
      </c>
      <c r="C19" s="9">
        <v>30.0</v>
      </c>
      <c r="D19" s="9">
        <f t="shared" si="2"/>
        <v>107475</v>
      </c>
      <c r="E19" s="9" t="s">
        <v>71</v>
      </c>
      <c r="F19" s="17">
        <v>41975.0</v>
      </c>
      <c r="G19" s="17">
        <v>43100.0</v>
      </c>
      <c r="H19" s="9" t="s">
        <v>72</v>
      </c>
      <c r="I19" s="18" t="s">
        <v>99</v>
      </c>
      <c r="J19" s="9">
        <v>2.0</v>
      </c>
      <c r="K19" s="9" t="s">
        <v>31</v>
      </c>
      <c r="L19" s="9"/>
      <c r="M19" s="9"/>
      <c r="N19" s="9"/>
      <c r="O19" s="9"/>
      <c r="P19" s="9"/>
    </row>
    <row r="20">
      <c r="A20" s="9" t="s">
        <v>101</v>
      </c>
      <c r="B20" s="18" t="s">
        <v>98</v>
      </c>
      <c r="C20" s="9">
        <v>60.0</v>
      </c>
      <c r="D20" s="9">
        <f t="shared" si="2"/>
        <v>107475</v>
      </c>
      <c r="E20" s="9" t="s">
        <v>71</v>
      </c>
      <c r="F20" s="17">
        <v>41975.0</v>
      </c>
      <c r="G20" s="17">
        <v>43100.0</v>
      </c>
      <c r="H20" s="9" t="s">
        <v>72</v>
      </c>
      <c r="I20" s="18" t="s">
        <v>99</v>
      </c>
      <c r="J20" s="9">
        <v>2.0</v>
      </c>
      <c r="K20" s="9" t="s">
        <v>31</v>
      </c>
      <c r="L20" s="9"/>
      <c r="M20" s="9"/>
      <c r="N20" s="9"/>
      <c r="O20" s="9"/>
      <c r="P20" s="9"/>
    </row>
    <row r="21">
      <c r="A21" s="9" t="s">
        <v>133</v>
      </c>
      <c r="B21" s="18" t="s">
        <v>98</v>
      </c>
      <c r="C21" s="9">
        <v>115.0</v>
      </c>
      <c r="D21" s="9">
        <f t="shared" si="2"/>
        <v>107475</v>
      </c>
      <c r="E21" s="9" t="s">
        <v>71</v>
      </c>
      <c r="F21" s="17">
        <v>41975.0</v>
      </c>
      <c r="G21" s="17">
        <v>43100.0</v>
      </c>
      <c r="H21" s="9" t="s">
        <v>72</v>
      </c>
      <c r="I21" s="18" t="s">
        <v>99</v>
      </c>
      <c r="J21" s="9">
        <v>2.0</v>
      </c>
      <c r="K21" s="9" t="s">
        <v>31</v>
      </c>
      <c r="L21" s="9"/>
      <c r="M21" s="9"/>
      <c r="N21" s="9"/>
      <c r="O21" s="9"/>
      <c r="P21" s="9"/>
    </row>
    <row r="22">
      <c r="A22" s="9" t="s">
        <v>103</v>
      </c>
      <c r="B22" s="18" t="s">
        <v>104</v>
      </c>
      <c r="C22" s="9">
        <v>10.0</v>
      </c>
      <c r="D22" s="9">
        <f t="shared" si="2"/>
        <v>107475</v>
      </c>
      <c r="E22" s="9" t="s">
        <v>71</v>
      </c>
      <c r="F22" s="17">
        <v>41975.0</v>
      </c>
      <c r="G22" s="17">
        <v>43100.0</v>
      </c>
      <c r="H22" s="9" t="s">
        <v>72</v>
      </c>
      <c r="I22" s="18" t="s">
        <v>99</v>
      </c>
      <c r="J22" s="9">
        <v>2.0</v>
      </c>
      <c r="K22" s="9" t="s">
        <v>31</v>
      </c>
      <c r="L22" s="9"/>
      <c r="M22" s="9"/>
      <c r="N22" s="9"/>
      <c r="O22" s="9"/>
      <c r="P22" s="9"/>
    </row>
    <row r="23">
      <c r="A23" s="9" t="s">
        <v>105</v>
      </c>
      <c r="B23" s="18" t="s">
        <v>104</v>
      </c>
      <c r="C23" s="9">
        <v>30.0</v>
      </c>
      <c r="D23" s="9">
        <f t="shared" si="2"/>
        <v>107475</v>
      </c>
      <c r="E23" s="9" t="s">
        <v>71</v>
      </c>
      <c r="F23" s="17">
        <v>41975.0</v>
      </c>
      <c r="G23" s="17">
        <v>43100.0</v>
      </c>
      <c r="H23" s="9" t="s">
        <v>72</v>
      </c>
      <c r="I23" s="18" t="s">
        <v>99</v>
      </c>
      <c r="J23" s="9">
        <v>2.0</v>
      </c>
      <c r="K23" s="9" t="s">
        <v>31</v>
      </c>
      <c r="L23" s="9"/>
      <c r="M23" s="9"/>
      <c r="N23" s="9"/>
      <c r="O23" s="9"/>
      <c r="P23" s="9"/>
    </row>
    <row r="24">
      <c r="A24" s="9" t="s">
        <v>106</v>
      </c>
      <c r="B24" s="18" t="s">
        <v>104</v>
      </c>
      <c r="C24" s="9">
        <v>60.0</v>
      </c>
      <c r="D24" s="9">
        <f t="shared" si="2"/>
        <v>107475</v>
      </c>
      <c r="E24" s="9" t="s">
        <v>71</v>
      </c>
      <c r="F24" s="17">
        <v>41975.0</v>
      </c>
      <c r="G24" s="17">
        <v>43100.0</v>
      </c>
      <c r="H24" s="9" t="s">
        <v>72</v>
      </c>
      <c r="I24" s="18" t="s">
        <v>99</v>
      </c>
      <c r="J24" s="9">
        <v>2.0</v>
      </c>
      <c r="K24" s="9" t="s">
        <v>31</v>
      </c>
      <c r="L24" s="9"/>
      <c r="M24" s="9"/>
      <c r="N24" s="9"/>
      <c r="O24" s="9"/>
      <c r="P24" s="9"/>
    </row>
    <row r="25">
      <c r="A25" s="9" t="s">
        <v>134</v>
      </c>
      <c r="B25" s="18" t="s">
        <v>104</v>
      </c>
      <c r="C25" s="9">
        <v>115.0</v>
      </c>
      <c r="D25" s="9">
        <f t="shared" si="2"/>
        <v>107475</v>
      </c>
      <c r="E25" s="9" t="s">
        <v>71</v>
      </c>
      <c r="F25" s="17">
        <v>41975.0</v>
      </c>
      <c r="G25" s="17">
        <v>43100.0</v>
      </c>
      <c r="H25" s="9" t="s">
        <v>72</v>
      </c>
      <c r="I25" s="18" t="s">
        <v>99</v>
      </c>
      <c r="J25" s="9">
        <v>2.0</v>
      </c>
      <c r="K25" s="9" t="s">
        <v>31</v>
      </c>
      <c r="L25" s="9"/>
      <c r="M25" s="9"/>
      <c r="N25" s="9"/>
      <c r="O25" s="9"/>
      <c r="P25" s="9"/>
    </row>
    <row r="26">
      <c r="A26" s="9" t="s">
        <v>108</v>
      </c>
      <c r="B26" s="18" t="s">
        <v>95</v>
      </c>
      <c r="C26" s="9">
        <v>10.0</v>
      </c>
      <c r="D26" s="9">
        <f t="shared" si="2"/>
        <v>107475</v>
      </c>
      <c r="E26" s="9" t="s">
        <v>71</v>
      </c>
      <c r="F26" s="17">
        <v>41975.0</v>
      </c>
      <c r="G26" s="17">
        <v>43100.0</v>
      </c>
      <c r="H26" s="9" t="s">
        <v>72</v>
      </c>
      <c r="I26" s="18" t="s">
        <v>99</v>
      </c>
      <c r="J26" s="9">
        <v>2.0</v>
      </c>
      <c r="K26" s="9" t="s">
        <v>31</v>
      </c>
      <c r="L26" s="9"/>
      <c r="M26" s="9"/>
      <c r="N26" s="9"/>
      <c r="O26" s="9"/>
      <c r="P26" s="9"/>
    </row>
    <row r="27">
      <c r="A27" s="9" t="s">
        <v>109</v>
      </c>
      <c r="B27" s="18" t="s">
        <v>95</v>
      </c>
      <c r="C27" s="9">
        <v>30.0</v>
      </c>
      <c r="D27" s="9">
        <f t="shared" si="2"/>
        <v>107475</v>
      </c>
      <c r="E27" s="9" t="s">
        <v>71</v>
      </c>
      <c r="F27" s="17">
        <v>41975.0</v>
      </c>
      <c r="G27" s="17">
        <v>43100.0</v>
      </c>
      <c r="H27" s="9" t="s">
        <v>72</v>
      </c>
      <c r="I27" s="18" t="s">
        <v>99</v>
      </c>
      <c r="J27" s="9">
        <v>2.0</v>
      </c>
      <c r="K27" s="9" t="s">
        <v>31</v>
      </c>
      <c r="L27" s="9"/>
      <c r="M27" s="9"/>
      <c r="N27" s="9"/>
      <c r="O27" s="9"/>
      <c r="P27" s="9"/>
    </row>
    <row r="28">
      <c r="A28" s="9" t="s">
        <v>110</v>
      </c>
      <c r="B28" s="18" t="s">
        <v>95</v>
      </c>
      <c r="C28" s="9">
        <v>60.0</v>
      </c>
      <c r="D28" s="9">
        <f t="shared" si="2"/>
        <v>107475</v>
      </c>
      <c r="E28" s="9" t="s">
        <v>71</v>
      </c>
      <c r="F28" s="17">
        <v>41975.0</v>
      </c>
      <c r="G28" s="17">
        <v>43100.0</v>
      </c>
      <c r="H28" s="9" t="s">
        <v>72</v>
      </c>
      <c r="I28" s="18" t="s">
        <v>99</v>
      </c>
      <c r="J28" s="9">
        <v>2.0</v>
      </c>
      <c r="K28" s="9" t="s">
        <v>31</v>
      </c>
      <c r="L28" s="9"/>
      <c r="M28" s="9"/>
      <c r="N28" s="9"/>
      <c r="O28" s="9"/>
      <c r="P28" s="9"/>
    </row>
    <row r="29">
      <c r="A29" s="9" t="s">
        <v>135</v>
      </c>
      <c r="B29" s="18" t="s">
        <v>95</v>
      </c>
      <c r="C29" s="9">
        <v>115.0</v>
      </c>
      <c r="D29" s="9">
        <f t="shared" si="2"/>
        <v>107475</v>
      </c>
      <c r="E29" s="9" t="s">
        <v>71</v>
      </c>
      <c r="F29" s="17">
        <v>41975.0</v>
      </c>
      <c r="G29" s="17">
        <v>43100.0</v>
      </c>
      <c r="H29" s="9" t="s">
        <v>72</v>
      </c>
      <c r="I29" s="18" t="s">
        <v>99</v>
      </c>
      <c r="J29" s="9">
        <v>2.0</v>
      </c>
      <c r="K29" s="9" t="s">
        <v>31</v>
      </c>
      <c r="L29" s="9"/>
      <c r="M29" s="9"/>
      <c r="N29" s="9"/>
      <c r="O29" s="9"/>
      <c r="P29" s="9"/>
    </row>
    <row r="30">
      <c r="A30" s="9" t="s">
        <v>136</v>
      </c>
      <c r="B30" s="18" t="s">
        <v>113</v>
      </c>
      <c r="C30" s="9">
        <v>5.0</v>
      </c>
      <c r="D30" s="19">
        <f t="shared" ref="D30:D33" si="3">26823+35137+34462</f>
        <v>96422</v>
      </c>
      <c r="E30" s="6" t="s">
        <v>71</v>
      </c>
      <c r="F30" s="20">
        <v>42090.0</v>
      </c>
      <c r="G30" s="20">
        <v>43100.0</v>
      </c>
      <c r="H30" s="6" t="s">
        <v>72</v>
      </c>
      <c r="I30" s="18" t="s">
        <v>114</v>
      </c>
      <c r="J30" s="6">
        <v>5.0</v>
      </c>
      <c r="K30" s="6" t="s">
        <v>115</v>
      </c>
      <c r="L30" s="9"/>
      <c r="M30" s="12" t="s">
        <v>116</v>
      </c>
      <c r="N30" s="9"/>
      <c r="O30" s="9"/>
      <c r="P30" s="9"/>
    </row>
    <row r="31">
      <c r="A31" s="9" t="s">
        <v>137</v>
      </c>
      <c r="B31" s="18" t="s">
        <v>113</v>
      </c>
      <c r="C31" s="6">
        <v>10.0</v>
      </c>
      <c r="D31" s="19">
        <f t="shared" si="3"/>
        <v>96422</v>
      </c>
      <c r="E31" s="6" t="s">
        <v>71</v>
      </c>
      <c r="F31" s="20">
        <v>42090.0</v>
      </c>
      <c r="G31" s="20">
        <v>43100.0</v>
      </c>
      <c r="H31" s="6" t="s">
        <v>72</v>
      </c>
      <c r="I31" s="18" t="s">
        <v>114</v>
      </c>
      <c r="J31" s="6">
        <v>5.0</v>
      </c>
      <c r="K31" s="6" t="s">
        <v>115</v>
      </c>
    </row>
    <row r="32">
      <c r="A32" s="9" t="s">
        <v>138</v>
      </c>
      <c r="B32" s="18" t="s">
        <v>113</v>
      </c>
      <c r="C32" s="6">
        <v>30.0</v>
      </c>
      <c r="D32" s="19">
        <f t="shared" si="3"/>
        <v>96422</v>
      </c>
      <c r="E32" s="6" t="s">
        <v>71</v>
      </c>
      <c r="F32" s="20">
        <v>42090.0</v>
      </c>
      <c r="G32" s="20">
        <v>43100.0</v>
      </c>
      <c r="H32" s="6" t="s">
        <v>72</v>
      </c>
      <c r="I32" s="18" t="s">
        <v>114</v>
      </c>
      <c r="J32" s="6">
        <v>5.0</v>
      </c>
      <c r="K32" s="6" t="s">
        <v>115</v>
      </c>
    </row>
    <row r="33">
      <c r="A33" s="9" t="s">
        <v>139</v>
      </c>
      <c r="B33" s="18" t="s">
        <v>113</v>
      </c>
      <c r="C33" s="6">
        <v>60.0</v>
      </c>
      <c r="D33" s="19">
        <f t="shared" si="3"/>
        <v>96422</v>
      </c>
      <c r="E33" s="6" t="s">
        <v>71</v>
      </c>
      <c r="F33" s="20">
        <v>42090.0</v>
      </c>
      <c r="G33" s="20">
        <v>43100.0</v>
      </c>
      <c r="H33" s="6" t="s">
        <v>72</v>
      </c>
      <c r="I33" s="18" t="s">
        <v>114</v>
      </c>
      <c r="J33" s="6">
        <v>5.0</v>
      </c>
      <c r="K33" s="6" t="s">
        <v>115</v>
      </c>
    </row>
  </sheetData>
  <hyperlinks>
    <hyperlink r:id="rId1" ref="M2"/>
    <hyperlink r:id="rId2" ref="M14"/>
    <hyperlink r:id="rId3" ref="M30"/>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57"/>
    <col customWidth="1" min="9" max="9" width="18.43"/>
  </cols>
  <sheetData>
    <row r="1">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c r="A2" s="9" t="s">
        <v>69</v>
      </c>
      <c r="B2" s="9" t="s">
        <v>70</v>
      </c>
      <c r="C2" s="9">
        <v>10.0</v>
      </c>
      <c r="D2" s="9">
        <f t="shared" ref="D2:D13" si="1">3881+34439+35137+35041</f>
        <v>108498</v>
      </c>
      <c r="E2" s="9" t="s">
        <v>71</v>
      </c>
      <c r="F2" s="17">
        <v>41964.0</v>
      </c>
      <c r="G2" s="17">
        <v>43100.0</v>
      </c>
      <c r="H2" s="9" t="s">
        <v>72</v>
      </c>
      <c r="I2" s="18" t="s">
        <v>73</v>
      </c>
      <c r="J2" s="9">
        <v>1.0</v>
      </c>
      <c r="K2" s="9" t="s">
        <v>31</v>
      </c>
      <c r="L2" s="9"/>
      <c r="M2" s="12" t="s">
        <v>74</v>
      </c>
    </row>
    <row r="3">
      <c r="A3" s="9" t="s">
        <v>75</v>
      </c>
      <c r="B3" s="9" t="s">
        <v>70</v>
      </c>
      <c r="C3" s="9">
        <v>30.0</v>
      </c>
      <c r="D3" s="9">
        <f t="shared" si="1"/>
        <v>108498</v>
      </c>
      <c r="E3" s="9" t="s">
        <v>71</v>
      </c>
      <c r="F3" s="17">
        <v>41964.0</v>
      </c>
      <c r="G3" s="17">
        <v>43100.0</v>
      </c>
      <c r="H3" s="9" t="s">
        <v>72</v>
      </c>
      <c r="I3" s="18" t="s">
        <v>73</v>
      </c>
      <c r="J3" s="9">
        <v>1.0</v>
      </c>
      <c r="K3" s="9" t="s">
        <v>31</v>
      </c>
      <c r="L3" s="9"/>
      <c r="M3" s="9"/>
    </row>
    <row r="4">
      <c r="A4" s="9" t="s">
        <v>76</v>
      </c>
      <c r="B4" s="9" t="s">
        <v>70</v>
      </c>
      <c r="C4" s="9">
        <v>60.0</v>
      </c>
      <c r="D4" s="9">
        <f t="shared" si="1"/>
        <v>108498</v>
      </c>
      <c r="E4" s="9" t="s">
        <v>71</v>
      </c>
      <c r="F4" s="17">
        <v>41964.0</v>
      </c>
      <c r="G4" s="17">
        <v>43100.0</v>
      </c>
      <c r="H4" s="9" t="s">
        <v>72</v>
      </c>
      <c r="I4" s="18" t="s">
        <v>73</v>
      </c>
      <c r="J4" s="9">
        <v>1.0</v>
      </c>
      <c r="K4" s="9" t="s">
        <v>31</v>
      </c>
      <c r="L4" s="9"/>
      <c r="M4" s="9"/>
    </row>
    <row r="5">
      <c r="A5" s="9" t="s">
        <v>140</v>
      </c>
      <c r="B5" s="6" t="s">
        <v>70</v>
      </c>
      <c r="C5" s="9">
        <v>80.0</v>
      </c>
      <c r="D5" s="9">
        <f t="shared" si="1"/>
        <v>108498</v>
      </c>
      <c r="E5" s="9" t="s">
        <v>71</v>
      </c>
      <c r="F5" s="17">
        <v>41964.0</v>
      </c>
      <c r="G5" s="17">
        <v>43100.0</v>
      </c>
      <c r="H5" s="9" t="s">
        <v>72</v>
      </c>
      <c r="I5" s="18" t="s">
        <v>73</v>
      </c>
      <c r="J5" s="9">
        <v>1.0</v>
      </c>
      <c r="K5" s="9" t="s">
        <v>31</v>
      </c>
      <c r="L5" s="9"/>
      <c r="M5" s="9"/>
    </row>
    <row r="6">
      <c r="A6" s="9" t="s">
        <v>78</v>
      </c>
      <c r="B6" s="9" t="s">
        <v>79</v>
      </c>
      <c r="C6" s="9">
        <v>10.0</v>
      </c>
      <c r="D6" s="9">
        <f t="shared" si="1"/>
        <v>108498</v>
      </c>
      <c r="E6" s="9" t="s">
        <v>71</v>
      </c>
      <c r="F6" s="17">
        <v>41964.0</v>
      </c>
      <c r="G6" s="17">
        <v>43100.0</v>
      </c>
      <c r="H6" s="9" t="s">
        <v>72</v>
      </c>
      <c r="I6" s="18" t="s">
        <v>73</v>
      </c>
      <c r="J6" s="9">
        <v>1.0</v>
      </c>
      <c r="K6" s="9" t="s">
        <v>31</v>
      </c>
      <c r="L6" s="9"/>
      <c r="M6" s="9"/>
    </row>
    <row r="7">
      <c r="A7" s="9" t="s">
        <v>80</v>
      </c>
      <c r="B7" s="9" t="s">
        <v>79</v>
      </c>
      <c r="C7" s="9">
        <v>30.0</v>
      </c>
      <c r="D7" s="9">
        <f t="shared" si="1"/>
        <v>108498</v>
      </c>
      <c r="E7" s="9" t="s">
        <v>71</v>
      </c>
      <c r="F7" s="17">
        <v>41964.0</v>
      </c>
      <c r="G7" s="17">
        <v>43100.0</v>
      </c>
      <c r="H7" s="9" t="s">
        <v>72</v>
      </c>
      <c r="I7" s="18" t="s">
        <v>73</v>
      </c>
      <c r="J7" s="9">
        <v>1.0</v>
      </c>
      <c r="K7" s="9" t="s">
        <v>31</v>
      </c>
      <c r="L7" s="9"/>
      <c r="M7" s="9"/>
    </row>
    <row r="8">
      <c r="A8" s="9" t="s">
        <v>81</v>
      </c>
      <c r="B8" s="9" t="s">
        <v>79</v>
      </c>
      <c r="C8" s="9">
        <v>60.0</v>
      </c>
      <c r="D8" s="9">
        <f t="shared" si="1"/>
        <v>108498</v>
      </c>
      <c r="E8" s="9" t="s">
        <v>71</v>
      </c>
      <c r="F8" s="17">
        <v>41964.0</v>
      </c>
      <c r="G8" s="17">
        <v>43100.0</v>
      </c>
      <c r="H8" s="9" t="s">
        <v>72</v>
      </c>
      <c r="I8" s="18" t="s">
        <v>73</v>
      </c>
      <c r="J8" s="9">
        <v>1.0</v>
      </c>
      <c r="K8" s="9" t="s">
        <v>31</v>
      </c>
      <c r="L8" s="9"/>
      <c r="M8" s="9"/>
    </row>
    <row r="9">
      <c r="A9" s="9" t="s">
        <v>141</v>
      </c>
      <c r="B9" s="9" t="s">
        <v>79</v>
      </c>
      <c r="C9" s="9">
        <v>80.0</v>
      </c>
      <c r="D9" s="9">
        <f t="shared" si="1"/>
        <v>108498</v>
      </c>
      <c r="E9" s="9" t="s">
        <v>71</v>
      </c>
      <c r="F9" s="17">
        <v>41964.0</v>
      </c>
      <c r="G9" s="17">
        <v>43100.0</v>
      </c>
      <c r="H9" s="9" t="s">
        <v>72</v>
      </c>
      <c r="I9" s="18" t="s">
        <v>73</v>
      </c>
      <c r="J9" s="9">
        <v>1.0</v>
      </c>
      <c r="K9" s="9" t="s">
        <v>31</v>
      </c>
      <c r="L9" s="9"/>
      <c r="M9" s="9"/>
    </row>
    <row r="10">
      <c r="A10" s="9" t="s">
        <v>83</v>
      </c>
      <c r="B10" s="9" t="s">
        <v>84</v>
      </c>
      <c r="C10" s="9">
        <v>10.0</v>
      </c>
      <c r="D10" s="9">
        <f t="shared" si="1"/>
        <v>108498</v>
      </c>
      <c r="E10" s="9" t="s">
        <v>71</v>
      </c>
      <c r="F10" s="17">
        <v>41964.0</v>
      </c>
      <c r="G10" s="17">
        <v>43100.0</v>
      </c>
      <c r="H10" s="9" t="s">
        <v>72</v>
      </c>
      <c r="I10" s="18" t="s">
        <v>85</v>
      </c>
      <c r="J10" s="9">
        <v>1.0</v>
      </c>
      <c r="K10" s="9" t="s">
        <v>31</v>
      </c>
      <c r="L10" s="9"/>
      <c r="M10" s="9"/>
    </row>
    <row r="11">
      <c r="A11" s="9" t="s">
        <v>86</v>
      </c>
      <c r="B11" s="9" t="s">
        <v>84</v>
      </c>
      <c r="C11" s="9">
        <v>30.0</v>
      </c>
      <c r="D11" s="9">
        <f t="shared" si="1"/>
        <v>108498</v>
      </c>
      <c r="E11" s="9" t="s">
        <v>71</v>
      </c>
      <c r="F11" s="17">
        <v>41964.0</v>
      </c>
      <c r="G11" s="17">
        <v>43100.0</v>
      </c>
      <c r="H11" s="9" t="s">
        <v>72</v>
      </c>
      <c r="I11" s="18" t="s">
        <v>85</v>
      </c>
      <c r="J11" s="9">
        <v>1.0</v>
      </c>
      <c r="K11" s="9" t="s">
        <v>31</v>
      </c>
      <c r="L11" s="9"/>
      <c r="M11" s="9"/>
    </row>
    <row r="12">
      <c r="A12" s="9" t="s">
        <v>87</v>
      </c>
      <c r="B12" s="9" t="s">
        <v>84</v>
      </c>
      <c r="C12" s="9">
        <v>60.0</v>
      </c>
      <c r="D12" s="9">
        <f t="shared" si="1"/>
        <v>108498</v>
      </c>
      <c r="E12" s="9" t="s">
        <v>71</v>
      </c>
      <c r="F12" s="17">
        <v>41964.0</v>
      </c>
      <c r="G12" s="17">
        <v>43100.0</v>
      </c>
      <c r="H12" s="9" t="s">
        <v>72</v>
      </c>
      <c r="I12" s="18" t="s">
        <v>85</v>
      </c>
      <c r="J12" s="9">
        <v>1.0</v>
      </c>
      <c r="K12" s="9" t="s">
        <v>31</v>
      </c>
      <c r="L12" s="9"/>
      <c r="M12" s="9"/>
    </row>
    <row r="13">
      <c r="A13" s="9" t="s">
        <v>142</v>
      </c>
      <c r="B13" s="9" t="s">
        <v>84</v>
      </c>
      <c r="C13" s="9">
        <v>80.0</v>
      </c>
      <c r="D13" s="9">
        <f t="shared" si="1"/>
        <v>108498</v>
      </c>
      <c r="E13" s="9" t="s">
        <v>71</v>
      </c>
      <c r="F13" s="17">
        <v>41964.0</v>
      </c>
      <c r="G13" s="17">
        <v>43100.0</v>
      </c>
      <c r="H13" s="9" t="s">
        <v>72</v>
      </c>
      <c r="I13" s="18" t="s">
        <v>85</v>
      </c>
      <c r="J13" s="9">
        <v>1.0</v>
      </c>
      <c r="K13" s="9" t="s">
        <v>31</v>
      </c>
      <c r="L13" s="9"/>
      <c r="M13" s="9"/>
    </row>
    <row r="14">
      <c r="A14" s="9" t="s">
        <v>89</v>
      </c>
      <c r="B14" s="18" t="s">
        <v>90</v>
      </c>
      <c r="C14" s="9">
        <v>10.0</v>
      </c>
      <c r="D14" s="9">
        <v>108000.0</v>
      </c>
      <c r="E14" s="9" t="s">
        <v>71</v>
      </c>
      <c r="F14" s="17">
        <v>41964.0</v>
      </c>
      <c r="G14" s="17">
        <v>43100.0</v>
      </c>
      <c r="H14" s="9" t="s">
        <v>72</v>
      </c>
      <c r="I14" s="18" t="s">
        <v>91</v>
      </c>
      <c r="J14" s="9">
        <v>2.0</v>
      </c>
      <c r="K14" s="9" t="s">
        <v>31</v>
      </c>
      <c r="L14" s="9"/>
      <c r="M14" s="12" t="s">
        <v>92</v>
      </c>
      <c r="N14" s="9"/>
      <c r="O14" s="9"/>
      <c r="P14" s="9"/>
      <c r="Q14" s="9"/>
    </row>
    <row r="15">
      <c r="A15" s="9" t="s">
        <v>93</v>
      </c>
      <c r="B15" s="18" t="s">
        <v>90</v>
      </c>
      <c r="C15" s="9">
        <v>30.0</v>
      </c>
      <c r="D15" s="9">
        <v>108000.0</v>
      </c>
      <c r="E15" s="9" t="s">
        <v>71</v>
      </c>
      <c r="F15" s="17">
        <v>41975.0</v>
      </c>
      <c r="G15" s="17">
        <v>43100.0</v>
      </c>
      <c r="H15" s="9" t="s">
        <v>72</v>
      </c>
      <c r="I15" s="18" t="s">
        <v>91</v>
      </c>
      <c r="J15" s="9">
        <v>2.0</v>
      </c>
      <c r="K15" s="9" t="s">
        <v>31</v>
      </c>
      <c r="L15" s="9"/>
      <c r="M15" s="9"/>
      <c r="N15" s="9"/>
      <c r="O15" s="9"/>
      <c r="P15" s="9"/>
    </row>
    <row r="16">
      <c r="A16" s="9" t="s">
        <v>94</v>
      </c>
      <c r="B16" s="18" t="s">
        <v>95</v>
      </c>
      <c r="C16" s="9">
        <v>10.0</v>
      </c>
      <c r="D16" s="9">
        <v>108000.0</v>
      </c>
      <c r="E16" s="9" t="s">
        <v>71</v>
      </c>
      <c r="F16" s="17">
        <v>41975.0</v>
      </c>
      <c r="G16" s="17">
        <v>43100.0</v>
      </c>
      <c r="H16" s="9" t="s">
        <v>72</v>
      </c>
      <c r="I16" s="18" t="s">
        <v>91</v>
      </c>
      <c r="J16" s="9">
        <v>2.0</v>
      </c>
      <c r="K16" s="9" t="s">
        <v>31</v>
      </c>
      <c r="L16" s="9"/>
      <c r="M16" s="9"/>
      <c r="N16" s="9"/>
      <c r="O16" s="9"/>
      <c r="P16" s="9"/>
    </row>
    <row r="17">
      <c r="A17" s="9" t="s">
        <v>96</v>
      </c>
      <c r="B17" s="18" t="s">
        <v>95</v>
      </c>
      <c r="C17" s="9">
        <v>30.0</v>
      </c>
      <c r="D17" s="9">
        <v>108000.0</v>
      </c>
      <c r="E17" s="9" t="s">
        <v>71</v>
      </c>
      <c r="F17" s="17">
        <v>41975.0</v>
      </c>
      <c r="G17" s="17">
        <v>43100.0</v>
      </c>
      <c r="H17" s="9" t="s">
        <v>72</v>
      </c>
      <c r="I17" s="18" t="s">
        <v>91</v>
      </c>
      <c r="J17" s="9">
        <v>2.0</v>
      </c>
      <c r="K17" s="9" t="s">
        <v>31</v>
      </c>
      <c r="L17" s="9"/>
      <c r="M17" s="9"/>
      <c r="N17" s="9"/>
      <c r="O17" s="9"/>
      <c r="P17" s="9"/>
    </row>
    <row r="18">
      <c r="A18" s="9" t="s">
        <v>97</v>
      </c>
      <c r="B18" s="18" t="s">
        <v>98</v>
      </c>
      <c r="C18" s="9">
        <v>10.0</v>
      </c>
      <c r="D18" s="9">
        <v>108000.0</v>
      </c>
      <c r="E18" s="9" t="s">
        <v>71</v>
      </c>
      <c r="F18" s="17">
        <v>41975.0</v>
      </c>
      <c r="G18" s="17">
        <v>43100.0</v>
      </c>
      <c r="H18" s="9" t="s">
        <v>72</v>
      </c>
      <c r="I18" s="18" t="s">
        <v>99</v>
      </c>
      <c r="J18" s="9">
        <v>2.0</v>
      </c>
      <c r="K18" s="9" t="s">
        <v>31</v>
      </c>
      <c r="L18" s="9"/>
      <c r="M18" s="9"/>
      <c r="N18" s="9"/>
      <c r="O18" s="9"/>
      <c r="P18" s="9"/>
    </row>
    <row r="19">
      <c r="A19" s="9" t="s">
        <v>100</v>
      </c>
      <c r="B19" s="18" t="s">
        <v>98</v>
      </c>
      <c r="C19" s="9">
        <v>30.0</v>
      </c>
      <c r="D19" s="9">
        <v>108000.0</v>
      </c>
      <c r="E19" s="9" t="s">
        <v>71</v>
      </c>
      <c r="F19" s="17">
        <v>41975.0</v>
      </c>
      <c r="G19" s="17">
        <v>43100.0</v>
      </c>
      <c r="H19" s="9" t="s">
        <v>72</v>
      </c>
      <c r="I19" s="18" t="s">
        <v>99</v>
      </c>
      <c r="J19" s="9">
        <v>2.0</v>
      </c>
      <c r="K19" s="9" t="s">
        <v>31</v>
      </c>
      <c r="L19" s="9"/>
      <c r="M19" s="9"/>
      <c r="N19" s="9"/>
      <c r="O19" s="9"/>
      <c r="P19" s="9"/>
    </row>
    <row r="20">
      <c r="A20" s="9" t="s">
        <v>101</v>
      </c>
      <c r="B20" s="18" t="s">
        <v>98</v>
      </c>
      <c r="C20" s="9">
        <v>60.0</v>
      </c>
      <c r="D20" s="9">
        <v>108000.0</v>
      </c>
      <c r="E20" s="9" t="s">
        <v>71</v>
      </c>
      <c r="F20" s="17">
        <v>41975.0</v>
      </c>
      <c r="G20" s="17">
        <v>43100.0</v>
      </c>
      <c r="H20" s="9" t="s">
        <v>72</v>
      </c>
      <c r="I20" s="18" t="s">
        <v>99</v>
      </c>
      <c r="J20" s="9">
        <v>2.0</v>
      </c>
      <c r="K20" s="9" t="s">
        <v>31</v>
      </c>
      <c r="L20" s="9"/>
      <c r="M20" s="9"/>
      <c r="N20" s="9"/>
      <c r="O20" s="9"/>
      <c r="P20" s="9"/>
    </row>
    <row r="21">
      <c r="A21" s="9" t="s">
        <v>143</v>
      </c>
      <c r="B21" s="18" t="s">
        <v>98</v>
      </c>
      <c r="C21" s="9">
        <v>80.0</v>
      </c>
      <c r="D21" s="9">
        <v>108000.0</v>
      </c>
      <c r="E21" s="9" t="s">
        <v>71</v>
      </c>
      <c r="F21" s="17">
        <v>41975.0</v>
      </c>
      <c r="G21" s="17">
        <v>43100.0</v>
      </c>
      <c r="H21" s="9" t="s">
        <v>72</v>
      </c>
      <c r="I21" s="18" t="s">
        <v>99</v>
      </c>
      <c r="J21" s="9">
        <v>2.0</v>
      </c>
      <c r="K21" s="9" t="s">
        <v>31</v>
      </c>
      <c r="L21" s="9"/>
      <c r="M21" s="9"/>
      <c r="N21" s="9"/>
      <c r="O21" s="9"/>
      <c r="P21" s="9"/>
    </row>
    <row r="22">
      <c r="A22" s="9" t="s">
        <v>103</v>
      </c>
      <c r="B22" s="18" t="s">
        <v>104</v>
      </c>
      <c r="C22" s="9">
        <v>10.0</v>
      </c>
      <c r="D22" s="9">
        <v>108000.0</v>
      </c>
      <c r="E22" s="9" t="s">
        <v>71</v>
      </c>
      <c r="F22" s="17">
        <v>41975.0</v>
      </c>
      <c r="G22" s="17">
        <v>43100.0</v>
      </c>
      <c r="H22" s="9" t="s">
        <v>72</v>
      </c>
      <c r="I22" s="18" t="s">
        <v>99</v>
      </c>
      <c r="J22" s="9">
        <v>2.0</v>
      </c>
      <c r="K22" s="9" t="s">
        <v>31</v>
      </c>
      <c r="L22" s="9"/>
      <c r="M22" s="9"/>
      <c r="N22" s="9"/>
      <c r="O22" s="9"/>
      <c r="P22" s="9"/>
    </row>
    <row r="23">
      <c r="A23" s="9" t="s">
        <v>105</v>
      </c>
      <c r="B23" s="18" t="s">
        <v>104</v>
      </c>
      <c r="C23" s="9">
        <v>30.0</v>
      </c>
      <c r="D23" s="9">
        <v>108000.0</v>
      </c>
      <c r="E23" s="9" t="s">
        <v>71</v>
      </c>
      <c r="F23" s="17">
        <v>41975.0</v>
      </c>
      <c r="G23" s="17">
        <v>43100.0</v>
      </c>
      <c r="H23" s="9" t="s">
        <v>72</v>
      </c>
      <c r="I23" s="18" t="s">
        <v>99</v>
      </c>
      <c r="J23" s="9">
        <v>2.0</v>
      </c>
      <c r="K23" s="9" t="s">
        <v>31</v>
      </c>
      <c r="L23" s="9"/>
      <c r="M23" s="9"/>
      <c r="N23" s="9"/>
      <c r="O23" s="9"/>
      <c r="P23" s="9"/>
    </row>
    <row r="24">
      <c r="A24" s="9" t="s">
        <v>106</v>
      </c>
      <c r="B24" s="18" t="s">
        <v>104</v>
      </c>
      <c r="C24" s="9">
        <v>60.0</v>
      </c>
      <c r="D24" s="9">
        <v>108000.0</v>
      </c>
      <c r="E24" s="9" t="s">
        <v>71</v>
      </c>
      <c r="F24" s="17">
        <v>41975.0</v>
      </c>
      <c r="G24" s="17">
        <v>43100.0</v>
      </c>
      <c r="H24" s="9" t="s">
        <v>72</v>
      </c>
      <c r="I24" s="18" t="s">
        <v>99</v>
      </c>
      <c r="J24" s="9">
        <v>2.0</v>
      </c>
      <c r="K24" s="9" t="s">
        <v>31</v>
      </c>
      <c r="L24" s="9"/>
      <c r="M24" s="9"/>
      <c r="N24" s="9"/>
      <c r="O24" s="9"/>
      <c r="P24" s="9"/>
    </row>
    <row r="25">
      <c r="A25" s="9" t="s">
        <v>144</v>
      </c>
      <c r="B25" s="18" t="s">
        <v>104</v>
      </c>
      <c r="C25" s="9">
        <v>80.0</v>
      </c>
      <c r="D25" s="9">
        <v>108000.0</v>
      </c>
      <c r="E25" s="9" t="s">
        <v>71</v>
      </c>
      <c r="F25" s="17">
        <v>41975.0</v>
      </c>
      <c r="G25" s="17">
        <v>43100.0</v>
      </c>
      <c r="H25" s="9" t="s">
        <v>72</v>
      </c>
      <c r="I25" s="18" t="s">
        <v>99</v>
      </c>
      <c r="J25" s="9">
        <v>2.0</v>
      </c>
      <c r="K25" s="9" t="s">
        <v>31</v>
      </c>
      <c r="L25" s="9"/>
      <c r="M25" s="9"/>
      <c r="N25" s="9"/>
      <c r="O25" s="9"/>
      <c r="P25" s="9"/>
    </row>
    <row r="26">
      <c r="A26" s="9" t="s">
        <v>108</v>
      </c>
      <c r="B26" s="18" t="s">
        <v>95</v>
      </c>
      <c r="C26" s="9">
        <v>10.0</v>
      </c>
      <c r="D26" s="9">
        <v>108000.0</v>
      </c>
      <c r="E26" s="9" t="s">
        <v>71</v>
      </c>
      <c r="F26" s="17">
        <v>41975.0</v>
      </c>
      <c r="G26" s="17">
        <v>43100.0</v>
      </c>
      <c r="H26" s="9" t="s">
        <v>72</v>
      </c>
      <c r="I26" s="18" t="s">
        <v>99</v>
      </c>
      <c r="J26" s="9">
        <v>2.0</v>
      </c>
      <c r="K26" s="9" t="s">
        <v>31</v>
      </c>
      <c r="L26" s="9"/>
      <c r="M26" s="9"/>
      <c r="N26" s="9"/>
      <c r="O26" s="9"/>
      <c r="P26" s="9"/>
    </row>
    <row r="27">
      <c r="A27" s="9" t="s">
        <v>109</v>
      </c>
      <c r="B27" s="18" t="s">
        <v>95</v>
      </c>
      <c r="C27" s="9">
        <v>30.0</v>
      </c>
      <c r="D27" s="9">
        <v>108000.0</v>
      </c>
      <c r="E27" s="9" t="s">
        <v>71</v>
      </c>
      <c r="F27" s="17">
        <v>41975.0</v>
      </c>
      <c r="G27" s="17">
        <v>43100.0</v>
      </c>
      <c r="H27" s="9" t="s">
        <v>72</v>
      </c>
      <c r="I27" s="18" t="s">
        <v>99</v>
      </c>
      <c r="J27" s="9">
        <v>2.0</v>
      </c>
      <c r="K27" s="9" t="s">
        <v>31</v>
      </c>
      <c r="L27" s="9"/>
      <c r="M27" s="9"/>
      <c r="N27" s="9"/>
      <c r="O27" s="9"/>
      <c r="P27" s="9"/>
    </row>
    <row r="28">
      <c r="A28" s="9" t="s">
        <v>110</v>
      </c>
      <c r="B28" s="18" t="s">
        <v>95</v>
      </c>
      <c r="C28" s="9">
        <v>60.0</v>
      </c>
      <c r="D28" s="9">
        <v>108000.0</v>
      </c>
      <c r="E28" s="9" t="s">
        <v>71</v>
      </c>
      <c r="F28" s="17">
        <v>41975.0</v>
      </c>
      <c r="G28" s="17">
        <v>43100.0</v>
      </c>
      <c r="H28" s="9" t="s">
        <v>72</v>
      </c>
      <c r="I28" s="18" t="s">
        <v>99</v>
      </c>
      <c r="J28" s="9">
        <v>2.0</v>
      </c>
      <c r="K28" s="9" t="s">
        <v>31</v>
      </c>
      <c r="L28" s="9"/>
      <c r="M28" s="9"/>
      <c r="N28" s="9"/>
      <c r="O28" s="9"/>
      <c r="P28" s="9"/>
    </row>
    <row r="29">
      <c r="A29" s="9" t="s">
        <v>145</v>
      </c>
      <c r="B29" s="18" t="s">
        <v>95</v>
      </c>
      <c r="C29" s="9">
        <v>80.0</v>
      </c>
      <c r="D29" s="9">
        <v>108000.0</v>
      </c>
      <c r="E29" s="9" t="s">
        <v>71</v>
      </c>
      <c r="F29" s="17">
        <v>41975.0</v>
      </c>
      <c r="G29" s="17">
        <v>43100.0</v>
      </c>
      <c r="H29" s="9" t="s">
        <v>72</v>
      </c>
      <c r="I29" s="18" t="s">
        <v>99</v>
      </c>
      <c r="J29" s="9">
        <v>2.0</v>
      </c>
      <c r="K29" s="9" t="s">
        <v>31</v>
      </c>
      <c r="L29" s="9"/>
      <c r="M29" s="9"/>
      <c r="N29" s="9"/>
      <c r="O29" s="9"/>
      <c r="P29" s="9"/>
    </row>
    <row r="30">
      <c r="A30" s="22" t="s">
        <v>146</v>
      </c>
      <c r="B30" s="18" t="s">
        <v>113</v>
      </c>
      <c r="C30" s="6">
        <v>5.0</v>
      </c>
      <c r="D30" s="19">
        <f t="shared" ref="D30:D33" si="2">26823+35137+34462</f>
        <v>96422</v>
      </c>
      <c r="E30" s="6" t="s">
        <v>71</v>
      </c>
      <c r="F30" s="20">
        <v>42090.0</v>
      </c>
      <c r="G30" s="20">
        <v>43100.0</v>
      </c>
      <c r="H30" s="6" t="s">
        <v>72</v>
      </c>
      <c r="I30" s="18" t="s">
        <v>114</v>
      </c>
      <c r="J30" s="6">
        <v>5.0</v>
      </c>
      <c r="K30" s="6" t="s">
        <v>115</v>
      </c>
      <c r="M30" s="12" t="s">
        <v>116</v>
      </c>
    </row>
    <row r="31">
      <c r="A31" s="22" t="s">
        <v>147</v>
      </c>
      <c r="B31" s="18" t="s">
        <v>113</v>
      </c>
      <c r="C31" s="9">
        <v>10.0</v>
      </c>
      <c r="D31" s="19">
        <f t="shared" si="2"/>
        <v>96422</v>
      </c>
      <c r="E31" s="6" t="s">
        <v>71</v>
      </c>
      <c r="F31" s="20">
        <v>42090.0</v>
      </c>
      <c r="G31" s="20">
        <v>43100.0</v>
      </c>
      <c r="H31" s="6" t="s">
        <v>72</v>
      </c>
      <c r="I31" s="18" t="s">
        <v>114</v>
      </c>
      <c r="J31" s="6">
        <v>5.0</v>
      </c>
      <c r="K31" s="6" t="s">
        <v>115</v>
      </c>
      <c r="L31" s="9"/>
      <c r="M31" s="9"/>
      <c r="N31" s="9"/>
      <c r="O31" s="9"/>
      <c r="P31" s="9"/>
    </row>
    <row r="32">
      <c r="A32" s="22" t="s">
        <v>148</v>
      </c>
      <c r="B32" s="18" t="s">
        <v>113</v>
      </c>
      <c r="C32" s="6">
        <v>30.0</v>
      </c>
      <c r="D32" s="19">
        <f t="shared" si="2"/>
        <v>96422</v>
      </c>
      <c r="E32" s="6" t="s">
        <v>71</v>
      </c>
      <c r="F32" s="20">
        <v>42090.0</v>
      </c>
      <c r="G32" s="20">
        <v>43100.0</v>
      </c>
      <c r="H32" s="6" t="s">
        <v>72</v>
      </c>
      <c r="I32" s="18" t="s">
        <v>114</v>
      </c>
      <c r="J32" s="6">
        <v>5.0</v>
      </c>
      <c r="K32" s="6" t="s">
        <v>115</v>
      </c>
    </row>
    <row r="33">
      <c r="A33" s="22" t="s">
        <v>149</v>
      </c>
      <c r="B33" s="18" t="s">
        <v>113</v>
      </c>
      <c r="C33" s="6">
        <v>60.0</v>
      </c>
      <c r="D33" s="19">
        <f t="shared" si="2"/>
        <v>96422</v>
      </c>
      <c r="E33" s="6" t="s">
        <v>71</v>
      </c>
      <c r="F33" s="20">
        <v>42090.0</v>
      </c>
      <c r="G33" s="20">
        <v>43100.0</v>
      </c>
      <c r="H33" s="6" t="s">
        <v>72</v>
      </c>
      <c r="I33" s="18" t="s">
        <v>114</v>
      </c>
      <c r="J33" s="6">
        <v>5.0</v>
      </c>
      <c r="K33" s="6" t="s">
        <v>115</v>
      </c>
    </row>
  </sheetData>
  <hyperlinks>
    <hyperlink r:id="rId1" ref="M2"/>
    <hyperlink r:id="rId2" ref="M14"/>
    <hyperlink r:id="rId3" ref="M30"/>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86"/>
  </cols>
  <sheetData>
    <row r="1">
      <c r="A1" s="15" t="s">
        <v>57</v>
      </c>
      <c r="B1" s="15" t="s">
        <v>58</v>
      </c>
      <c r="C1" s="15" t="s">
        <v>59</v>
      </c>
      <c r="D1" s="15" t="s">
        <v>60</v>
      </c>
      <c r="E1" s="15" t="s">
        <v>61</v>
      </c>
      <c r="F1" s="15" t="s">
        <v>62</v>
      </c>
      <c r="G1" s="15" t="s">
        <v>63</v>
      </c>
      <c r="H1" s="15" t="s">
        <v>64</v>
      </c>
      <c r="I1" s="15" t="s">
        <v>65</v>
      </c>
      <c r="J1" s="15" t="s">
        <v>66</v>
      </c>
      <c r="K1" s="15" t="s">
        <v>67</v>
      </c>
      <c r="L1" s="15" t="s">
        <v>15</v>
      </c>
      <c r="M1" s="16" t="s">
        <v>68</v>
      </c>
      <c r="N1" s="15"/>
      <c r="O1" s="15"/>
      <c r="P1" s="15"/>
      <c r="Q1" s="15"/>
      <c r="R1" s="15"/>
      <c r="S1" s="15"/>
      <c r="T1" s="15"/>
      <c r="U1" s="15"/>
      <c r="V1" s="15"/>
      <c r="W1" s="15"/>
      <c r="X1" s="15"/>
      <c r="Y1" s="15"/>
      <c r="Z1" s="15"/>
    </row>
    <row r="2">
      <c r="A2" s="9" t="s">
        <v>150</v>
      </c>
      <c r="B2" s="9" t="s">
        <v>70</v>
      </c>
      <c r="C2" s="9">
        <v>2.0</v>
      </c>
      <c r="D2" s="9">
        <f t="shared" ref="D2:D13" si="1">14428+31788+35041+35137+35041</f>
        <v>151435</v>
      </c>
      <c r="E2" s="9" t="s">
        <v>71</v>
      </c>
      <c r="F2" s="17">
        <v>41489.0</v>
      </c>
      <c r="G2" s="17">
        <v>43100.0</v>
      </c>
      <c r="H2" s="9" t="s">
        <v>72</v>
      </c>
      <c r="I2" s="18" t="s">
        <v>73</v>
      </c>
      <c r="J2" s="9">
        <v>0.0</v>
      </c>
      <c r="K2" s="9" t="s">
        <v>31</v>
      </c>
      <c r="L2" s="9"/>
      <c r="M2" s="7" t="s">
        <v>151</v>
      </c>
    </row>
    <row r="3">
      <c r="A3" s="9" t="s">
        <v>152</v>
      </c>
      <c r="B3" s="9" t="s">
        <v>70</v>
      </c>
      <c r="C3" s="6">
        <v>10.0</v>
      </c>
      <c r="D3" s="9">
        <f t="shared" si="1"/>
        <v>151435</v>
      </c>
      <c r="E3" s="9" t="s">
        <v>71</v>
      </c>
      <c r="F3" s="17">
        <v>41489.0</v>
      </c>
      <c r="G3" s="17">
        <v>43100.0</v>
      </c>
      <c r="H3" s="9" t="s">
        <v>72</v>
      </c>
      <c r="I3" s="18" t="s">
        <v>73</v>
      </c>
      <c r="J3" s="9">
        <v>0.0</v>
      </c>
      <c r="K3" s="9" t="s">
        <v>31</v>
      </c>
    </row>
    <row r="4">
      <c r="A4" s="9" t="s">
        <v>153</v>
      </c>
      <c r="B4" s="9" t="s">
        <v>70</v>
      </c>
      <c r="C4" s="6">
        <v>30.0</v>
      </c>
      <c r="D4" s="9">
        <f t="shared" si="1"/>
        <v>151435</v>
      </c>
      <c r="E4" s="9" t="s">
        <v>71</v>
      </c>
      <c r="F4" s="17">
        <v>41489.0</v>
      </c>
      <c r="G4" s="17">
        <v>43100.0</v>
      </c>
      <c r="H4" s="9" t="s">
        <v>72</v>
      </c>
      <c r="I4" s="18" t="s">
        <v>73</v>
      </c>
      <c r="J4" s="9">
        <v>0.0</v>
      </c>
      <c r="K4" s="9" t="s">
        <v>31</v>
      </c>
    </row>
    <row r="5">
      <c r="A5" s="9" t="s">
        <v>154</v>
      </c>
      <c r="B5" s="6" t="s">
        <v>70</v>
      </c>
      <c r="C5" s="6">
        <v>60.0</v>
      </c>
      <c r="D5" s="9">
        <f t="shared" si="1"/>
        <v>151435</v>
      </c>
      <c r="E5" s="9" t="s">
        <v>71</v>
      </c>
      <c r="F5" s="17">
        <v>41489.0</v>
      </c>
      <c r="G5" s="17">
        <v>43100.0</v>
      </c>
      <c r="H5" s="9" t="s">
        <v>72</v>
      </c>
      <c r="I5" s="18" t="s">
        <v>73</v>
      </c>
      <c r="J5" s="9">
        <v>0.0</v>
      </c>
      <c r="K5" s="9" t="s">
        <v>31</v>
      </c>
    </row>
    <row r="6">
      <c r="A6" s="9" t="s">
        <v>155</v>
      </c>
      <c r="B6" s="9" t="s">
        <v>79</v>
      </c>
      <c r="C6" s="9">
        <v>2.0</v>
      </c>
      <c r="D6" s="9">
        <f t="shared" si="1"/>
        <v>151435</v>
      </c>
      <c r="E6" s="9" t="s">
        <v>71</v>
      </c>
      <c r="F6" s="17">
        <v>41489.0</v>
      </c>
      <c r="G6" s="17">
        <v>43100.0</v>
      </c>
      <c r="H6" s="9" t="s">
        <v>72</v>
      </c>
      <c r="I6" s="18" t="s">
        <v>73</v>
      </c>
      <c r="J6" s="9">
        <v>0.0</v>
      </c>
      <c r="K6" s="9" t="s">
        <v>31</v>
      </c>
    </row>
    <row r="7">
      <c r="A7" s="9" t="s">
        <v>156</v>
      </c>
      <c r="B7" s="9" t="s">
        <v>79</v>
      </c>
      <c r="C7" s="6">
        <v>10.0</v>
      </c>
      <c r="D7" s="9">
        <f t="shared" si="1"/>
        <v>151435</v>
      </c>
      <c r="E7" s="9" t="s">
        <v>71</v>
      </c>
      <c r="F7" s="17">
        <v>41489.0</v>
      </c>
      <c r="G7" s="17">
        <v>43100.0</v>
      </c>
      <c r="H7" s="9" t="s">
        <v>72</v>
      </c>
      <c r="I7" s="18" t="s">
        <v>73</v>
      </c>
      <c r="J7" s="9">
        <v>0.0</v>
      </c>
      <c r="K7" s="9" t="s">
        <v>31</v>
      </c>
    </row>
    <row r="8">
      <c r="A8" s="9" t="s">
        <v>157</v>
      </c>
      <c r="B8" s="9" t="s">
        <v>79</v>
      </c>
      <c r="C8" s="6">
        <v>30.0</v>
      </c>
      <c r="D8" s="9">
        <f t="shared" si="1"/>
        <v>151435</v>
      </c>
      <c r="E8" s="9" t="s">
        <v>71</v>
      </c>
      <c r="F8" s="17">
        <v>41489.0</v>
      </c>
      <c r="G8" s="17">
        <v>43100.0</v>
      </c>
      <c r="H8" s="9" t="s">
        <v>72</v>
      </c>
      <c r="I8" s="18" t="s">
        <v>73</v>
      </c>
      <c r="J8" s="9">
        <v>0.0</v>
      </c>
      <c r="K8" s="9" t="s">
        <v>31</v>
      </c>
    </row>
    <row r="9">
      <c r="A9" s="9" t="s">
        <v>158</v>
      </c>
      <c r="B9" s="9" t="s">
        <v>79</v>
      </c>
      <c r="C9" s="6">
        <v>60.0</v>
      </c>
      <c r="D9" s="9">
        <f t="shared" si="1"/>
        <v>151435</v>
      </c>
      <c r="E9" s="9" t="s">
        <v>71</v>
      </c>
      <c r="F9" s="17">
        <v>41489.0</v>
      </c>
      <c r="G9" s="17">
        <v>43100.0</v>
      </c>
      <c r="H9" s="9" t="s">
        <v>72</v>
      </c>
      <c r="I9" s="18" t="s">
        <v>73</v>
      </c>
      <c r="J9" s="9">
        <v>0.0</v>
      </c>
      <c r="K9" s="9" t="s">
        <v>31</v>
      </c>
    </row>
    <row r="10">
      <c r="A10" s="9" t="s">
        <v>159</v>
      </c>
      <c r="B10" s="9" t="s">
        <v>84</v>
      </c>
      <c r="C10" s="9">
        <v>2.0</v>
      </c>
      <c r="D10" s="9">
        <f t="shared" si="1"/>
        <v>151435</v>
      </c>
      <c r="E10" s="9" t="s">
        <v>71</v>
      </c>
      <c r="F10" s="17">
        <v>41489.0</v>
      </c>
      <c r="G10" s="17">
        <v>43100.0</v>
      </c>
      <c r="H10" s="9" t="s">
        <v>72</v>
      </c>
      <c r="I10" s="18" t="s">
        <v>85</v>
      </c>
      <c r="J10" s="9">
        <v>0.0</v>
      </c>
      <c r="K10" s="9" t="s">
        <v>31</v>
      </c>
    </row>
    <row r="11">
      <c r="A11" s="9" t="s">
        <v>160</v>
      </c>
      <c r="B11" s="9" t="s">
        <v>84</v>
      </c>
      <c r="C11" s="6">
        <v>10.0</v>
      </c>
      <c r="D11" s="9">
        <f t="shared" si="1"/>
        <v>151435</v>
      </c>
      <c r="E11" s="9" t="s">
        <v>71</v>
      </c>
      <c r="F11" s="17">
        <v>41489.0</v>
      </c>
      <c r="G11" s="17">
        <v>43100.0</v>
      </c>
      <c r="H11" s="9" t="s">
        <v>72</v>
      </c>
      <c r="I11" s="18" t="s">
        <v>85</v>
      </c>
      <c r="J11" s="9">
        <v>0.0</v>
      </c>
      <c r="K11" s="9" t="s">
        <v>31</v>
      </c>
    </row>
    <row r="12">
      <c r="A12" s="9" t="s">
        <v>161</v>
      </c>
      <c r="B12" s="9" t="s">
        <v>84</v>
      </c>
      <c r="C12" s="6">
        <v>30.0</v>
      </c>
      <c r="D12" s="9">
        <f t="shared" si="1"/>
        <v>151435</v>
      </c>
      <c r="E12" s="9" t="s">
        <v>71</v>
      </c>
      <c r="F12" s="17">
        <v>41489.0</v>
      </c>
      <c r="G12" s="17">
        <v>43100.0</v>
      </c>
      <c r="H12" s="9" t="s">
        <v>72</v>
      </c>
      <c r="I12" s="18" t="s">
        <v>85</v>
      </c>
      <c r="J12" s="9">
        <v>0.0</v>
      </c>
      <c r="K12" s="9" t="s">
        <v>31</v>
      </c>
    </row>
    <row r="13">
      <c r="A13" s="9" t="s">
        <v>162</v>
      </c>
      <c r="B13" s="9" t="s">
        <v>84</v>
      </c>
      <c r="C13" s="6">
        <v>60.0</v>
      </c>
      <c r="D13" s="9">
        <f t="shared" si="1"/>
        <v>151435</v>
      </c>
      <c r="E13" s="9" t="s">
        <v>71</v>
      </c>
      <c r="F13" s="17">
        <v>41489.0</v>
      </c>
      <c r="G13" s="17">
        <v>43100.0</v>
      </c>
      <c r="H13" s="9" t="s">
        <v>72</v>
      </c>
      <c r="I13" s="18" t="s">
        <v>85</v>
      </c>
      <c r="J13" s="9">
        <v>0.0</v>
      </c>
      <c r="K13" s="9" t="s">
        <v>31</v>
      </c>
    </row>
    <row r="14">
      <c r="A14" s="9" t="s">
        <v>163</v>
      </c>
      <c r="B14" s="18" t="s">
        <v>98</v>
      </c>
      <c r="C14" s="6">
        <v>12.0</v>
      </c>
      <c r="D14" s="19">
        <f t="shared" ref="D14:D16" si="2">13470+50000+52705+52561+52561+50000+52561</f>
        <v>323858</v>
      </c>
      <c r="E14" s="6" t="s">
        <v>164</v>
      </c>
      <c r="F14" s="20">
        <v>40450.0</v>
      </c>
      <c r="G14" s="20">
        <v>43465.0</v>
      </c>
      <c r="H14" s="6" t="s">
        <v>72</v>
      </c>
      <c r="I14" s="18" t="s">
        <v>99</v>
      </c>
      <c r="J14" s="9">
        <v>5.0</v>
      </c>
      <c r="K14" s="9" t="s">
        <v>115</v>
      </c>
      <c r="M14" s="12" t="s">
        <v>165</v>
      </c>
    </row>
    <row r="15">
      <c r="A15" s="9" t="s">
        <v>166</v>
      </c>
      <c r="B15" s="18" t="s">
        <v>95</v>
      </c>
      <c r="C15" s="6">
        <v>12.0</v>
      </c>
      <c r="D15" s="19">
        <f t="shared" si="2"/>
        <v>323858</v>
      </c>
      <c r="E15" s="6" t="s">
        <v>164</v>
      </c>
      <c r="F15" s="20">
        <v>40450.0</v>
      </c>
      <c r="G15" s="20">
        <v>43465.0</v>
      </c>
      <c r="H15" s="6" t="s">
        <v>72</v>
      </c>
      <c r="I15" s="18" t="s">
        <v>99</v>
      </c>
      <c r="J15" s="9">
        <v>5.0</v>
      </c>
      <c r="K15" s="9" t="s">
        <v>115</v>
      </c>
    </row>
    <row r="16">
      <c r="A16" s="9" t="s">
        <v>167</v>
      </c>
      <c r="B16" s="18" t="s">
        <v>104</v>
      </c>
      <c r="C16" s="6">
        <v>12.0</v>
      </c>
      <c r="D16" s="19">
        <f t="shared" si="2"/>
        <v>323858</v>
      </c>
      <c r="E16" s="6" t="s">
        <v>164</v>
      </c>
      <c r="F16" s="20">
        <v>40450.0</v>
      </c>
      <c r="G16" s="20">
        <v>43465.0</v>
      </c>
      <c r="H16" s="6" t="s">
        <v>72</v>
      </c>
      <c r="I16" s="18" t="s">
        <v>99</v>
      </c>
      <c r="J16" s="9">
        <v>5.0</v>
      </c>
      <c r="K16" s="9" t="s">
        <v>115</v>
      </c>
    </row>
    <row r="17">
      <c r="A17" s="9" t="s">
        <v>168</v>
      </c>
      <c r="B17" s="18" t="s">
        <v>98</v>
      </c>
      <c r="C17" s="6">
        <v>37.0</v>
      </c>
      <c r="D17" s="19">
        <f t="shared" ref="D17:D19" si="3">13470+50000+52705+52561+52561+50000+50000+52561+50000</f>
        <v>423858</v>
      </c>
      <c r="E17" s="6" t="s">
        <v>164</v>
      </c>
      <c r="F17" s="20">
        <v>40450.0</v>
      </c>
      <c r="G17" s="20">
        <v>43465.0</v>
      </c>
      <c r="H17" s="6" t="s">
        <v>72</v>
      </c>
      <c r="I17" s="18" t="s">
        <v>99</v>
      </c>
      <c r="J17" s="9">
        <v>5.0</v>
      </c>
      <c r="K17" s="9" t="s">
        <v>115</v>
      </c>
    </row>
    <row r="18">
      <c r="A18" s="9" t="s">
        <v>169</v>
      </c>
      <c r="B18" s="18" t="s">
        <v>95</v>
      </c>
      <c r="C18" s="6">
        <v>37.0</v>
      </c>
      <c r="D18" s="19">
        <f t="shared" si="3"/>
        <v>423858</v>
      </c>
      <c r="E18" s="6" t="s">
        <v>164</v>
      </c>
      <c r="F18" s="20">
        <v>40450.0</v>
      </c>
      <c r="G18" s="20">
        <v>43465.0</v>
      </c>
      <c r="H18" s="6" t="s">
        <v>72</v>
      </c>
      <c r="I18" s="18" t="s">
        <v>99</v>
      </c>
      <c r="J18" s="9">
        <v>5.0</v>
      </c>
      <c r="K18" s="9" t="s">
        <v>115</v>
      </c>
    </row>
    <row r="19">
      <c r="A19" s="9" t="s">
        <v>170</v>
      </c>
      <c r="B19" s="18" t="s">
        <v>104</v>
      </c>
      <c r="C19" s="6">
        <v>37.0</v>
      </c>
      <c r="D19" s="19">
        <f t="shared" si="3"/>
        <v>423858</v>
      </c>
      <c r="E19" s="6" t="s">
        <v>164</v>
      </c>
      <c r="F19" s="20">
        <v>40450.0</v>
      </c>
      <c r="G19" s="20">
        <v>43465.0</v>
      </c>
      <c r="H19" s="6" t="s">
        <v>72</v>
      </c>
      <c r="I19" s="18" t="s">
        <v>99</v>
      </c>
      <c r="J19" s="9">
        <v>5.0</v>
      </c>
      <c r="K19" s="9" t="s">
        <v>115</v>
      </c>
    </row>
    <row r="20">
      <c r="A20" s="9" t="s">
        <v>171</v>
      </c>
      <c r="B20" s="18" t="s">
        <v>98</v>
      </c>
      <c r="C20" s="6">
        <v>57.0</v>
      </c>
      <c r="D20" s="19">
        <f t="shared" ref="D20:D22" si="4">13470+50000+52705+52561+52561+50000+52561</f>
        <v>323858</v>
      </c>
      <c r="E20" s="6" t="s">
        <v>164</v>
      </c>
      <c r="F20" s="20">
        <v>40450.0</v>
      </c>
      <c r="G20" s="20">
        <v>43465.0</v>
      </c>
      <c r="H20" s="6" t="s">
        <v>72</v>
      </c>
      <c r="I20" s="18" t="s">
        <v>99</v>
      </c>
      <c r="J20" s="9">
        <v>5.0</v>
      </c>
      <c r="K20" s="9" t="s">
        <v>115</v>
      </c>
    </row>
    <row r="21">
      <c r="A21" s="9" t="s">
        <v>172</v>
      </c>
      <c r="B21" s="18" t="s">
        <v>95</v>
      </c>
      <c r="C21" s="6">
        <v>57.0</v>
      </c>
      <c r="D21" s="19">
        <f t="shared" si="4"/>
        <v>323858</v>
      </c>
      <c r="E21" s="6" t="s">
        <v>164</v>
      </c>
      <c r="F21" s="20">
        <v>40450.0</v>
      </c>
      <c r="G21" s="20">
        <v>43465.0</v>
      </c>
      <c r="H21" s="6" t="s">
        <v>72</v>
      </c>
      <c r="I21" s="18" t="s">
        <v>99</v>
      </c>
      <c r="J21" s="9">
        <v>5.0</v>
      </c>
      <c r="K21" s="9" t="s">
        <v>115</v>
      </c>
    </row>
    <row r="22">
      <c r="A22" s="9" t="s">
        <v>173</v>
      </c>
      <c r="B22" s="18" t="s">
        <v>104</v>
      </c>
      <c r="C22" s="6">
        <v>57.0</v>
      </c>
      <c r="D22" s="19">
        <f t="shared" si="4"/>
        <v>323858</v>
      </c>
      <c r="E22" s="6" t="s">
        <v>164</v>
      </c>
      <c r="F22" s="20">
        <v>40450.0</v>
      </c>
      <c r="G22" s="20">
        <v>43465.0</v>
      </c>
      <c r="H22" s="6" t="s">
        <v>72</v>
      </c>
      <c r="I22" s="18" t="s">
        <v>99</v>
      </c>
      <c r="J22" s="9">
        <v>5.0</v>
      </c>
      <c r="K22" s="9" t="s">
        <v>115</v>
      </c>
    </row>
    <row r="23">
      <c r="A23" s="9" t="s">
        <v>174</v>
      </c>
      <c r="B23" s="18" t="s">
        <v>175</v>
      </c>
      <c r="C23" s="6">
        <v>12.0</v>
      </c>
      <c r="D23" s="19">
        <f t="shared" ref="D23:D24" si="5">13470+50000+52705+52561+52561+50000+50000+52561+50000</f>
        <v>423858</v>
      </c>
      <c r="E23" s="6" t="s">
        <v>164</v>
      </c>
      <c r="F23" s="20">
        <v>40450.0</v>
      </c>
      <c r="G23" s="20">
        <v>43465.0</v>
      </c>
      <c r="H23" s="6" t="s">
        <v>72</v>
      </c>
      <c r="I23" s="18" t="s">
        <v>176</v>
      </c>
      <c r="J23" s="9">
        <v>5.0</v>
      </c>
      <c r="K23" s="9" t="s">
        <v>115</v>
      </c>
    </row>
    <row r="24">
      <c r="A24" s="9" t="s">
        <v>177</v>
      </c>
      <c r="B24" s="18" t="s">
        <v>175</v>
      </c>
      <c r="C24" s="6">
        <v>23.0</v>
      </c>
      <c r="D24" s="19">
        <f t="shared" si="5"/>
        <v>423858</v>
      </c>
      <c r="E24" s="6" t="s">
        <v>164</v>
      </c>
      <c r="F24" s="20">
        <v>40450.0</v>
      </c>
      <c r="G24" s="20">
        <v>43465.0</v>
      </c>
      <c r="H24" s="6" t="s">
        <v>72</v>
      </c>
      <c r="I24" s="18" t="s">
        <v>176</v>
      </c>
      <c r="J24" s="9">
        <v>5.0</v>
      </c>
      <c r="K24" s="9" t="s">
        <v>115</v>
      </c>
    </row>
    <row r="25">
      <c r="A25" s="9" t="s">
        <v>112</v>
      </c>
      <c r="B25" s="18" t="s">
        <v>113</v>
      </c>
      <c r="C25" s="6">
        <v>5.0</v>
      </c>
      <c r="D25" s="19">
        <f t="shared" ref="D25:D28" si="6">18000+35000+35000+35000</f>
        <v>123000</v>
      </c>
      <c r="E25" s="6" t="s">
        <v>71</v>
      </c>
      <c r="F25" s="20">
        <v>42180.0</v>
      </c>
      <c r="G25" s="20">
        <v>43465.0</v>
      </c>
      <c r="H25" s="6" t="s">
        <v>72</v>
      </c>
      <c r="I25" s="18" t="s">
        <v>114</v>
      </c>
      <c r="J25" s="6">
        <v>0.0</v>
      </c>
      <c r="K25" s="6" t="s">
        <v>31</v>
      </c>
      <c r="M25" s="12" t="s">
        <v>178</v>
      </c>
    </row>
    <row r="26">
      <c r="A26" s="9" t="s">
        <v>117</v>
      </c>
      <c r="B26" s="18" t="s">
        <v>113</v>
      </c>
      <c r="C26" s="6">
        <v>10.0</v>
      </c>
      <c r="D26" s="19">
        <f t="shared" si="6"/>
        <v>123000</v>
      </c>
      <c r="E26" s="6" t="s">
        <v>71</v>
      </c>
      <c r="F26" s="20">
        <v>42180.0</v>
      </c>
      <c r="G26" s="20">
        <v>43465.0</v>
      </c>
      <c r="H26" s="6" t="s">
        <v>72</v>
      </c>
      <c r="I26" s="18" t="s">
        <v>114</v>
      </c>
      <c r="J26" s="6">
        <v>0.0</v>
      </c>
      <c r="K26" s="6" t="s">
        <v>31</v>
      </c>
    </row>
    <row r="27">
      <c r="A27" s="9" t="s">
        <v>118</v>
      </c>
      <c r="B27" s="18" t="s">
        <v>113</v>
      </c>
      <c r="C27" s="6">
        <v>30.0</v>
      </c>
      <c r="D27" s="19">
        <f t="shared" si="6"/>
        <v>123000</v>
      </c>
      <c r="E27" s="6" t="s">
        <v>71</v>
      </c>
      <c r="F27" s="20">
        <v>42180.0</v>
      </c>
      <c r="G27" s="20">
        <v>43465.0</v>
      </c>
      <c r="H27" s="6" t="s">
        <v>72</v>
      </c>
      <c r="I27" s="18" t="s">
        <v>114</v>
      </c>
      <c r="J27" s="6">
        <v>0.0</v>
      </c>
      <c r="K27" s="6" t="s">
        <v>31</v>
      </c>
    </row>
    <row r="28">
      <c r="A28" s="9" t="s">
        <v>119</v>
      </c>
      <c r="B28" s="18" t="s">
        <v>113</v>
      </c>
      <c r="C28" s="6">
        <v>60.0</v>
      </c>
      <c r="D28" s="19">
        <f t="shared" si="6"/>
        <v>123000</v>
      </c>
      <c r="E28" s="6" t="s">
        <v>71</v>
      </c>
      <c r="F28" s="20">
        <v>42180.0</v>
      </c>
      <c r="G28" s="20">
        <v>43465.0</v>
      </c>
      <c r="H28" s="6" t="s">
        <v>72</v>
      </c>
      <c r="I28" s="18" t="s">
        <v>114</v>
      </c>
      <c r="J28" s="6">
        <v>0.0</v>
      </c>
      <c r="K28" s="6" t="s">
        <v>31</v>
      </c>
    </row>
    <row r="29">
      <c r="A29" s="11" t="s">
        <v>179</v>
      </c>
      <c r="B29" s="24" t="s">
        <v>180</v>
      </c>
      <c r="C29" s="11" t="s">
        <v>181</v>
      </c>
      <c r="D29" s="6">
        <v>1.0</v>
      </c>
      <c r="E29" s="6" t="s">
        <v>182</v>
      </c>
      <c r="F29" s="6">
        <v>2010.0</v>
      </c>
      <c r="G29" s="6">
        <v>2010.0</v>
      </c>
      <c r="H29" s="6" t="s">
        <v>183</v>
      </c>
      <c r="I29" s="24" t="s">
        <v>184</v>
      </c>
      <c r="M29" s="12" t="s">
        <v>185</v>
      </c>
    </row>
    <row r="30">
      <c r="C30" s="25"/>
    </row>
    <row r="32">
      <c r="C32" s="9"/>
      <c r="D32" s="9"/>
      <c r="E32" s="9"/>
      <c r="F32" s="9"/>
      <c r="G32" s="9"/>
      <c r="H32" s="9"/>
      <c r="I32" s="9"/>
      <c r="J32" s="9"/>
      <c r="K32" s="9"/>
      <c r="L32" s="9"/>
      <c r="M32" s="9"/>
    </row>
  </sheetData>
  <hyperlinks>
    <hyperlink r:id="rId1" ref="M2"/>
    <hyperlink r:id="rId2" ref="M14"/>
    <hyperlink r:id="rId3" ref="M25"/>
    <hyperlink r:id="rId4" ref="M29"/>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86"/>
  </cols>
  <sheetData>
    <row r="1">
      <c r="A1" s="15" t="s">
        <v>57</v>
      </c>
      <c r="B1" s="15" t="s">
        <v>58</v>
      </c>
      <c r="C1" s="15" t="s">
        <v>59</v>
      </c>
      <c r="D1" s="15" t="s">
        <v>60</v>
      </c>
      <c r="E1" s="15" t="s">
        <v>61</v>
      </c>
      <c r="F1" s="15" t="s">
        <v>62</v>
      </c>
      <c r="G1" s="15" t="s">
        <v>63</v>
      </c>
      <c r="H1" s="15" t="s">
        <v>64</v>
      </c>
      <c r="I1" s="15" t="s">
        <v>65</v>
      </c>
      <c r="J1" s="15" t="s">
        <v>66</v>
      </c>
      <c r="K1" s="15" t="s">
        <v>67</v>
      </c>
      <c r="L1" s="15" t="s">
        <v>15</v>
      </c>
      <c r="M1" s="26" t="s">
        <v>68</v>
      </c>
      <c r="N1" s="15"/>
      <c r="O1" s="15"/>
      <c r="P1" s="15"/>
      <c r="Q1" s="15"/>
      <c r="R1" s="15"/>
      <c r="S1" s="15"/>
      <c r="T1" s="15"/>
      <c r="U1" s="15"/>
      <c r="V1" s="15"/>
      <c r="W1" s="15"/>
      <c r="X1" s="15"/>
      <c r="Y1" s="15"/>
      <c r="Z1" s="15"/>
    </row>
    <row r="2">
      <c r="A2" s="9" t="s">
        <v>150</v>
      </c>
      <c r="B2" s="9" t="s">
        <v>70</v>
      </c>
      <c r="C2" s="9">
        <v>2.0</v>
      </c>
      <c r="D2" s="9">
        <f t="shared" ref="D2:D13" si="1">11143+24328+7287+35137+35041</f>
        <v>112936</v>
      </c>
      <c r="E2" s="9" t="s">
        <v>71</v>
      </c>
      <c r="F2" s="17">
        <v>41489.0</v>
      </c>
      <c r="G2" s="17">
        <v>43100.0</v>
      </c>
      <c r="H2" s="9" t="s">
        <v>72</v>
      </c>
      <c r="I2" s="18" t="s">
        <v>73</v>
      </c>
      <c r="J2" s="9">
        <v>0.0</v>
      </c>
      <c r="K2" s="9" t="s">
        <v>31</v>
      </c>
      <c r="L2" s="9"/>
      <c r="M2" s="12" t="s">
        <v>151</v>
      </c>
    </row>
    <row r="3">
      <c r="A3" s="9" t="s">
        <v>152</v>
      </c>
      <c r="B3" s="9" t="s">
        <v>70</v>
      </c>
      <c r="C3" s="6">
        <v>10.0</v>
      </c>
      <c r="D3" s="9">
        <f t="shared" si="1"/>
        <v>112936</v>
      </c>
      <c r="E3" s="9" t="s">
        <v>71</v>
      </c>
      <c r="F3" s="17">
        <v>41489.0</v>
      </c>
      <c r="G3" s="17">
        <v>43100.0</v>
      </c>
      <c r="H3" s="9" t="s">
        <v>72</v>
      </c>
      <c r="I3" s="18" t="s">
        <v>73</v>
      </c>
      <c r="J3" s="9">
        <v>0.0</v>
      </c>
      <c r="K3" s="9" t="s">
        <v>31</v>
      </c>
    </row>
    <row r="4">
      <c r="A4" s="9" t="s">
        <v>153</v>
      </c>
      <c r="B4" s="9" t="s">
        <v>70</v>
      </c>
      <c r="C4" s="6">
        <v>30.0</v>
      </c>
      <c r="D4" s="9">
        <f t="shared" si="1"/>
        <v>112936</v>
      </c>
      <c r="E4" s="9" t="s">
        <v>71</v>
      </c>
      <c r="F4" s="17">
        <v>41489.0</v>
      </c>
      <c r="G4" s="17">
        <v>43100.0</v>
      </c>
      <c r="H4" s="9" t="s">
        <v>72</v>
      </c>
      <c r="I4" s="18" t="s">
        <v>73</v>
      </c>
      <c r="J4" s="9">
        <v>0.0</v>
      </c>
      <c r="K4" s="9" t="s">
        <v>31</v>
      </c>
    </row>
    <row r="5">
      <c r="A5" s="9" t="s">
        <v>154</v>
      </c>
      <c r="B5" s="6" t="s">
        <v>70</v>
      </c>
      <c r="C5" s="6">
        <v>60.0</v>
      </c>
      <c r="D5" s="9">
        <f t="shared" si="1"/>
        <v>112936</v>
      </c>
      <c r="E5" s="9" t="s">
        <v>71</v>
      </c>
      <c r="F5" s="17">
        <v>41489.0</v>
      </c>
      <c r="G5" s="17">
        <v>43100.0</v>
      </c>
      <c r="H5" s="9" t="s">
        <v>72</v>
      </c>
      <c r="I5" s="18" t="s">
        <v>73</v>
      </c>
      <c r="J5" s="9">
        <v>0.0</v>
      </c>
      <c r="K5" s="9" t="s">
        <v>31</v>
      </c>
    </row>
    <row r="6">
      <c r="A6" s="9" t="s">
        <v>155</v>
      </c>
      <c r="B6" s="9" t="s">
        <v>79</v>
      </c>
      <c r="C6" s="9">
        <v>2.0</v>
      </c>
      <c r="D6" s="9">
        <f t="shared" si="1"/>
        <v>112936</v>
      </c>
      <c r="E6" s="9" t="s">
        <v>71</v>
      </c>
      <c r="F6" s="17">
        <v>41489.0</v>
      </c>
      <c r="G6" s="17">
        <v>43100.0</v>
      </c>
      <c r="H6" s="9" t="s">
        <v>72</v>
      </c>
      <c r="I6" s="18" t="s">
        <v>73</v>
      </c>
      <c r="J6" s="9">
        <v>0.0</v>
      </c>
      <c r="K6" s="9" t="s">
        <v>31</v>
      </c>
    </row>
    <row r="7">
      <c r="A7" s="9" t="s">
        <v>156</v>
      </c>
      <c r="B7" s="9" t="s">
        <v>79</v>
      </c>
      <c r="C7" s="6">
        <v>10.0</v>
      </c>
      <c r="D7" s="9">
        <f t="shared" si="1"/>
        <v>112936</v>
      </c>
      <c r="E7" s="9" t="s">
        <v>71</v>
      </c>
      <c r="F7" s="17">
        <v>41489.0</v>
      </c>
      <c r="G7" s="17">
        <v>43100.0</v>
      </c>
      <c r="H7" s="9" t="s">
        <v>72</v>
      </c>
      <c r="I7" s="18" t="s">
        <v>73</v>
      </c>
      <c r="J7" s="9">
        <v>0.0</v>
      </c>
      <c r="K7" s="9" t="s">
        <v>31</v>
      </c>
    </row>
    <row r="8">
      <c r="A8" s="9" t="s">
        <v>157</v>
      </c>
      <c r="B8" s="9" t="s">
        <v>79</v>
      </c>
      <c r="C8" s="6">
        <v>30.0</v>
      </c>
      <c r="D8" s="9">
        <f t="shared" si="1"/>
        <v>112936</v>
      </c>
      <c r="E8" s="9" t="s">
        <v>71</v>
      </c>
      <c r="F8" s="17">
        <v>41489.0</v>
      </c>
      <c r="G8" s="17">
        <v>43100.0</v>
      </c>
      <c r="H8" s="9" t="s">
        <v>72</v>
      </c>
      <c r="I8" s="18" t="s">
        <v>73</v>
      </c>
      <c r="J8" s="9">
        <v>0.0</v>
      </c>
      <c r="K8" s="9" t="s">
        <v>31</v>
      </c>
    </row>
    <row r="9">
      <c r="A9" s="9" t="s">
        <v>158</v>
      </c>
      <c r="B9" s="9" t="s">
        <v>79</v>
      </c>
      <c r="C9" s="6">
        <v>60.0</v>
      </c>
      <c r="D9" s="9">
        <f t="shared" si="1"/>
        <v>112936</v>
      </c>
      <c r="E9" s="9" t="s">
        <v>71</v>
      </c>
      <c r="F9" s="17">
        <v>41489.0</v>
      </c>
      <c r="G9" s="17">
        <v>43100.0</v>
      </c>
      <c r="H9" s="9" t="s">
        <v>72</v>
      </c>
      <c r="I9" s="18" t="s">
        <v>73</v>
      </c>
      <c r="J9" s="9">
        <v>0.0</v>
      </c>
      <c r="K9" s="9" t="s">
        <v>31</v>
      </c>
    </row>
    <row r="10">
      <c r="A10" s="9" t="s">
        <v>159</v>
      </c>
      <c r="B10" s="9" t="s">
        <v>84</v>
      </c>
      <c r="C10" s="9">
        <v>2.0</v>
      </c>
      <c r="D10" s="9">
        <f t="shared" si="1"/>
        <v>112936</v>
      </c>
      <c r="E10" s="9" t="s">
        <v>71</v>
      </c>
      <c r="F10" s="17">
        <v>41489.0</v>
      </c>
      <c r="G10" s="17">
        <v>43100.0</v>
      </c>
      <c r="H10" s="9" t="s">
        <v>72</v>
      </c>
      <c r="I10" s="18" t="s">
        <v>85</v>
      </c>
      <c r="J10" s="9">
        <v>0.0</v>
      </c>
      <c r="K10" s="9" t="s">
        <v>31</v>
      </c>
    </row>
    <row r="11">
      <c r="A11" s="9" t="s">
        <v>160</v>
      </c>
      <c r="B11" s="9" t="s">
        <v>84</v>
      </c>
      <c r="C11" s="6">
        <v>10.0</v>
      </c>
      <c r="D11" s="9">
        <f t="shared" si="1"/>
        <v>112936</v>
      </c>
      <c r="E11" s="9" t="s">
        <v>71</v>
      </c>
      <c r="F11" s="17">
        <v>41489.0</v>
      </c>
      <c r="G11" s="17">
        <v>43100.0</v>
      </c>
      <c r="H11" s="9" t="s">
        <v>72</v>
      </c>
      <c r="I11" s="18" t="s">
        <v>85</v>
      </c>
      <c r="J11" s="9">
        <v>0.0</v>
      </c>
      <c r="K11" s="9" t="s">
        <v>31</v>
      </c>
    </row>
    <row r="12">
      <c r="A12" s="9" t="s">
        <v>161</v>
      </c>
      <c r="B12" s="9" t="s">
        <v>84</v>
      </c>
      <c r="C12" s="6">
        <v>30.0</v>
      </c>
      <c r="D12" s="9">
        <f t="shared" si="1"/>
        <v>112936</v>
      </c>
      <c r="E12" s="9" t="s">
        <v>71</v>
      </c>
      <c r="F12" s="17">
        <v>41489.0</v>
      </c>
      <c r="G12" s="17">
        <v>43100.0</v>
      </c>
      <c r="H12" s="9" t="s">
        <v>72</v>
      </c>
      <c r="I12" s="18" t="s">
        <v>85</v>
      </c>
      <c r="J12" s="9">
        <v>0.0</v>
      </c>
      <c r="K12" s="9" t="s">
        <v>31</v>
      </c>
    </row>
    <row r="13">
      <c r="A13" s="9" t="s">
        <v>162</v>
      </c>
      <c r="B13" s="9" t="s">
        <v>84</v>
      </c>
      <c r="C13" s="6">
        <v>60.0</v>
      </c>
      <c r="D13" s="9">
        <f t="shared" si="1"/>
        <v>112936</v>
      </c>
      <c r="E13" s="9" t="s">
        <v>71</v>
      </c>
      <c r="F13" s="17">
        <v>41489.0</v>
      </c>
      <c r="G13" s="17">
        <v>43100.0</v>
      </c>
      <c r="H13" s="9" t="s">
        <v>72</v>
      </c>
      <c r="I13" s="18" t="s">
        <v>85</v>
      </c>
      <c r="J13" s="9">
        <v>0.0</v>
      </c>
      <c r="K13" s="9" t="s">
        <v>31</v>
      </c>
    </row>
    <row r="14">
      <c r="A14" s="9" t="s">
        <v>186</v>
      </c>
      <c r="B14" s="18" t="s">
        <v>98</v>
      </c>
      <c r="C14" s="6">
        <v>9.5</v>
      </c>
      <c r="D14" s="19">
        <f t="shared" ref="D14:D16" si="2">13470+50000+52705+52561+52561+50000+50000+52561+50000</f>
        <v>423858</v>
      </c>
      <c r="E14" s="6" t="s">
        <v>164</v>
      </c>
      <c r="F14" s="20">
        <v>40438.0</v>
      </c>
      <c r="G14" s="20">
        <v>43465.0</v>
      </c>
      <c r="H14" s="6" t="s">
        <v>72</v>
      </c>
      <c r="I14" s="18" t="s">
        <v>99</v>
      </c>
      <c r="J14" s="9">
        <v>10.0</v>
      </c>
      <c r="K14" s="9" t="s">
        <v>115</v>
      </c>
      <c r="M14" s="12" t="s">
        <v>165</v>
      </c>
    </row>
    <row r="15">
      <c r="A15" s="9" t="s">
        <v>187</v>
      </c>
      <c r="B15" s="18" t="s">
        <v>95</v>
      </c>
      <c r="C15" s="6">
        <v>9.5</v>
      </c>
      <c r="D15" s="19">
        <f t="shared" si="2"/>
        <v>423858</v>
      </c>
      <c r="E15" s="6" t="s">
        <v>164</v>
      </c>
      <c r="F15" s="20">
        <v>40438.0</v>
      </c>
      <c r="G15" s="20">
        <v>43465.0</v>
      </c>
      <c r="H15" s="6" t="s">
        <v>72</v>
      </c>
      <c r="I15" s="18" t="s">
        <v>99</v>
      </c>
      <c r="J15" s="9">
        <v>10.0</v>
      </c>
      <c r="K15" s="9" t="s">
        <v>115</v>
      </c>
    </row>
    <row r="16">
      <c r="A16" s="9" t="s">
        <v>188</v>
      </c>
      <c r="B16" s="18" t="s">
        <v>104</v>
      </c>
      <c r="C16" s="6">
        <v>9.5</v>
      </c>
      <c r="D16" s="19">
        <f t="shared" si="2"/>
        <v>423858</v>
      </c>
      <c r="E16" s="6" t="s">
        <v>164</v>
      </c>
      <c r="F16" s="20">
        <v>40438.0</v>
      </c>
      <c r="G16" s="20">
        <v>43465.0</v>
      </c>
      <c r="H16" s="6" t="s">
        <v>72</v>
      </c>
      <c r="I16" s="18" t="s">
        <v>99</v>
      </c>
      <c r="J16" s="9">
        <v>10.0</v>
      </c>
      <c r="K16" s="9" t="s">
        <v>115</v>
      </c>
    </row>
    <row r="17">
      <c r="A17" s="9" t="s">
        <v>189</v>
      </c>
      <c r="B17" s="18" t="s">
        <v>98</v>
      </c>
      <c r="C17" s="6">
        <v>44.0</v>
      </c>
      <c r="D17" s="19">
        <f t="shared" ref="D17:D19" si="3">13470+50000+52705+52561+52561+50000+52561</f>
        <v>323858</v>
      </c>
      <c r="E17" s="6" t="s">
        <v>164</v>
      </c>
      <c r="F17" s="20">
        <v>40438.0</v>
      </c>
      <c r="G17" s="20">
        <v>43465.0</v>
      </c>
      <c r="H17" s="6" t="s">
        <v>72</v>
      </c>
      <c r="I17" s="18" t="s">
        <v>99</v>
      </c>
      <c r="J17" s="9">
        <v>10.0</v>
      </c>
      <c r="K17" s="9" t="s">
        <v>115</v>
      </c>
    </row>
    <row r="18">
      <c r="A18" s="9" t="s">
        <v>190</v>
      </c>
      <c r="B18" s="18" t="s">
        <v>95</v>
      </c>
      <c r="C18" s="6">
        <v>44.0</v>
      </c>
      <c r="D18" s="19">
        <f t="shared" si="3"/>
        <v>323858</v>
      </c>
      <c r="E18" s="6" t="s">
        <v>164</v>
      </c>
      <c r="F18" s="20">
        <v>40438.0</v>
      </c>
      <c r="G18" s="20">
        <v>43465.0</v>
      </c>
      <c r="H18" s="6" t="s">
        <v>72</v>
      </c>
      <c r="I18" s="18" t="s">
        <v>99</v>
      </c>
      <c r="J18" s="9">
        <v>10.0</v>
      </c>
      <c r="K18" s="9" t="s">
        <v>115</v>
      </c>
    </row>
    <row r="19">
      <c r="A19" s="9" t="s">
        <v>191</v>
      </c>
      <c r="B19" s="18" t="s">
        <v>104</v>
      </c>
      <c r="C19" s="6">
        <v>44.0</v>
      </c>
      <c r="D19" s="19">
        <f t="shared" si="3"/>
        <v>323858</v>
      </c>
      <c r="E19" s="6" t="s">
        <v>164</v>
      </c>
      <c r="F19" s="20">
        <v>40438.0</v>
      </c>
      <c r="G19" s="20">
        <v>43465.0</v>
      </c>
      <c r="H19" s="6" t="s">
        <v>72</v>
      </c>
      <c r="I19" s="18" t="s">
        <v>99</v>
      </c>
      <c r="J19" s="9">
        <v>10.0</v>
      </c>
      <c r="K19" s="9" t="s">
        <v>115</v>
      </c>
    </row>
    <row r="20">
      <c r="A20" s="9" t="s">
        <v>192</v>
      </c>
      <c r="B20" s="18" t="s">
        <v>98</v>
      </c>
      <c r="C20" s="6">
        <v>65.0</v>
      </c>
      <c r="D20" s="19">
        <f t="shared" ref="D20:D24" si="4">13470+50000+52705+52561+52561+50000+50000+52561+50000</f>
        <v>423858</v>
      </c>
      <c r="E20" s="6" t="s">
        <v>164</v>
      </c>
      <c r="F20" s="20">
        <v>40438.0</v>
      </c>
      <c r="G20" s="20">
        <v>43465.0</v>
      </c>
      <c r="H20" s="6" t="s">
        <v>72</v>
      </c>
      <c r="I20" s="18" t="s">
        <v>99</v>
      </c>
      <c r="J20" s="9">
        <v>10.0</v>
      </c>
      <c r="K20" s="9" t="s">
        <v>115</v>
      </c>
    </row>
    <row r="21">
      <c r="A21" s="9" t="s">
        <v>193</v>
      </c>
      <c r="B21" s="18" t="s">
        <v>95</v>
      </c>
      <c r="C21" s="6">
        <v>65.0</v>
      </c>
      <c r="D21" s="19">
        <f t="shared" si="4"/>
        <v>423858</v>
      </c>
      <c r="E21" s="6" t="s">
        <v>164</v>
      </c>
      <c r="F21" s="20">
        <v>40438.0</v>
      </c>
      <c r="G21" s="20">
        <v>43465.0</v>
      </c>
      <c r="H21" s="6" t="s">
        <v>72</v>
      </c>
      <c r="I21" s="18" t="s">
        <v>99</v>
      </c>
      <c r="J21" s="9">
        <v>10.0</v>
      </c>
      <c r="K21" s="9" t="s">
        <v>115</v>
      </c>
    </row>
    <row r="22">
      <c r="A22" s="9" t="s">
        <v>194</v>
      </c>
      <c r="B22" s="18" t="s">
        <v>104</v>
      </c>
      <c r="C22" s="6">
        <v>65.0</v>
      </c>
      <c r="D22" s="19">
        <f t="shared" si="4"/>
        <v>423858</v>
      </c>
      <c r="E22" s="6" t="s">
        <v>164</v>
      </c>
      <c r="F22" s="20">
        <v>40438.0</v>
      </c>
      <c r="G22" s="20">
        <v>43465.0</v>
      </c>
      <c r="H22" s="6" t="s">
        <v>72</v>
      </c>
      <c r="I22" s="18" t="s">
        <v>99</v>
      </c>
      <c r="J22" s="9">
        <v>10.0</v>
      </c>
      <c r="K22" s="9" t="s">
        <v>115</v>
      </c>
    </row>
    <row r="23">
      <c r="A23" s="9" t="s">
        <v>195</v>
      </c>
      <c r="B23" s="18" t="s">
        <v>175</v>
      </c>
      <c r="C23" s="6">
        <v>11.0</v>
      </c>
      <c r="D23" s="19">
        <f t="shared" si="4"/>
        <v>423858</v>
      </c>
      <c r="E23" s="6" t="s">
        <v>164</v>
      </c>
      <c r="F23" s="20">
        <v>40438.0</v>
      </c>
      <c r="G23" s="20">
        <v>43465.0</v>
      </c>
      <c r="H23" s="6" t="s">
        <v>72</v>
      </c>
      <c r="I23" s="18" t="s">
        <v>176</v>
      </c>
      <c r="J23" s="9">
        <v>10.0</v>
      </c>
      <c r="K23" s="9" t="s">
        <v>115</v>
      </c>
    </row>
    <row r="24">
      <c r="A24" s="9" t="s">
        <v>196</v>
      </c>
      <c r="B24" s="18" t="s">
        <v>175</v>
      </c>
      <c r="C24" s="6">
        <v>45.0</v>
      </c>
      <c r="D24" s="19">
        <f t="shared" si="4"/>
        <v>423858</v>
      </c>
      <c r="E24" s="6" t="s">
        <v>164</v>
      </c>
      <c r="F24" s="20">
        <v>40438.0</v>
      </c>
      <c r="G24" s="20">
        <v>43465.0</v>
      </c>
      <c r="H24" s="6" t="s">
        <v>72</v>
      </c>
      <c r="I24" s="18" t="s">
        <v>176</v>
      </c>
      <c r="J24" s="9">
        <v>10.0</v>
      </c>
      <c r="K24" s="9" t="s">
        <v>115</v>
      </c>
    </row>
    <row r="25">
      <c r="A25" s="9" t="s">
        <v>126</v>
      </c>
      <c r="B25" s="18" t="s">
        <v>113</v>
      </c>
      <c r="C25" s="6">
        <v>5.0</v>
      </c>
      <c r="D25" s="19">
        <f t="shared" ref="D25:D28" si="5">15000+35000+35000+35000+35000</f>
        <v>155000</v>
      </c>
      <c r="E25" s="6" t="s">
        <v>71</v>
      </c>
      <c r="F25" s="20">
        <v>41842.0</v>
      </c>
      <c r="G25" s="20">
        <v>43465.0</v>
      </c>
      <c r="H25" s="6" t="s">
        <v>72</v>
      </c>
      <c r="I25" s="18" t="s">
        <v>114</v>
      </c>
      <c r="J25" s="6">
        <v>2.0</v>
      </c>
      <c r="K25" s="6" t="s">
        <v>31</v>
      </c>
      <c r="M25" s="12" t="s">
        <v>178</v>
      </c>
    </row>
    <row r="26">
      <c r="A26" s="9" t="s">
        <v>127</v>
      </c>
      <c r="B26" s="18" t="s">
        <v>113</v>
      </c>
      <c r="C26" s="6">
        <v>10.0</v>
      </c>
      <c r="D26" s="19">
        <f t="shared" si="5"/>
        <v>155000</v>
      </c>
      <c r="E26" s="6" t="s">
        <v>71</v>
      </c>
      <c r="F26" s="20">
        <v>41842.0</v>
      </c>
      <c r="G26" s="20">
        <v>43465.0</v>
      </c>
      <c r="H26" s="6" t="s">
        <v>72</v>
      </c>
      <c r="I26" s="18" t="s">
        <v>114</v>
      </c>
      <c r="J26" s="6">
        <v>2.0</v>
      </c>
      <c r="K26" s="6" t="s">
        <v>31</v>
      </c>
    </row>
    <row r="27">
      <c r="A27" s="9" t="s">
        <v>128</v>
      </c>
      <c r="B27" s="18" t="s">
        <v>113</v>
      </c>
      <c r="C27" s="6">
        <v>30.0</v>
      </c>
      <c r="D27" s="19">
        <f t="shared" si="5"/>
        <v>155000</v>
      </c>
      <c r="E27" s="6" t="s">
        <v>71</v>
      </c>
      <c r="F27" s="20">
        <v>41842.0</v>
      </c>
      <c r="G27" s="20">
        <v>43465.0</v>
      </c>
      <c r="H27" s="6" t="s">
        <v>72</v>
      </c>
      <c r="I27" s="18" t="s">
        <v>114</v>
      </c>
      <c r="J27" s="6">
        <v>2.0</v>
      </c>
      <c r="K27" s="6" t="s">
        <v>31</v>
      </c>
    </row>
    <row r="28">
      <c r="A28" s="9" t="s">
        <v>129</v>
      </c>
      <c r="B28" s="18" t="s">
        <v>113</v>
      </c>
      <c r="C28" s="6">
        <v>60.0</v>
      </c>
      <c r="D28" s="19">
        <f t="shared" si="5"/>
        <v>155000</v>
      </c>
      <c r="E28" s="6" t="s">
        <v>71</v>
      </c>
      <c r="F28" s="20">
        <v>41842.0</v>
      </c>
      <c r="G28" s="20">
        <v>43465.0</v>
      </c>
      <c r="H28" s="6" t="s">
        <v>72</v>
      </c>
      <c r="I28" s="18" t="s">
        <v>114</v>
      </c>
      <c r="J28" s="6">
        <v>2.0</v>
      </c>
      <c r="K28" s="6" t="s">
        <v>31</v>
      </c>
    </row>
    <row r="29">
      <c r="A29" s="6" t="s">
        <v>179</v>
      </c>
      <c r="B29" s="24" t="s">
        <v>180</v>
      </c>
      <c r="C29" s="6" t="s">
        <v>181</v>
      </c>
      <c r="D29" s="6">
        <v>1.0</v>
      </c>
      <c r="E29" s="6" t="s">
        <v>182</v>
      </c>
      <c r="F29" s="6">
        <v>2010.0</v>
      </c>
      <c r="G29" s="6">
        <v>2010.0</v>
      </c>
      <c r="H29" s="6" t="s">
        <v>183</v>
      </c>
      <c r="I29" s="24" t="s">
        <v>184</v>
      </c>
      <c r="M29" s="12" t="s">
        <v>185</v>
      </c>
    </row>
    <row r="32">
      <c r="C32" s="9"/>
      <c r="D32" s="9"/>
      <c r="E32" s="9"/>
      <c r="F32" s="9"/>
      <c r="G32" s="9"/>
      <c r="H32" s="9"/>
      <c r="I32" s="9"/>
      <c r="J32" s="9"/>
      <c r="K32" s="9"/>
      <c r="L32" s="9"/>
      <c r="M32" s="9"/>
    </row>
  </sheetData>
  <hyperlinks>
    <hyperlink r:id="rId1" ref="M2"/>
    <hyperlink r:id="rId2" ref="M14"/>
    <hyperlink r:id="rId3" ref="M25"/>
    <hyperlink r:id="rId4" ref="M29"/>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86"/>
  </cols>
  <sheetData>
    <row r="1">
      <c r="A1" s="15" t="s">
        <v>57</v>
      </c>
      <c r="B1" s="15" t="s">
        <v>58</v>
      </c>
      <c r="C1" s="15" t="s">
        <v>59</v>
      </c>
      <c r="D1" s="15" t="s">
        <v>60</v>
      </c>
      <c r="E1" s="15" t="s">
        <v>61</v>
      </c>
      <c r="F1" s="15" t="s">
        <v>62</v>
      </c>
      <c r="G1" s="15" t="s">
        <v>63</v>
      </c>
      <c r="H1" s="15" t="s">
        <v>64</v>
      </c>
      <c r="I1" s="15" t="s">
        <v>65</v>
      </c>
      <c r="J1" s="15" t="s">
        <v>66</v>
      </c>
      <c r="K1" s="15" t="s">
        <v>67</v>
      </c>
      <c r="L1" s="15" t="s">
        <v>15</v>
      </c>
      <c r="M1" s="26" t="s">
        <v>68</v>
      </c>
      <c r="N1" s="15"/>
      <c r="O1" s="15"/>
      <c r="P1" s="15"/>
      <c r="Q1" s="15"/>
      <c r="R1" s="15"/>
      <c r="S1" s="15"/>
      <c r="T1" s="15"/>
      <c r="U1" s="15"/>
      <c r="V1" s="15"/>
      <c r="W1" s="15"/>
      <c r="X1" s="15"/>
      <c r="Y1" s="15"/>
      <c r="Z1" s="15"/>
    </row>
    <row r="2">
      <c r="A2" s="9" t="s">
        <v>150</v>
      </c>
      <c r="B2" s="9" t="s">
        <v>70</v>
      </c>
      <c r="C2" s="9">
        <v>2.0</v>
      </c>
      <c r="D2" s="9">
        <f t="shared" ref="D2:D13" si="1">11143+24328+35000+35137+30041</f>
        <v>135649</v>
      </c>
      <c r="E2" s="9" t="s">
        <v>71</v>
      </c>
      <c r="F2" s="17">
        <v>41489.0</v>
      </c>
      <c r="G2" s="17">
        <v>43056.0</v>
      </c>
      <c r="H2" s="9" t="s">
        <v>72</v>
      </c>
      <c r="I2" s="18" t="s">
        <v>73</v>
      </c>
      <c r="J2" s="9">
        <v>0.0</v>
      </c>
      <c r="K2" s="9" t="s">
        <v>31</v>
      </c>
      <c r="L2" s="9"/>
      <c r="M2" s="12" t="s">
        <v>151</v>
      </c>
    </row>
    <row r="3">
      <c r="A3" s="9" t="s">
        <v>152</v>
      </c>
      <c r="B3" s="9" t="s">
        <v>70</v>
      </c>
      <c r="C3" s="6">
        <v>10.0</v>
      </c>
      <c r="D3" s="9">
        <f t="shared" si="1"/>
        <v>135649</v>
      </c>
      <c r="E3" s="9" t="s">
        <v>71</v>
      </c>
      <c r="F3" s="17">
        <v>41489.0</v>
      </c>
      <c r="G3" s="17">
        <v>43056.0</v>
      </c>
      <c r="H3" s="9" t="s">
        <v>72</v>
      </c>
      <c r="I3" s="18" t="s">
        <v>73</v>
      </c>
      <c r="J3" s="9">
        <v>0.0</v>
      </c>
      <c r="K3" s="9" t="s">
        <v>31</v>
      </c>
    </row>
    <row r="4">
      <c r="A4" s="9" t="s">
        <v>153</v>
      </c>
      <c r="B4" s="9" t="s">
        <v>70</v>
      </c>
      <c r="C4" s="6">
        <v>30.0</v>
      </c>
      <c r="D4" s="9">
        <f t="shared" si="1"/>
        <v>135649</v>
      </c>
      <c r="E4" s="9" t="s">
        <v>71</v>
      </c>
      <c r="F4" s="17">
        <v>41489.0</v>
      </c>
      <c r="G4" s="17">
        <v>43056.0</v>
      </c>
      <c r="H4" s="9" t="s">
        <v>72</v>
      </c>
      <c r="I4" s="18" t="s">
        <v>73</v>
      </c>
      <c r="J4" s="9">
        <v>0.0</v>
      </c>
      <c r="K4" s="9" t="s">
        <v>31</v>
      </c>
    </row>
    <row r="5">
      <c r="A5" s="9" t="s">
        <v>154</v>
      </c>
      <c r="B5" s="6" t="s">
        <v>70</v>
      </c>
      <c r="C5" s="6">
        <v>60.0</v>
      </c>
      <c r="D5" s="9">
        <f t="shared" si="1"/>
        <v>135649</v>
      </c>
      <c r="E5" s="9" t="s">
        <v>71</v>
      </c>
      <c r="F5" s="17">
        <v>41489.0</v>
      </c>
      <c r="G5" s="17">
        <v>43056.0</v>
      </c>
      <c r="H5" s="9" t="s">
        <v>72</v>
      </c>
      <c r="I5" s="18" t="s">
        <v>73</v>
      </c>
      <c r="J5" s="9">
        <v>0.0</v>
      </c>
      <c r="K5" s="9" t="s">
        <v>31</v>
      </c>
    </row>
    <row r="6">
      <c r="A6" s="9" t="s">
        <v>155</v>
      </c>
      <c r="B6" s="9" t="s">
        <v>79</v>
      </c>
      <c r="C6" s="9">
        <v>2.0</v>
      </c>
      <c r="D6" s="9">
        <f t="shared" si="1"/>
        <v>135649</v>
      </c>
      <c r="E6" s="9" t="s">
        <v>71</v>
      </c>
      <c r="F6" s="17">
        <v>41489.0</v>
      </c>
      <c r="G6" s="17">
        <v>43056.0</v>
      </c>
      <c r="H6" s="9" t="s">
        <v>72</v>
      </c>
      <c r="I6" s="18" t="s">
        <v>73</v>
      </c>
      <c r="J6" s="9">
        <v>0.0</v>
      </c>
      <c r="K6" s="9" t="s">
        <v>31</v>
      </c>
    </row>
    <row r="7">
      <c r="A7" s="9" t="s">
        <v>156</v>
      </c>
      <c r="B7" s="9" t="s">
        <v>79</v>
      </c>
      <c r="C7" s="6">
        <v>10.0</v>
      </c>
      <c r="D7" s="9">
        <f t="shared" si="1"/>
        <v>135649</v>
      </c>
      <c r="E7" s="9" t="s">
        <v>71</v>
      </c>
      <c r="F7" s="17">
        <v>41489.0</v>
      </c>
      <c r="G7" s="17">
        <v>43056.0</v>
      </c>
      <c r="H7" s="9" t="s">
        <v>72</v>
      </c>
      <c r="I7" s="18" t="s">
        <v>73</v>
      </c>
      <c r="J7" s="9">
        <v>0.0</v>
      </c>
      <c r="K7" s="9" t="s">
        <v>31</v>
      </c>
    </row>
    <row r="8">
      <c r="A8" s="9" t="s">
        <v>157</v>
      </c>
      <c r="B8" s="9" t="s">
        <v>79</v>
      </c>
      <c r="C8" s="6">
        <v>30.0</v>
      </c>
      <c r="D8" s="9">
        <f t="shared" si="1"/>
        <v>135649</v>
      </c>
      <c r="E8" s="9" t="s">
        <v>71</v>
      </c>
      <c r="F8" s="17">
        <v>41489.0</v>
      </c>
      <c r="G8" s="17">
        <v>43056.0</v>
      </c>
      <c r="H8" s="9" t="s">
        <v>72</v>
      </c>
      <c r="I8" s="18" t="s">
        <v>73</v>
      </c>
      <c r="J8" s="9">
        <v>0.0</v>
      </c>
      <c r="K8" s="9" t="s">
        <v>31</v>
      </c>
    </row>
    <row r="9">
      <c r="A9" s="9" t="s">
        <v>158</v>
      </c>
      <c r="B9" s="9" t="s">
        <v>79</v>
      </c>
      <c r="C9" s="6">
        <v>60.0</v>
      </c>
      <c r="D9" s="9">
        <f t="shared" si="1"/>
        <v>135649</v>
      </c>
      <c r="E9" s="9" t="s">
        <v>71</v>
      </c>
      <c r="F9" s="17">
        <v>41489.0</v>
      </c>
      <c r="G9" s="17">
        <v>43056.0</v>
      </c>
      <c r="H9" s="9" t="s">
        <v>72</v>
      </c>
      <c r="I9" s="18" t="s">
        <v>73</v>
      </c>
      <c r="J9" s="9">
        <v>0.0</v>
      </c>
      <c r="K9" s="9" t="s">
        <v>31</v>
      </c>
    </row>
    <row r="10">
      <c r="A10" s="9" t="s">
        <v>159</v>
      </c>
      <c r="B10" s="9" t="s">
        <v>84</v>
      </c>
      <c r="C10" s="9">
        <v>2.0</v>
      </c>
      <c r="D10" s="9">
        <f t="shared" si="1"/>
        <v>135649</v>
      </c>
      <c r="E10" s="9" t="s">
        <v>71</v>
      </c>
      <c r="F10" s="17">
        <v>41489.0</v>
      </c>
      <c r="G10" s="17">
        <v>43056.0</v>
      </c>
      <c r="H10" s="9" t="s">
        <v>72</v>
      </c>
      <c r="I10" s="18" t="s">
        <v>85</v>
      </c>
      <c r="J10" s="9">
        <v>0.0</v>
      </c>
      <c r="K10" s="9" t="s">
        <v>31</v>
      </c>
    </row>
    <row r="11">
      <c r="A11" s="9" t="s">
        <v>160</v>
      </c>
      <c r="B11" s="9" t="s">
        <v>84</v>
      </c>
      <c r="C11" s="6">
        <v>10.0</v>
      </c>
      <c r="D11" s="9">
        <f t="shared" si="1"/>
        <v>135649</v>
      </c>
      <c r="E11" s="9" t="s">
        <v>71</v>
      </c>
      <c r="F11" s="17">
        <v>41489.0</v>
      </c>
      <c r="G11" s="17">
        <v>43056.0</v>
      </c>
      <c r="H11" s="9" t="s">
        <v>72</v>
      </c>
      <c r="I11" s="18" t="s">
        <v>85</v>
      </c>
      <c r="J11" s="9">
        <v>0.0</v>
      </c>
      <c r="K11" s="9" t="s">
        <v>31</v>
      </c>
    </row>
    <row r="12">
      <c r="A12" s="9" t="s">
        <v>161</v>
      </c>
      <c r="B12" s="9" t="s">
        <v>84</v>
      </c>
      <c r="C12" s="6">
        <v>30.0</v>
      </c>
      <c r="D12" s="9">
        <f t="shared" si="1"/>
        <v>135649</v>
      </c>
      <c r="E12" s="9" t="s">
        <v>71</v>
      </c>
      <c r="F12" s="17">
        <v>41489.0</v>
      </c>
      <c r="G12" s="17">
        <v>43056.0</v>
      </c>
      <c r="H12" s="9" t="s">
        <v>72</v>
      </c>
      <c r="I12" s="18" t="s">
        <v>85</v>
      </c>
      <c r="J12" s="9">
        <v>0.0</v>
      </c>
      <c r="K12" s="9" t="s">
        <v>31</v>
      </c>
    </row>
    <row r="13">
      <c r="A13" s="9" t="s">
        <v>162</v>
      </c>
      <c r="B13" s="9" t="s">
        <v>84</v>
      </c>
      <c r="C13" s="6">
        <v>60.0</v>
      </c>
      <c r="D13" s="9">
        <f t="shared" si="1"/>
        <v>135649</v>
      </c>
      <c r="E13" s="9" t="s">
        <v>71</v>
      </c>
      <c r="F13" s="17">
        <v>41489.0</v>
      </c>
      <c r="G13" s="17">
        <v>43056.0</v>
      </c>
      <c r="H13" s="9" t="s">
        <v>72</v>
      </c>
      <c r="I13" s="18" t="s">
        <v>85</v>
      </c>
      <c r="J13" s="9">
        <v>0.0</v>
      </c>
      <c r="K13" s="9" t="s">
        <v>31</v>
      </c>
    </row>
    <row r="14">
      <c r="A14" s="9" t="s">
        <v>163</v>
      </c>
      <c r="B14" s="18" t="s">
        <v>98</v>
      </c>
      <c r="C14" s="6">
        <v>12.0</v>
      </c>
      <c r="D14" s="19">
        <f t="shared" ref="D14:D16" si="2">13470+50000+52705+52561+52561+50000+50000+52561+50000</f>
        <v>423858</v>
      </c>
      <c r="E14" s="6" t="s">
        <v>164</v>
      </c>
      <c r="F14" s="20">
        <v>40443.0</v>
      </c>
      <c r="G14" s="20">
        <v>43465.0</v>
      </c>
      <c r="H14" s="6" t="s">
        <v>72</v>
      </c>
      <c r="I14" s="18" t="s">
        <v>99</v>
      </c>
      <c r="J14" s="9">
        <v>5.0</v>
      </c>
      <c r="K14" s="9" t="s">
        <v>115</v>
      </c>
      <c r="M14" s="12" t="s">
        <v>165</v>
      </c>
    </row>
    <row r="15">
      <c r="A15" s="9" t="s">
        <v>166</v>
      </c>
      <c r="B15" s="18" t="s">
        <v>95</v>
      </c>
      <c r="C15" s="6">
        <v>12.0</v>
      </c>
      <c r="D15" s="19">
        <f t="shared" si="2"/>
        <v>423858</v>
      </c>
      <c r="E15" s="6" t="s">
        <v>164</v>
      </c>
      <c r="F15" s="20">
        <v>40443.0</v>
      </c>
      <c r="G15" s="20">
        <v>43465.0</v>
      </c>
      <c r="H15" s="6" t="s">
        <v>72</v>
      </c>
      <c r="I15" s="18" t="s">
        <v>99</v>
      </c>
      <c r="J15" s="9">
        <v>5.0</v>
      </c>
      <c r="K15" s="9" t="s">
        <v>115</v>
      </c>
    </row>
    <row r="16">
      <c r="A16" s="9" t="s">
        <v>167</v>
      </c>
      <c r="B16" s="18" t="s">
        <v>104</v>
      </c>
      <c r="C16" s="6">
        <v>12.0</v>
      </c>
      <c r="D16" s="19">
        <f t="shared" si="2"/>
        <v>423858</v>
      </c>
      <c r="E16" s="6" t="s">
        <v>164</v>
      </c>
      <c r="F16" s="20">
        <v>40443.0</v>
      </c>
      <c r="G16" s="20">
        <v>43465.0</v>
      </c>
      <c r="H16" s="6" t="s">
        <v>72</v>
      </c>
      <c r="I16" s="18" t="s">
        <v>99</v>
      </c>
      <c r="J16" s="9">
        <v>5.0</v>
      </c>
      <c r="K16" s="9" t="s">
        <v>115</v>
      </c>
    </row>
    <row r="17">
      <c r="A17" s="9" t="s">
        <v>197</v>
      </c>
      <c r="B17" s="18" t="s">
        <v>98</v>
      </c>
      <c r="C17" s="6">
        <v>30.0</v>
      </c>
      <c r="D17" s="19">
        <f t="shared" ref="D17:D19" si="3">13470+50000+52705+52561+52561+50000+52561</f>
        <v>323858</v>
      </c>
      <c r="E17" s="6" t="s">
        <v>164</v>
      </c>
      <c r="F17" s="20">
        <v>40443.0</v>
      </c>
      <c r="G17" s="20">
        <v>43465.0</v>
      </c>
      <c r="H17" s="6" t="s">
        <v>72</v>
      </c>
      <c r="I17" s="18" t="s">
        <v>99</v>
      </c>
      <c r="J17" s="9">
        <v>5.0</v>
      </c>
      <c r="K17" s="9" t="s">
        <v>115</v>
      </c>
    </row>
    <row r="18">
      <c r="A18" s="9" t="s">
        <v>198</v>
      </c>
      <c r="B18" s="18" t="s">
        <v>95</v>
      </c>
      <c r="C18" s="6">
        <v>30.0</v>
      </c>
      <c r="D18" s="19">
        <f t="shared" si="3"/>
        <v>323858</v>
      </c>
      <c r="E18" s="6" t="s">
        <v>164</v>
      </c>
      <c r="F18" s="20">
        <v>40443.0</v>
      </c>
      <c r="G18" s="20">
        <v>43465.0</v>
      </c>
      <c r="H18" s="6" t="s">
        <v>72</v>
      </c>
      <c r="I18" s="18" t="s">
        <v>99</v>
      </c>
      <c r="J18" s="9">
        <v>5.0</v>
      </c>
      <c r="K18" s="9" t="s">
        <v>115</v>
      </c>
    </row>
    <row r="19">
      <c r="A19" s="9" t="s">
        <v>199</v>
      </c>
      <c r="B19" s="18" t="s">
        <v>104</v>
      </c>
      <c r="C19" s="6">
        <v>30.0</v>
      </c>
      <c r="D19" s="19">
        <f t="shared" si="3"/>
        <v>323858</v>
      </c>
      <c r="E19" s="6" t="s">
        <v>164</v>
      </c>
      <c r="F19" s="20">
        <v>40443.0</v>
      </c>
      <c r="G19" s="20">
        <v>43465.0</v>
      </c>
      <c r="H19" s="6" t="s">
        <v>72</v>
      </c>
      <c r="I19" s="18" t="s">
        <v>99</v>
      </c>
      <c r="J19" s="9">
        <v>5.0</v>
      </c>
      <c r="K19" s="9" t="s">
        <v>115</v>
      </c>
    </row>
    <row r="20">
      <c r="A20" s="9" t="s">
        <v>192</v>
      </c>
      <c r="B20" s="18" t="s">
        <v>98</v>
      </c>
      <c r="C20" s="6">
        <v>65.0</v>
      </c>
      <c r="D20" s="19">
        <f t="shared" ref="D20:D24" si="4">13470+50000+52705+52561+52561+50000+50000+52561+50000</f>
        <v>423858</v>
      </c>
      <c r="E20" s="6" t="s">
        <v>164</v>
      </c>
      <c r="F20" s="20">
        <v>40443.0</v>
      </c>
      <c r="G20" s="20">
        <v>43465.0</v>
      </c>
      <c r="H20" s="6" t="s">
        <v>72</v>
      </c>
      <c r="I20" s="18" t="s">
        <v>99</v>
      </c>
      <c r="J20" s="9">
        <v>5.0</v>
      </c>
      <c r="K20" s="9" t="s">
        <v>115</v>
      </c>
    </row>
    <row r="21">
      <c r="A21" s="9" t="s">
        <v>193</v>
      </c>
      <c r="B21" s="18" t="s">
        <v>95</v>
      </c>
      <c r="C21" s="6">
        <v>65.0</v>
      </c>
      <c r="D21" s="19">
        <f t="shared" si="4"/>
        <v>423858</v>
      </c>
      <c r="E21" s="6" t="s">
        <v>164</v>
      </c>
      <c r="F21" s="20">
        <v>40443.0</v>
      </c>
      <c r="G21" s="20">
        <v>43465.0</v>
      </c>
      <c r="H21" s="6" t="s">
        <v>72</v>
      </c>
      <c r="I21" s="18" t="s">
        <v>99</v>
      </c>
      <c r="J21" s="9">
        <v>5.0</v>
      </c>
      <c r="K21" s="9" t="s">
        <v>115</v>
      </c>
    </row>
    <row r="22">
      <c r="A22" s="9" t="s">
        <v>194</v>
      </c>
      <c r="B22" s="18" t="s">
        <v>104</v>
      </c>
      <c r="C22" s="6">
        <v>65.0</v>
      </c>
      <c r="D22" s="19">
        <f t="shared" si="4"/>
        <v>423858</v>
      </c>
      <c r="E22" s="6" t="s">
        <v>164</v>
      </c>
      <c r="F22" s="20">
        <v>40443.0</v>
      </c>
      <c r="G22" s="20">
        <v>43465.0</v>
      </c>
      <c r="H22" s="6" t="s">
        <v>72</v>
      </c>
      <c r="I22" s="18" t="s">
        <v>99</v>
      </c>
      <c r="J22" s="9">
        <v>5.0</v>
      </c>
      <c r="K22" s="9" t="s">
        <v>115</v>
      </c>
    </row>
    <row r="23">
      <c r="A23" s="9" t="s">
        <v>195</v>
      </c>
      <c r="B23" s="18" t="s">
        <v>175</v>
      </c>
      <c r="C23" s="6">
        <v>11.0</v>
      </c>
      <c r="D23" s="19">
        <f t="shared" si="4"/>
        <v>423858</v>
      </c>
      <c r="E23" s="6" t="s">
        <v>164</v>
      </c>
      <c r="F23" s="20">
        <v>40443.0</v>
      </c>
      <c r="G23" s="20">
        <v>43465.0</v>
      </c>
      <c r="H23" s="6" t="s">
        <v>72</v>
      </c>
      <c r="I23" s="18" t="s">
        <v>176</v>
      </c>
      <c r="J23" s="9">
        <v>5.0</v>
      </c>
      <c r="K23" s="9" t="s">
        <v>115</v>
      </c>
    </row>
    <row r="24">
      <c r="A24" s="9" t="s">
        <v>200</v>
      </c>
      <c r="B24" s="18" t="s">
        <v>175</v>
      </c>
      <c r="C24" s="6">
        <v>29.0</v>
      </c>
      <c r="D24" s="19">
        <f t="shared" si="4"/>
        <v>423858</v>
      </c>
      <c r="E24" s="6" t="s">
        <v>164</v>
      </c>
      <c r="F24" s="20">
        <v>40443.0</v>
      </c>
      <c r="G24" s="20">
        <v>43465.0</v>
      </c>
      <c r="H24" s="6" t="s">
        <v>72</v>
      </c>
      <c r="I24" s="18" t="s">
        <v>176</v>
      </c>
      <c r="J24" s="9">
        <v>5.0</v>
      </c>
      <c r="K24" s="9" t="s">
        <v>115</v>
      </c>
    </row>
    <row r="25">
      <c r="A25" s="9" t="s">
        <v>201</v>
      </c>
      <c r="B25" s="18" t="s">
        <v>90</v>
      </c>
      <c r="C25" s="6">
        <v>11.0</v>
      </c>
      <c r="D25" s="19">
        <f t="shared" ref="D25:D26" si="5">52561+52561+50000+50000+52561+50000</f>
        <v>307683</v>
      </c>
      <c r="E25" s="6" t="s">
        <v>164</v>
      </c>
      <c r="F25" s="20">
        <v>41498.0</v>
      </c>
      <c r="G25" s="20">
        <v>43465.0</v>
      </c>
      <c r="H25" s="6" t="s">
        <v>72</v>
      </c>
      <c r="I25" s="18" t="s">
        <v>176</v>
      </c>
      <c r="J25" s="9">
        <v>5.0</v>
      </c>
      <c r="K25" s="9" t="s">
        <v>115</v>
      </c>
      <c r="M25" s="12" t="s">
        <v>178</v>
      </c>
    </row>
    <row r="26">
      <c r="A26" s="9" t="s">
        <v>202</v>
      </c>
      <c r="B26" s="18" t="s">
        <v>90</v>
      </c>
      <c r="C26" s="9">
        <v>29.0</v>
      </c>
      <c r="D26" s="19">
        <f t="shared" si="5"/>
        <v>307683</v>
      </c>
      <c r="E26" s="6" t="s">
        <v>164</v>
      </c>
      <c r="F26" s="20">
        <v>41498.0</v>
      </c>
      <c r="G26" s="20">
        <v>43465.0</v>
      </c>
      <c r="H26" s="6" t="s">
        <v>72</v>
      </c>
      <c r="I26" s="18" t="s">
        <v>176</v>
      </c>
      <c r="J26" s="9">
        <v>5.0</v>
      </c>
      <c r="K26" s="9" t="s">
        <v>115</v>
      </c>
    </row>
    <row r="27">
      <c r="A27" s="9" t="s">
        <v>136</v>
      </c>
      <c r="B27" s="18" t="s">
        <v>113</v>
      </c>
      <c r="C27" s="6">
        <v>5.0</v>
      </c>
      <c r="D27" s="19">
        <f t="shared" ref="D27:D30" si="6">18000+35000+35000+35000</f>
        <v>123000</v>
      </c>
      <c r="E27" s="6" t="s">
        <v>71</v>
      </c>
      <c r="F27" s="20">
        <v>42180.0</v>
      </c>
      <c r="G27" s="20">
        <v>43465.0</v>
      </c>
      <c r="H27" s="6" t="s">
        <v>72</v>
      </c>
      <c r="I27" s="18" t="s">
        <v>114</v>
      </c>
    </row>
    <row r="28">
      <c r="A28" s="9" t="s">
        <v>137</v>
      </c>
      <c r="B28" s="18" t="s">
        <v>113</v>
      </c>
      <c r="C28" s="6">
        <v>10.0</v>
      </c>
      <c r="D28" s="19">
        <f t="shared" si="6"/>
        <v>123000</v>
      </c>
      <c r="E28" s="6" t="s">
        <v>71</v>
      </c>
      <c r="F28" s="20">
        <v>42180.0</v>
      </c>
      <c r="G28" s="20">
        <v>43465.0</v>
      </c>
      <c r="H28" s="6" t="s">
        <v>72</v>
      </c>
      <c r="I28" s="18" t="s">
        <v>114</v>
      </c>
    </row>
    <row r="29">
      <c r="A29" s="9" t="s">
        <v>138</v>
      </c>
      <c r="B29" s="18" t="s">
        <v>113</v>
      </c>
      <c r="C29" s="6">
        <v>30.0</v>
      </c>
      <c r="D29" s="19">
        <f t="shared" si="6"/>
        <v>123000</v>
      </c>
      <c r="E29" s="6" t="s">
        <v>71</v>
      </c>
      <c r="F29" s="20">
        <v>42180.0</v>
      </c>
      <c r="G29" s="20">
        <v>43465.0</v>
      </c>
      <c r="H29" s="6" t="s">
        <v>72</v>
      </c>
      <c r="I29" s="18" t="s">
        <v>114</v>
      </c>
      <c r="M29" s="12" t="s">
        <v>185</v>
      </c>
    </row>
    <row r="30">
      <c r="A30" s="9" t="s">
        <v>139</v>
      </c>
      <c r="B30" s="18" t="s">
        <v>113</v>
      </c>
      <c r="C30" s="6">
        <v>60.0</v>
      </c>
      <c r="D30" s="19">
        <f t="shared" si="6"/>
        <v>123000</v>
      </c>
      <c r="E30" s="6" t="s">
        <v>71</v>
      </c>
      <c r="F30" s="20">
        <v>42180.0</v>
      </c>
      <c r="G30" s="20">
        <v>43465.0</v>
      </c>
      <c r="H30" s="6" t="s">
        <v>72</v>
      </c>
      <c r="I30" s="18" t="s">
        <v>114</v>
      </c>
    </row>
    <row r="31">
      <c r="A31" s="6" t="s">
        <v>179</v>
      </c>
      <c r="B31" s="18" t="s">
        <v>180</v>
      </c>
      <c r="C31" s="6" t="s">
        <v>181</v>
      </c>
      <c r="D31" s="6">
        <v>1.0</v>
      </c>
      <c r="E31" s="6" t="s">
        <v>182</v>
      </c>
      <c r="F31" s="6">
        <v>2010.0</v>
      </c>
      <c r="G31" s="6">
        <v>2010.0</v>
      </c>
      <c r="H31" s="6" t="s">
        <v>183</v>
      </c>
      <c r="I31" s="18" t="s">
        <v>184</v>
      </c>
    </row>
    <row r="32">
      <c r="C32" s="9"/>
      <c r="D32" s="9"/>
      <c r="E32" s="9"/>
      <c r="F32" s="9"/>
      <c r="G32" s="9"/>
      <c r="H32" s="9"/>
      <c r="I32" s="9"/>
      <c r="J32" s="9"/>
      <c r="K32" s="9"/>
      <c r="L32" s="9"/>
      <c r="M32" s="9"/>
    </row>
  </sheetData>
  <hyperlinks>
    <hyperlink r:id="rId1" ref="M2"/>
    <hyperlink r:id="rId2" ref="M14"/>
    <hyperlink r:id="rId3" ref="M25"/>
    <hyperlink r:id="rId4" ref="M29"/>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86"/>
  </cols>
  <sheetData>
    <row r="1">
      <c r="A1" s="15" t="s">
        <v>57</v>
      </c>
      <c r="B1" s="15" t="s">
        <v>58</v>
      </c>
      <c r="C1" s="15" t="s">
        <v>59</v>
      </c>
      <c r="D1" s="15" t="s">
        <v>60</v>
      </c>
      <c r="E1" s="15" t="s">
        <v>61</v>
      </c>
      <c r="F1" s="15" t="s">
        <v>62</v>
      </c>
      <c r="G1" s="15" t="s">
        <v>63</v>
      </c>
      <c r="H1" s="15" t="s">
        <v>64</v>
      </c>
      <c r="I1" s="15" t="s">
        <v>65</v>
      </c>
      <c r="J1" s="15" t="s">
        <v>66</v>
      </c>
      <c r="K1" s="15" t="s">
        <v>67</v>
      </c>
      <c r="L1" s="15" t="s">
        <v>15</v>
      </c>
      <c r="M1" s="26" t="s">
        <v>68</v>
      </c>
      <c r="N1" s="15"/>
      <c r="O1" s="15"/>
      <c r="P1" s="15"/>
      <c r="Q1" s="15"/>
      <c r="R1" s="15"/>
      <c r="S1" s="15"/>
      <c r="T1" s="15"/>
      <c r="U1" s="15"/>
      <c r="V1" s="15"/>
      <c r="W1" s="15"/>
      <c r="X1" s="15"/>
      <c r="Y1" s="15"/>
      <c r="Z1" s="15"/>
    </row>
    <row r="2">
      <c r="A2" s="9" t="s">
        <v>150</v>
      </c>
      <c r="B2" s="9" t="s">
        <v>70</v>
      </c>
      <c r="C2" s="9">
        <v>2.0</v>
      </c>
      <c r="D2" s="9">
        <f t="shared" ref="D2:D13" si="1">11143+24328+35000+35137+30041</f>
        <v>135649</v>
      </c>
      <c r="E2" s="9" t="s">
        <v>71</v>
      </c>
      <c r="F2" s="17">
        <v>41489.0</v>
      </c>
      <c r="G2" s="17">
        <v>43100.0</v>
      </c>
      <c r="H2" s="9" t="s">
        <v>72</v>
      </c>
      <c r="I2" s="18" t="s">
        <v>73</v>
      </c>
      <c r="J2" s="9">
        <v>0.0</v>
      </c>
      <c r="K2" s="9" t="s">
        <v>31</v>
      </c>
      <c r="L2" s="9"/>
      <c r="M2" s="12" t="s">
        <v>151</v>
      </c>
    </row>
    <row r="3">
      <c r="A3" s="9" t="s">
        <v>152</v>
      </c>
      <c r="B3" s="9" t="s">
        <v>70</v>
      </c>
      <c r="C3" s="6">
        <v>10.0</v>
      </c>
      <c r="D3" s="9">
        <f t="shared" si="1"/>
        <v>135649</v>
      </c>
      <c r="E3" s="9" t="s">
        <v>71</v>
      </c>
      <c r="F3" s="17">
        <v>41489.0</v>
      </c>
      <c r="G3" s="17">
        <v>43100.0</v>
      </c>
      <c r="H3" s="9" t="s">
        <v>72</v>
      </c>
      <c r="I3" s="18" t="s">
        <v>73</v>
      </c>
      <c r="J3" s="9">
        <v>0.0</v>
      </c>
      <c r="K3" s="9" t="s">
        <v>31</v>
      </c>
    </row>
    <row r="4">
      <c r="A4" s="9" t="s">
        <v>153</v>
      </c>
      <c r="B4" s="9" t="s">
        <v>70</v>
      </c>
      <c r="C4" s="6">
        <v>30.0</v>
      </c>
      <c r="D4" s="9">
        <f t="shared" si="1"/>
        <v>135649</v>
      </c>
      <c r="E4" s="9" t="s">
        <v>71</v>
      </c>
      <c r="F4" s="17">
        <v>41489.0</v>
      </c>
      <c r="G4" s="17">
        <v>43100.0</v>
      </c>
      <c r="H4" s="9" t="s">
        <v>72</v>
      </c>
      <c r="I4" s="18" t="s">
        <v>73</v>
      </c>
      <c r="J4" s="9">
        <v>0.0</v>
      </c>
      <c r="K4" s="9" t="s">
        <v>31</v>
      </c>
    </row>
    <row r="5">
      <c r="A5" s="9" t="s">
        <v>154</v>
      </c>
      <c r="B5" s="6" t="s">
        <v>70</v>
      </c>
      <c r="C5" s="6">
        <v>60.0</v>
      </c>
      <c r="D5" s="9">
        <f t="shared" si="1"/>
        <v>135649</v>
      </c>
      <c r="E5" s="9" t="s">
        <v>71</v>
      </c>
      <c r="F5" s="17">
        <v>41489.0</v>
      </c>
      <c r="G5" s="17">
        <v>43100.0</v>
      </c>
      <c r="H5" s="9" t="s">
        <v>72</v>
      </c>
      <c r="I5" s="18" t="s">
        <v>73</v>
      </c>
      <c r="J5" s="9">
        <v>0.0</v>
      </c>
      <c r="K5" s="9" t="s">
        <v>31</v>
      </c>
    </row>
    <row r="6">
      <c r="A6" s="9" t="s">
        <v>155</v>
      </c>
      <c r="B6" s="9" t="s">
        <v>79</v>
      </c>
      <c r="C6" s="9">
        <v>2.0</v>
      </c>
      <c r="D6" s="9">
        <f t="shared" si="1"/>
        <v>135649</v>
      </c>
      <c r="E6" s="9" t="s">
        <v>71</v>
      </c>
      <c r="F6" s="17">
        <v>41489.0</v>
      </c>
      <c r="G6" s="17">
        <v>43100.0</v>
      </c>
      <c r="H6" s="9" t="s">
        <v>72</v>
      </c>
      <c r="I6" s="18" t="s">
        <v>73</v>
      </c>
      <c r="J6" s="9">
        <v>0.0</v>
      </c>
      <c r="K6" s="9" t="s">
        <v>31</v>
      </c>
    </row>
    <row r="7">
      <c r="A7" s="9" t="s">
        <v>156</v>
      </c>
      <c r="B7" s="9" t="s">
        <v>79</v>
      </c>
      <c r="C7" s="6">
        <v>10.0</v>
      </c>
      <c r="D7" s="9">
        <f t="shared" si="1"/>
        <v>135649</v>
      </c>
      <c r="E7" s="9" t="s">
        <v>71</v>
      </c>
      <c r="F7" s="17">
        <v>41489.0</v>
      </c>
      <c r="G7" s="17">
        <v>43100.0</v>
      </c>
      <c r="H7" s="9" t="s">
        <v>72</v>
      </c>
      <c r="I7" s="18" t="s">
        <v>73</v>
      </c>
      <c r="J7" s="9">
        <v>0.0</v>
      </c>
      <c r="K7" s="9" t="s">
        <v>31</v>
      </c>
    </row>
    <row r="8">
      <c r="A8" s="9" t="s">
        <v>157</v>
      </c>
      <c r="B8" s="9" t="s">
        <v>79</v>
      </c>
      <c r="C8" s="6">
        <v>30.0</v>
      </c>
      <c r="D8" s="9">
        <f t="shared" si="1"/>
        <v>135649</v>
      </c>
      <c r="E8" s="9" t="s">
        <v>71</v>
      </c>
      <c r="F8" s="17">
        <v>41489.0</v>
      </c>
      <c r="G8" s="17">
        <v>43100.0</v>
      </c>
      <c r="H8" s="9" t="s">
        <v>72</v>
      </c>
      <c r="I8" s="18" t="s">
        <v>73</v>
      </c>
      <c r="J8" s="9">
        <v>0.0</v>
      </c>
      <c r="K8" s="9" t="s">
        <v>31</v>
      </c>
    </row>
    <row r="9">
      <c r="A9" s="9" t="s">
        <v>158</v>
      </c>
      <c r="B9" s="9" t="s">
        <v>79</v>
      </c>
      <c r="C9" s="6">
        <v>60.0</v>
      </c>
      <c r="D9" s="9">
        <f t="shared" si="1"/>
        <v>135649</v>
      </c>
      <c r="E9" s="9" t="s">
        <v>71</v>
      </c>
      <c r="F9" s="17">
        <v>41489.0</v>
      </c>
      <c r="G9" s="17">
        <v>43100.0</v>
      </c>
      <c r="H9" s="9" t="s">
        <v>72</v>
      </c>
      <c r="I9" s="18" t="s">
        <v>73</v>
      </c>
      <c r="J9" s="9">
        <v>0.0</v>
      </c>
      <c r="K9" s="9" t="s">
        <v>31</v>
      </c>
    </row>
    <row r="10">
      <c r="A10" s="9" t="s">
        <v>159</v>
      </c>
      <c r="B10" s="9" t="s">
        <v>84</v>
      </c>
      <c r="C10" s="9">
        <v>2.0</v>
      </c>
      <c r="D10" s="9">
        <f t="shared" si="1"/>
        <v>135649</v>
      </c>
      <c r="E10" s="9" t="s">
        <v>71</v>
      </c>
      <c r="F10" s="17">
        <v>41489.0</v>
      </c>
      <c r="G10" s="17">
        <v>43100.0</v>
      </c>
      <c r="H10" s="9" t="s">
        <v>72</v>
      </c>
      <c r="I10" s="18" t="s">
        <v>85</v>
      </c>
      <c r="J10" s="9">
        <v>0.0</v>
      </c>
      <c r="K10" s="9" t="s">
        <v>31</v>
      </c>
    </row>
    <row r="11">
      <c r="A11" s="9" t="s">
        <v>160</v>
      </c>
      <c r="B11" s="9" t="s">
        <v>84</v>
      </c>
      <c r="C11" s="6">
        <v>10.0</v>
      </c>
      <c r="D11" s="9">
        <f t="shared" si="1"/>
        <v>135649</v>
      </c>
      <c r="E11" s="9" t="s">
        <v>71</v>
      </c>
      <c r="F11" s="17">
        <v>41489.0</v>
      </c>
      <c r="G11" s="17">
        <v>43100.0</v>
      </c>
      <c r="H11" s="9" t="s">
        <v>72</v>
      </c>
      <c r="I11" s="18" t="s">
        <v>85</v>
      </c>
      <c r="J11" s="9">
        <v>0.0</v>
      </c>
      <c r="K11" s="9" t="s">
        <v>31</v>
      </c>
    </row>
    <row r="12">
      <c r="A12" s="9" t="s">
        <v>161</v>
      </c>
      <c r="B12" s="9" t="s">
        <v>84</v>
      </c>
      <c r="C12" s="6">
        <v>30.0</v>
      </c>
      <c r="D12" s="9">
        <f t="shared" si="1"/>
        <v>135649</v>
      </c>
      <c r="E12" s="9" t="s">
        <v>71</v>
      </c>
      <c r="F12" s="17">
        <v>41489.0</v>
      </c>
      <c r="G12" s="17">
        <v>43100.0</v>
      </c>
      <c r="H12" s="9" t="s">
        <v>72</v>
      </c>
      <c r="I12" s="18" t="s">
        <v>85</v>
      </c>
      <c r="J12" s="9">
        <v>0.0</v>
      </c>
      <c r="K12" s="9" t="s">
        <v>31</v>
      </c>
    </row>
    <row r="13">
      <c r="A13" s="9" t="s">
        <v>162</v>
      </c>
      <c r="B13" s="9" t="s">
        <v>84</v>
      </c>
      <c r="C13" s="6">
        <v>60.0</v>
      </c>
      <c r="D13" s="9">
        <f t="shared" si="1"/>
        <v>135649</v>
      </c>
      <c r="E13" s="9" t="s">
        <v>71</v>
      </c>
      <c r="F13" s="17">
        <v>41489.0</v>
      </c>
      <c r="G13" s="17">
        <v>43100.0</v>
      </c>
      <c r="H13" s="9" t="s">
        <v>72</v>
      </c>
      <c r="I13" s="18" t="s">
        <v>85</v>
      </c>
      <c r="J13" s="9">
        <v>0.0</v>
      </c>
      <c r="K13" s="9" t="s">
        <v>31</v>
      </c>
    </row>
    <row r="14">
      <c r="A14" s="9" t="s">
        <v>203</v>
      </c>
      <c r="B14" s="18" t="s">
        <v>98</v>
      </c>
      <c r="C14" s="6">
        <v>10.0</v>
      </c>
      <c r="D14" s="19">
        <f t="shared" ref="D14:D16" si="2">13470+50000+52705+52561+52561+50000+50000+52561+30000</f>
        <v>403858</v>
      </c>
      <c r="E14" s="6" t="s">
        <v>164</v>
      </c>
      <c r="F14" s="20">
        <v>40443.0</v>
      </c>
      <c r="G14" s="20">
        <v>43343.0</v>
      </c>
      <c r="H14" s="6" t="s">
        <v>72</v>
      </c>
      <c r="I14" s="18" t="s">
        <v>99</v>
      </c>
      <c r="J14" s="9">
        <v>5.0</v>
      </c>
      <c r="K14" s="9" t="s">
        <v>115</v>
      </c>
      <c r="M14" s="12" t="s">
        <v>165</v>
      </c>
    </row>
    <row r="15">
      <c r="A15" s="9" t="s">
        <v>204</v>
      </c>
      <c r="B15" s="18" t="s">
        <v>95</v>
      </c>
      <c r="C15" s="6">
        <v>10.0</v>
      </c>
      <c r="D15" s="19">
        <f t="shared" si="2"/>
        <v>403858</v>
      </c>
      <c r="E15" s="6" t="s">
        <v>164</v>
      </c>
      <c r="F15" s="20">
        <v>40443.0</v>
      </c>
      <c r="G15" s="20">
        <v>43343.0</v>
      </c>
      <c r="H15" s="6" t="s">
        <v>72</v>
      </c>
      <c r="I15" s="18" t="s">
        <v>99</v>
      </c>
      <c r="J15" s="9">
        <v>5.0</v>
      </c>
      <c r="K15" s="9" t="s">
        <v>115</v>
      </c>
    </row>
    <row r="16">
      <c r="A16" s="9" t="s">
        <v>205</v>
      </c>
      <c r="B16" s="18" t="s">
        <v>104</v>
      </c>
      <c r="C16" s="6">
        <v>10.0</v>
      </c>
      <c r="D16" s="19">
        <f t="shared" si="2"/>
        <v>403858</v>
      </c>
      <c r="E16" s="6" t="s">
        <v>164</v>
      </c>
      <c r="F16" s="20">
        <v>40443.0</v>
      </c>
      <c r="G16" s="20">
        <v>43343.0</v>
      </c>
      <c r="H16" s="6" t="s">
        <v>72</v>
      </c>
      <c r="I16" s="18" t="s">
        <v>99</v>
      </c>
      <c r="J16" s="9">
        <v>5.0</v>
      </c>
      <c r="K16" s="9" t="s">
        <v>115</v>
      </c>
    </row>
    <row r="17">
      <c r="A17" s="9" t="s">
        <v>206</v>
      </c>
      <c r="B17" s="18" t="s">
        <v>98</v>
      </c>
      <c r="C17" s="6">
        <v>38.5</v>
      </c>
      <c r="D17" s="19">
        <f t="shared" ref="D17:D19" si="3">13470+50000+52705+52561+52561+50000+52561</f>
        <v>323858</v>
      </c>
      <c r="E17" s="6" t="s">
        <v>164</v>
      </c>
      <c r="F17" s="20">
        <v>40443.0</v>
      </c>
      <c r="G17" s="20">
        <v>43343.0</v>
      </c>
      <c r="H17" s="6" t="s">
        <v>72</v>
      </c>
      <c r="I17" s="18" t="s">
        <v>99</v>
      </c>
      <c r="J17" s="9">
        <v>5.0</v>
      </c>
      <c r="K17" s="9" t="s">
        <v>115</v>
      </c>
    </row>
    <row r="18">
      <c r="A18" s="9" t="s">
        <v>207</v>
      </c>
      <c r="B18" s="18" t="s">
        <v>95</v>
      </c>
      <c r="C18" s="6">
        <v>38.5</v>
      </c>
      <c r="D18" s="19">
        <f t="shared" si="3"/>
        <v>323858</v>
      </c>
      <c r="E18" s="6" t="s">
        <v>164</v>
      </c>
      <c r="F18" s="20">
        <v>40443.0</v>
      </c>
      <c r="G18" s="20">
        <v>43343.0</v>
      </c>
      <c r="H18" s="6" t="s">
        <v>72</v>
      </c>
      <c r="I18" s="18" t="s">
        <v>99</v>
      </c>
      <c r="J18" s="9">
        <v>5.0</v>
      </c>
      <c r="K18" s="9" t="s">
        <v>115</v>
      </c>
    </row>
    <row r="19">
      <c r="A19" s="9" t="s">
        <v>208</v>
      </c>
      <c r="B19" s="18" t="s">
        <v>104</v>
      </c>
      <c r="C19" s="6">
        <v>38.5</v>
      </c>
      <c r="D19" s="19">
        <f t="shared" si="3"/>
        <v>323858</v>
      </c>
      <c r="E19" s="6" t="s">
        <v>164</v>
      </c>
      <c r="F19" s="20">
        <v>40443.0</v>
      </c>
      <c r="G19" s="20">
        <v>43343.0</v>
      </c>
      <c r="H19" s="6" t="s">
        <v>72</v>
      </c>
      <c r="I19" s="18" t="s">
        <v>99</v>
      </c>
      <c r="J19" s="9">
        <v>5.0</v>
      </c>
      <c r="K19" s="9" t="s">
        <v>115</v>
      </c>
    </row>
    <row r="20">
      <c r="A20" s="9" t="s">
        <v>209</v>
      </c>
      <c r="B20" s="18" t="s">
        <v>98</v>
      </c>
      <c r="C20" s="6">
        <v>62.0</v>
      </c>
      <c r="D20" s="19">
        <f t="shared" ref="D20:D22" si="4">13470+50000+52705+52561+52561+50000+50000+52561+30000</f>
        <v>403858</v>
      </c>
      <c r="E20" s="6" t="s">
        <v>164</v>
      </c>
      <c r="F20" s="20">
        <v>40443.0</v>
      </c>
      <c r="G20" s="20">
        <v>43343.0</v>
      </c>
      <c r="H20" s="6" t="s">
        <v>72</v>
      </c>
      <c r="I20" s="18" t="s">
        <v>99</v>
      </c>
      <c r="J20" s="9">
        <v>5.0</v>
      </c>
      <c r="K20" s="9" t="s">
        <v>115</v>
      </c>
    </row>
    <row r="21">
      <c r="A21" s="9" t="s">
        <v>210</v>
      </c>
      <c r="B21" s="18" t="s">
        <v>95</v>
      </c>
      <c r="C21" s="6">
        <v>62.0</v>
      </c>
      <c r="D21" s="19">
        <f t="shared" si="4"/>
        <v>403858</v>
      </c>
      <c r="E21" s="6" t="s">
        <v>164</v>
      </c>
      <c r="F21" s="20">
        <v>40443.0</v>
      </c>
      <c r="G21" s="20">
        <v>43343.0</v>
      </c>
      <c r="H21" s="6" t="s">
        <v>72</v>
      </c>
      <c r="I21" s="18" t="s">
        <v>99</v>
      </c>
      <c r="J21" s="9">
        <v>5.0</v>
      </c>
      <c r="K21" s="9" t="s">
        <v>115</v>
      </c>
    </row>
    <row r="22">
      <c r="A22" s="9" t="s">
        <v>211</v>
      </c>
      <c r="B22" s="18" t="s">
        <v>104</v>
      </c>
      <c r="C22" s="6">
        <v>62.0</v>
      </c>
      <c r="D22" s="19">
        <f t="shared" si="4"/>
        <v>403858</v>
      </c>
      <c r="E22" s="6" t="s">
        <v>164</v>
      </c>
      <c r="F22" s="20">
        <v>40443.0</v>
      </c>
      <c r="G22" s="20">
        <v>43343.0</v>
      </c>
      <c r="H22" s="6" t="s">
        <v>72</v>
      </c>
      <c r="I22" s="18" t="s">
        <v>99</v>
      </c>
      <c r="J22" s="9">
        <v>5.0</v>
      </c>
      <c r="K22" s="9" t="s">
        <v>115</v>
      </c>
    </row>
    <row r="23">
      <c r="A23" s="9" t="s">
        <v>195</v>
      </c>
      <c r="B23" s="18" t="s">
        <v>175</v>
      </c>
      <c r="C23" s="6">
        <v>11.0</v>
      </c>
      <c r="D23" s="19">
        <f t="shared" ref="D23:D24" si="5">13470+50000+52705+52561+52561+50000+50000</f>
        <v>321297</v>
      </c>
      <c r="E23" s="6" t="s">
        <v>164</v>
      </c>
      <c r="F23" s="20">
        <v>40443.0</v>
      </c>
      <c r="G23" s="20">
        <v>43100.0</v>
      </c>
      <c r="H23" s="6" t="s">
        <v>72</v>
      </c>
      <c r="I23" s="18" t="s">
        <v>176</v>
      </c>
      <c r="J23" s="9">
        <v>5.0</v>
      </c>
      <c r="K23" s="9" t="s">
        <v>115</v>
      </c>
    </row>
    <row r="24">
      <c r="A24" s="9" t="s">
        <v>212</v>
      </c>
      <c r="B24" s="18" t="s">
        <v>175</v>
      </c>
      <c r="C24" s="6">
        <v>40.0</v>
      </c>
      <c r="D24" s="19">
        <f t="shared" si="5"/>
        <v>321297</v>
      </c>
      <c r="E24" s="6" t="s">
        <v>164</v>
      </c>
      <c r="F24" s="20">
        <v>40443.0</v>
      </c>
      <c r="G24" s="20">
        <v>43100.0</v>
      </c>
      <c r="H24" s="6" t="s">
        <v>72</v>
      </c>
      <c r="I24" s="18" t="s">
        <v>176</v>
      </c>
      <c r="J24" s="9">
        <v>5.0</v>
      </c>
      <c r="K24" s="9" t="s">
        <v>115</v>
      </c>
    </row>
    <row r="25">
      <c r="A25" s="9" t="s">
        <v>201</v>
      </c>
      <c r="B25" s="18" t="s">
        <v>90</v>
      </c>
      <c r="C25" s="6">
        <v>11.0</v>
      </c>
      <c r="D25" s="19">
        <f>52561+52561+50000+50000+52561+50000</f>
        <v>307683</v>
      </c>
      <c r="E25" s="6" t="s">
        <v>164</v>
      </c>
      <c r="F25" s="20">
        <v>41498.0</v>
      </c>
      <c r="G25" s="20">
        <v>43343.0</v>
      </c>
      <c r="H25" s="6" t="s">
        <v>72</v>
      </c>
      <c r="I25" s="18" t="s">
        <v>176</v>
      </c>
      <c r="J25" s="9">
        <v>5.0</v>
      </c>
      <c r="K25" s="9" t="s">
        <v>115</v>
      </c>
      <c r="M25" s="12" t="s">
        <v>178</v>
      </c>
    </row>
    <row r="26">
      <c r="A26" s="9" t="s">
        <v>213</v>
      </c>
      <c r="B26" s="18" t="s">
        <v>90</v>
      </c>
      <c r="C26" s="9">
        <v>40.0</v>
      </c>
      <c r="D26" s="19">
        <f>52561+52561+50000+50000+52561</f>
        <v>257683</v>
      </c>
      <c r="E26" s="6" t="s">
        <v>164</v>
      </c>
      <c r="F26" s="20">
        <v>41498.0</v>
      </c>
      <c r="G26" s="20">
        <v>43100.0</v>
      </c>
      <c r="H26" s="6" t="s">
        <v>72</v>
      </c>
      <c r="I26" s="18" t="s">
        <v>176</v>
      </c>
      <c r="J26" s="9">
        <v>5.0</v>
      </c>
      <c r="K26" s="9" t="s">
        <v>115</v>
      </c>
    </row>
    <row r="27">
      <c r="A27" s="9" t="s">
        <v>146</v>
      </c>
      <c r="B27" s="18" t="s">
        <v>113</v>
      </c>
      <c r="C27" s="6">
        <v>5.0</v>
      </c>
      <c r="D27" s="19">
        <f t="shared" ref="D27:D30" si="6">18000+35000+35000+35000</f>
        <v>123000</v>
      </c>
      <c r="E27" s="6" t="s">
        <v>71</v>
      </c>
      <c r="F27" s="20">
        <v>42180.0</v>
      </c>
      <c r="G27" s="20">
        <v>43465.0</v>
      </c>
      <c r="H27" s="6" t="s">
        <v>72</v>
      </c>
      <c r="I27" s="18" t="s">
        <v>114</v>
      </c>
    </row>
    <row r="28">
      <c r="A28" s="9" t="s">
        <v>147</v>
      </c>
      <c r="B28" s="18" t="s">
        <v>113</v>
      </c>
      <c r="C28" s="6">
        <v>10.0</v>
      </c>
      <c r="D28" s="19">
        <f t="shared" si="6"/>
        <v>123000</v>
      </c>
      <c r="E28" s="6" t="s">
        <v>71</v>
      </c>
      <c r="F28" s="20">
        <v>42180.0</v>
      </c>
      <c r="G28" s="20">
        <v>43465.0</v>
      </c>
      <c r="H28" s="6" t="s">
        <v>72</v>
      </c>
      <c r="I28" s="18" t="s">
        <v>114</v>
      </c>
    </row>
    <row r="29">
      <c r="A29" s="9" t="s">
        <v>148</v>
      </c>
      <c r="B29" s="18" t="s">
        <v>113</v>
      </c>
      <c r="C29" s="6">
        <v>30.0</v>
      </c>
      <c r="D29" s="19">
        <f t="shared" si="6"/>
        <v>123000</v>
      </c>
      <c r="E29" s="6" t="s">
        <v>71</v>
      </c>
      <c r="F29" s="20">
        <v>42180.0</v>
      </c>
      <c r="G29" s="20">
        <v>43465.0</v>
      </c>
      <c r="H29" s="6" t="s">
        <v>72</v>
      </c>
      <c r="I29" s="18" t="s">
        <v>114</v>
      </c>
      <c r="M29" s="12" t="s">
        <v>185</v>
      </c>
    </row>
    <row r="30">
      <c r="A30" s="9" t="s">
        <v>149</v>
      </c>
      <c r="B30" s="18" t="s">
        <v>113</v>
      </c>
      <c r="C30" s="6">
        <v>60.0</v>
      </c>
      <c r="D30" s="19">
        <f t="shared" si="6"/>
        <v>123000</v>
      </c>
      <c r="E30" s="6" t="s">
        <v>71</v>
      </c>
      <c r="F30" s="20">
        <v>42180.0</v>
      </c>
      <c r="G30" s="20">
        <v>43465.0</v>
      </c>
      <c r="H30" s="6" t="s">
        <v>72</v>
      </c>
      <c r="I30" s="18" t="s">
        <v>114</v>
      </c>
    </row>
    <row r="31">
      <c r="A31" s="6" t="s">
        <v>179</v>
      </c>
      <c r="B31" s="18" t="s">
        <v>180</v>
      </c>
      <c r="C31" s="6" t="s">
        <v>181</v>
      </c>
      <c r="D31" s="6">
        <v>1.0</v>
      </c>
      <c r="E31" s="6" t="s">
        <v>182</v>
      </c>
      <c r="F31" s="6">
        <v>2010.0</v>
      </c>
      <c r="G31" s="6">
        <v>2010.0</v>
      </c>
      <c r="H31" s="6" t="s">
        <v>183</v>
      </c>
      <c r="I31" s="18" t="s">
        <v>184</v>
      </c>
    </row>
    <row r="32">
      <c r="C32" s="9"/>
      <c r="D32" s="9"/>
      <c r="E32" s="9"/>
      <c r="F32" s="9"/>
      <c r="G32" s="9"/>
      <c r="H32" s="9"/>
      <c r="I32" s="9"/>
      <c r="J32" s="9"/>
      <c r="K32" s="9"/>
      <c r="L32" s="9"/>
      <c r="M32" s="9"/>
    </row>
  </sheetData>
  <hyperlinks>
    <hyperlink r:id="rId1" ref="M2"/>
    <hyperlink r:id="rId2" ref="M14"/>
    <hyperlink r:id="rId3" ref="M25"/>
    <hyperlink r:id="rId4" ref="M29"/>
  </hyperlinks>
  <drawing r:id="rId5"/>
</worksheet>
</file>