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20" yWindow="40" windowWidth="25600" windowHeight="14100" tabRatio="500"/>
  </bookViews>
  <sheets>
    <sheet name="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 l="1"/>
  <c r="R3" i="1"/>
  <c r="T3" i="1"/>
  <c r="U3" i="1"/>
  <c r="J3" i="1"/>
  <c r="P3" i="1"/>
  <c r="O4" i="1"/>
  <c r="O5" i="1"/>
  <c r="O6" i="1"/>
  <c r="O3" i="1"/>
  <c r="M4" i="1"/>
  <c r="M5" i="1"/>
  <c r="M6" i="1"/>
  <c r="M3" i="1"/>
  <c r="I4" i="1"/>
  <c r="I5" i="1"/>
  <c r="I6" i="1"/>
  <c r="I7" i="1"/>
  <c r="I3" i="1"/>
  <c r="F4" i="1"/>
  <c r="G4" i="1"/>
  <c r="F5" i="1"/>
  <c r="G5" i="1"/>
  <c r="F6" i="1"/>
  <c r="G6" i="1"/>
  <c r="F7" i="1"/>
  <c r="G7" i="1"/>
  <c r="F3" i="1"/>
  <c r="G3" i="1"/>
</calcChain>
</file>

<file path=xl/sharedStrings.xml><?xml version="1.0" encoding="utf-8"?>
<sst xmlns="http://schemas.openxmlformats.org/spreadsheetml/2006/main" count="46" uniqueCount="27">
  <si>
    <t>(m)</t>
  </si>
  <si>
    <t>(s)</t>
  </si>
  <si>
    <t>air_distance</t>
  </si>
  <si>
    <t>air_time</t>
  </si>
  <si>
    <t>fiber_distance</t>
  </si>
  <si>
    <t>fiber_time</t>
  </si>
  <si>
    <t>cable_distance</t>
  </si>
  <si>
    <t>cable_time</t>
  </si>
  <si>
    <t>laser-m1</t>
  </si>
  <si>
    <t>m1-m2</t>
  </si>
  <si>
    <t>m2-m3</t>
  </si>
  <si>
    <t>m3-detector</t>
  </si>
  <si>
    <t>(ft)</t>
  </si>
  <si>
    <t>(ns)</t>
  </si>
  <si>
    <t>fiber_ID</t>
  </si>
  <si>
    <t>a</t>
  </si>
  <si>
    <t>b</t>
  </si>
  <si>
    <t>c</t>
  </si>
  <si>
    <t>d</t>
  </si>
  <si>
    <t>1 meter to ft</t>
  </si>
  <si>
    <t>(us)</t>
  </si>
  <si>
    <t>cable_speed</t>
  </si>
  <si>
    <t>(m/s)</t>
  </si>
  <si>
    <t>fiber_speed</t>
  </si>
  <si>
    <t>air_speed</t>
  </si>
  <si>
    <t>(Ω)</t>
  </si>
  <si>
    <t>cable_char_impedience_exp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</si>
</sst>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64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vs. Time</a:t>
            </a:r>
          </a:p>
          <a:p>
            <a:pPr>
              <a:defRPr/>
            </a:pPr>
            <a:r>
              <a:rPr lang="en-US"/>
              <a:t>Air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vs. Time Air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05422134733158"/>
                  <c:y val="0.049245406824147"/>
                </c:manualLayout>
              </c:layout>
              <c:numFmt formatCode="0.000E+00" sourceLinked="0"/>
            </c:trendlineLbl>
          </c:trendline>
          <c:xVal>
            <c:numRef>
              <c:f>data!$I$3:$I$7</c:f>
              <c:numCache>
                <c:formatCode>General</c:formatCode>
                <c:ptCount val="5"/>
                <c:pt idx="0">
                  <c:v>6.86E-8</c:v>
                </c:pt>
                <c:pt idx="1">
                  <c:v>7.66E-8</c:v>
                </c:pt>
                <c:pt idx="2">
                  <c:v>8.42E-8</c:v>
                </c:pt>
                <c:pt idx="3">
                  <c:v>9.72E-8</c:v>
                </c:pt>
                <c:pt idx="4">
                  <c:v>1.108E-7</c:v>
                </c:pt>
              </c:numCache>
            </c:numRef>
          </c:xVal>
          <c:yVal>
            <c:numRef>
              <c:f>data!$G$3:$G$7</c:f>
              <c:numCache>
                <c:formatCode>General</c:formatCode>
                <c:ptCount val="5"/>
                <c:pt idx="0">
                  <c:v>6.662927989872349</c:v>
                </c:pt>
                <c:pt idx="1">
                  <c:v>8.857487986536616</c:v>
                </c:pt>
                <c:pt idx="2">
                  <c:v>11.152631983048</c:v>
                </c:pt>
                <c:pt idx="3">
                  <c:v>15.18208797692323</c:v>
                </c:pt>
                <c:pt idx="4">
                  <c:v>19.30603197065483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91592"/>
        <c:axId val="2093796968"/>
      </c:scatterChart>
      <c:valAx>
        <c:axId val="209379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796968"/>
        <c:crosses val="autoZero"/>
        <c:crossBetween val="midCat"/>
      </c:valAx>
      <c:valAx>
        <c:axId val="2093796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791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vs. Time</a:t>
            </a:r>
          </a:p>
          <a:p>
            <a:pPr>
              <a:defRPr/>
            </a:pPr>
            <a:r>
              <a:rPr lang="en-US"/>
              <a:t>Fiber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vs. Time Fiber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469606299212598"/>
                  <c:y val="0.0638888888888889"/>
                </c:manualLayout>
              </c:layout>
              <c:numFmt formatCode="0.000E+00" sourceLinked="0"/>
            </c:trendlineLbl>
          </c:trendline>
          <c:xVal>
            <c:numRef>
              <c:f>data!$O$3:$O$6</c:f>
              <c:numCache>
                <c:formatCode>General</c:formatCode>
                <c:ptCount val="4"/>
                <c:pt idx="0">
                  <c:v>6.54E-8</c:v>
                </c:pt>
                <c:pt idx="1">
                  <c:v>5.1E-8</c:v>
                </c:pt>
                <c:pt idx="2">
                  <c:v>5.64E-8</c:v>
                </c:pt>
                <c:pt idx="3">
                  <c:v>8.44E-8</c:v>
                </c:pt>
              </c:numCache>
            </c:numRef>
          </c:xVal>
          <c:yVal>
            <c:numRef>
              <c:f>data!$M$3:$M$6</c:f>
              <c:numCache>
                <c:formatCode>General</c:formatCode>
                <c:ptCount val="4"/>
                <c:pt idx="0">
                  <c:v>3.977639993953987</c:v>
                </c:pt>
                <c:pt idx="1">
                  <c:v>0.801623998781531</c:v>
                </c:pt>
                <c:pt idx="2">
                  <c:v>1.88366399713683</c:v>
                </c:pt>
                <c:pt idx="3">
                  <c:v>6.995159989367356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62424"/>
        <c:axId val="2093867576"/>
      </c:scatterChart>
      <c:valAx>
        <c:axId val="209386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867576"/>
        <c:crosses val="autoZero"/>
        <c:crossBetween val="midCat"/>
      </c:valAx>
      <c:valAx>
        <c:axId val="2093867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862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8</xdr:row>
      <xdr:rowOff>88900</xdr:rowOff>
    </xdr:from>
    <xdr:to>
      <xdr:col>5</xdr:col>
      <xdr:colOff>355600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787400</xdr:colOff>
      <xdr:row>8</xdr:row>
      <xdr:rowOff>88900</xdr:rowOff>
    </xdr:from>
    <xdr:to>
      <xdr:col>12</xdr:col>
      <xdr:colOff>254000</xdr:colOff>
      <xdr:row>22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topLeftCell="P1" workbookViewId="0">
      <selection activeCell="X4" sqref="X4"/>
    </sheetView>
  </sheetViews>
  <sheetFormatPr baseColWidth="10" defaultRowHeight="15" x14ac:dyDescent="0"/>
  <cols>
    <col min="1" max="1" width="13.6640625" bestFit="1" customWidth="1"/>
    <col min="2" max="2" width="12" bestFit="1" customWidth="1"/>
    <col min="3" max="4" width="14.33203125" bestFit="1" customWidth="1"/>
    <col min="5" max="5" width="15.1640625" bestFit="1" customWidth="1"/>
    <col min="12" max="12" width="12.83203125" bestFit="1" customWidth="1"/>
    <col min="13" max="13" width="12.83203125" customWidth="1"/>
    <col min="17" max="17" width="13.33203125" bestFit="1" customWidth="1"/>
    <col min="18" max="18" width="13.33203125" customWidth="1"/>
    <col min="20" max="20" width="12.1640625" bestFit="1" customWidth="1"/>
    <col min="21" max="21" width="13.83203125" bestFit="1" customWidth="1"/>
    <col min="22" max="22" width="24.5" bestFit="1" customWidth="1"/>
  </cols>
  <sheetData>
    <row r="1" spans="1:24">
      <c r="A1" t="s">
        <v>19</v>
      </c>
      <c r="B1" t="s">
        <v>8</v>
      </c>
      <c r="C1" t="s">
        <v>9</v>
      </c>
      <c r="D1" t="s">
        <v>10</v>
      </c>
      <c r="E1" t="s">
        <v>11</v>
      </c>
      <c r="F1" t="s">
        <v>2</v>
      </c>
      <c r="G1" t="s">
        <v>2</v>
      </c>
      <c r="H1" t="s">
        <v>3</v>
      </c>
      <c r="I1" t="s">
        <v>3</v>
      </c>
      <c r="J1" t="s">
        <v>24</v>
      </c>
      <c r="K1" t="s">
        <v>14</v>
      </c>
      <c r="L1" t="s">
        <v>4</v>
      </c>
      <c r="M1" t="s">
        <v>4</v>
      </c>
      <c r="N1" t="s">
        <v>5</v>
      </c>
      <c r="O1" t="s">
        <v>5</v>
      </c>
      <c r="P1" t="s">
        <v>23</v>
      </c>
      <c r="Q1" t="s">
        <v>6</v>
      </c>
      <c r="R1" t="s">
        <v>6</v>
      </c>
      <c r="S1" t="s">
        <v>7</v>
      </c>
      <c r="T1" t="s">
        <v>7</v>
      </c>
      <c r="U1" t="s">
        <v>21</v>
      </c>
      <c r="V1" t="s">
        <v>26</v>
      </c>
    </row>
    <row r="2" spans="1:24">
      <c r="A2">
        <v>3.2808399000000001</v>
      </c>
      <c r="B2" t="s">
        <v>12</v>
      </c>
      <c r="C2" t="s">
        <v>12</v>
      </c>
      <c r="D2" t="s">
        <v>12</v>
      </c>
      <c r="E2" t="s">
        <v>12</v>
      </c>
      <c r="F2" s="1" t="s">
        <v>12</v>
      </c>
      <c r="G2" s="1" t="s">
        <v>0</v>
      </c>
      <c r="H2" t="s">
        <v>13</v>
      </c>
      <c r="I2" t="s">
        <v>1</v>
      </c>
      <c r="J2" t="s">
        <v>22</v>
      </c>
      <c r="L2" t="s">
        <v>12</v>
      </c>
      <c r="M2" t="s">
        <v>0</v>
      </c>
      <c r="N2" t="s">
        <v>13</v>
      </c>
      <c r="O2" t="s">
        <v>1</v>
      </c>
      <c r="P2" t="s">
        <v>22</v>
      </c>
      <c r="Q2" t="s">
        <v>12</v>
      </c>
      <c r="R2" t="s">
        <v>0</v>
      </c>
      <c r="S2" t="s">
        <v>20</v>
      </c>
      <c r="T2" t="s">
        <v>1</v>
      </c>
      <c r="U2" t="s">
        <v>22</v>
      </c>
      <c r="V2" t="s">
        <v>25</v>
      </c>
    </row>
    <row r="3" spans="1:24">
      <c r="B3">
        <v>5.21</v>
      </c>
      <c r="C3">
        <v>5.71</v>
      </c>
      <c r="D3">
        <v>5.74</v>
      </c>
      <c r="E3">
        <v>5.2</v>
      </c>
      <c r="F3">
        <f>SUM(B3:E3)</f>
        <v>21.86</v>
      </c>
      <c r="G3">
        <f>F3/3.2808399</f>
        <v>6.6629279898723492</v>
      </c>
      <c r="H3">
        <v>68.599999999999994</v>
      </c>
      <c r="I3">
        <f>H3*10^-9</f>
        <v>6.8599999999999992E-8</v>
      </c>
      <c r="J3">
        <f>3.017*10^8</f>
        <v>301700000</v>
      </c>
      <c r="K3" t="s">
        <v>15</v>
      </c>
      <c r="L3">
        <v>13.05</v>
      </c>
      <c r="M3">
        <f>L3/$A$2</f>
        <v>3.977639993953987</v>
      </c>
      <c r="N3">
        <v>65.400000000000006</v>
      </c>
      <c r="O3">
        <f>N3*10^-9</f>
        <v>6.5400000000000003E-8</v>
      </c>
      <c r="P3" s="2">
        <f>1.853*10^8</f>
        <v>185300000</v>
      </c>
      <c r="Q3">
        <v>2000</v>
      </c>
      <c r="R3">
        <f>Q3/A2</f>
        <v>609.59999907340796</v>
      </c>
      <c r="S3">
        <v>2.6179999999999999</v>
      </c>
      <c r="T3">
        <f>S3*10^-6</f>
        <v>2.6179999999999998E-6</v>
      </c>
      <c r="U3" s="2">
        <f>R3/T3</f>
        <v>232849503.0838075</v>
      </c>
      <c r="V3">
        <v>100</v>
      </c>
      <c r="X3">
        <f>232800000/299000000</f>
        <v>0.77859531772575252</v>
      </c>
    </row>
    <row r="4" spans="1:24">
      <c r="B4">
        <v>8.7799999999999994</v>
      </c>
      <c r="C4">
        <v>9.34</v>
      </c>
      <c r="D4">
        <v>5.73</v>
      </c>
      <c r="E4">
        <v>5.21</v>
      </c>
      <c r="F4">
        <f t="shared" ref="F4:F6" si="0">SUM(B4:E4)</f>
        <v>29.06</v>
      </c>
      <c r="G4">
        <f t="shared" ref="G4:G7" si="1">F4/3.2808399</f>
        <v>8.8574879865366167</v>
      </c>
      <c r="H4">
        <v>76.599999999999994</v>
      </c>
      <c r="I4">
        <f t="shared" ref="I4:I7" si="2">H4*10^-9</f>
        <v>7.6599999999999998E-8</v>
      </c>
      <c r="K4" t="s">
        <v>16</v>
      </c>
      <c r="L4">
        <v>2.63</v>
      </c>
      <c r="M4">
        <f t="shared" ref="M4:M6" si="3">L4/$A$2</f>
        <v>0.80162399878153145</v>
      </c>
      <c r="N4">
        <v>51</v>
      </c>
      <c r="O4">
        <f t="shared" ref="O4:O6" si="4">N4*10^-9</f>
        <v>5.1E-8</v>
      </c>
    </row>
    <row r="5" spans="1:24">
      <c r="B5">
        <v>8.83</v>
      </c>
      <c r="C5">
        <v>9.35</v>
      </c>
      <c r="D5">
        <v>9.4600000000000009</v>
      </c>
      <c r="E5">
        <v>8.9499999999999993</v>
      </c>
      <c r="F5">
        <f t="shared" si="0"/>
        <v>36.590000000000003</v>
      </c>
      <c r="G5">
        <f t="shared" si="1"/>
        <v>11.152631983048</v>
      </c>
      <c r="H5">
        <v>84.2</v>
      </c>
      <c r="I5">
        <f t="shared" si="2"/>
        <v>8.4200000000000013E-8</v>
      </c>
      <c r="K5" t="s">
        <v>17</v>
      </c>
      <c r="L5">
        <v>6.18</v>
      </c>
      <c r="M5">
        <f t="shared" si="3"/>
        <v>1.8836639971368305</v>
      </c>
      <c r="N5">
        <v>56.4</v>
      </c>
      <c r="O5">
        <f t="shared" si="4"/>
        <v>5.6400000000000002E-8</v>
      </c>
    </row>
    <row r="6" spans="1:24">
      <c r="B6">
        <v>15.44</v>
      </c>
      <c r="C6">
        <v>15.95</v>
      </c>
      <c r="D6">
        <v>9.4700000000000006</v>
      </c>
      <c r="E6">
        <v>8.9499999999999993</v>
      </c>
      <c r="F6">
        <f t="shared" si="0"/>
        <v>49.81</v>
      </c>
      <c r="G6">
        <f t="shared" si="1"/>
        <v>15.182087976923226</v>
      </c>
      <c r="H6">
        <v>97.2</v>
      </c>
      <c r="I6">
        <f t="shared" si="2"/>
        <v>9.720000000000001E-8</v>
      </c>
      <c r="K6" t="s">
        <v>18</v>
      </c>
      <c r="L6">
        <v>22.95</v>
      </c>
      <c r="M6">
        <f t="shared" si="3"/>
        <v>6.9951599893673562</v>
      </c>
      <c r="N6">
        <v>84.4</v>
      </c>
      <c r="O6">
        <f t="shared" si="4"/>
        <v>8.4400000000000015E-8</v>
      </c>
    </row>
    <row r="7" spans="1:24">
      <c r="B7">
        <v>15.43</v>
      </c>
      <c r="C7">
        <v>15.95</v>
      </c>
      <c r="D7">
        <v>16.23</v>
      </c>
      <c r="E7">
        <v>15.73</v>
      </c>
      <c r="F7">
        <f>SUM(B7:E7)</f>
        <v>63.34</v>
      </c>
      <c r="G7">
        <f t="shared" si="1"/>
        <v>19.306031970654832</v>
      </c>
      <c r="H7">
        <v>110.8</v>
      </c>
      <c r="I7">
        <f t="shared" si="2"/>
        <v>1.108E-7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Bigras</dc:creator>
  <cp:lastModifiedBy>Max Bigras</cp:lastModifiedBy>
  <dcterms:created xsi:type="dcterms:W3CDTF">2014-02-13T16:19:30Z</dcterms:created>
  <dcterms:modified xsi:type="dcterms:W3CDTF">2014-02-18T13:51:36Z</dcterms:modified>
</cp:coreProperties>
</file>