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rque Cell Calibration Video\"/>
    </mc:Choice>
  </mc:AlternateContent>
  <xr:revisionPtr revIDLastSave="0" documentId="8_{1C5EA1D9-1B85-4D7C-A96F-7476EF0C0082}" xr6:coauthVersionLast="33" xr6:coauthVersionMax="33" xr10:uidLastSave="{00000000-0000-0000-0000-000000000000}"/>
  <bookViews>
    <workbookView xWindow="0" yWindow="0" windowWidth="30720" windowHeight="12840" xr2:uid="{67595378-B413-4D71-8263-6F9553EFDB3B}"/>
  </bookViews>
  <sheets>
    <sheet name="Fly Wheel Calcula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1" i="1"/>
  <c r="B10" i="1"/>
  <c r="D8" i="1"/>
  <c r="F8" i="1" s="1"/>
  <c r="D7" i="1"/>
  <c r="F7" i="1" s="1"/>
  <c r="D6" i="1"/>
  <c r="F6" i="1" s="1"/>
  <c r="D16" i="1"/>
  <c r="F16" i="1" s="1"/>
  <c r="D15" i="1"/>
  <c r="F15" i="1" s="1"/>
  <c r="B2" i="1"/>
  <c r="B3" i="1" s="1"/>
  <c r="B18" i="1" l="1"/>
  <c r="B12" i="1"/>
  <c r="D10" i="1"/>
  <c r="B22" i="1" l="1"/>
  <c r="B24" i="1" s="1"/>
  <c r="D24" i="1"/>
</calcChain>
</file>

<file path=xl/sharedStrings.xml><?xml version="1.0" encoding="utf-8"?>
<sst xmlns="http://schemas.openxmlformats.org/spreadsheetml/2006/main" count="51" uniqueCount="33">
  <si>
    <t>Motor acceleration setting</t>
  </si>
  <si>
    <t>RPM/s</t>
  </si>
  <si>
    <t>Rev/s^2</t>
  </si>
  <si>
    <t>rads/sec^2</t>
  </si>
  <si>
    <t>Inertia of fly wheel</t>
  </si>
  <si>
    <t>cm</t>
  </si>
  <si>
    <t>m</t>
  </si>
  <si>
    <t>Wheel width</t>
  </si>
  <si>
    <t>wheel density</t>
  </si>
  <si>
    <t>g/cm^3</t>
  </si>
  <si>
    <t>grams</t>
  </si>
  <si>
    <t>kg</t>
  </si>
  <si>
    <t>Kg*m^2</t>
  </si>
  <si>
    <t>Torque required</t>
  </si>
  <si>
    <t>N-m</t>
  </si>
  <si>
    <t>mNm</t>
  </si>
  <si>
    <t>assembled flywheel inertial</t>
  </si>
  <si>
    <t>From: https://en.wikipedia.org/wiki/List_of_moments_of_inertia</t>
  </si>
  <si>
    <t>Wheel diameter (OD)</t>
  </si>
  <si>
    <t>Wheel diameter (ID)</t>
  </si>
  <si>
    <t>(6061 AL)</t>
  </si>
  <si>
    <t>Inertia of Washer</t>
  </si>
  <si>
    <t>Washer OD</t>
  </si>
  <si>
    <t>Washer ID</t>
  </si>
  <si>
    <t>Washer mass</t>
  </si>
  <si>
    <t>wheel mass (by volume)</t>
  </si>
  <si>
    <t>wheel mass from scale</t>
  </si>
  <si>
    <t>Screw inertia (from solidworks)</t>
  </si>
  <si>
    <t>in</t>
  </si>
  <si>
    <t>negligible</t>
  </si>
  <si>
    <t>Inertial about center (Izz)</t>
  </si>
  <si>
    <t>Inertial about center(Izz)</t>
  </si>
  <si>
    <t>From: http://hyperphysics.phy-astr.gsu.edu/hbase/n2r.html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</si>
</sst>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1</xdr:row>
      <xdr:rowOff>144781</xdr:rowOff>
    </xdr:from>
    <xdr:to>
      <xdr:col>21</xdr:col>
      <xdr:colOff>533618</xdr:colOff>
      <xdr:row>11</xdr:row>
      <xdr:rowOff>143147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D21AA-3256-44F7-B6D0-A147C093E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327661"/>
          <a:ext cx="9052778" cy="1827166"/>
        </a:xfrm>
        <a:prstGeom prst="rect">
          <a:avLst/>
        </a:prstGeom>
      </xdr:spPr>
    </xdr:pic>
    <xdr:clientData/>
  </xdr:twoCellAnchor>
  <xdr:twoCellAnchor>
    <xdr:from>
      <xdr:col>16</xdr:col>
      <xdr:colOff>487680</xdr:colOff>
      <xdr:row>2</xdr:row>
      <xdr:rowOff>15240</xdr:rowOff>
    </xdr:from>
    <xdr:to>
      <xdr:col>18</xdr:col>
      <xdr:colOff>594360</xdr:colOff>
      <xdr:row>4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87A335A-BDEF-49E1-ABB9-53C153F5DCE1}"/>
            </a:ext>
          </a:extLst>
        </xdr:cNvPr>
        <xdr:cNvSpPr/>
      </xdr:nvSpPr>
      <xdr:spPr>
        <a:xfrm>
          <a:off x="11468100" y="381000"/>
          <a:ext cx="1325880" cy="3886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601980</xdr:colOff>
      <xdr:row>17</xdr:row>
      <xdr:rowOff>53340</xdr:rowOff>
    </xdr:from>
    <xdr:to>
      <xdr:col>13</xdr:col>
      <xdr:colOff>30018</xdr:colOff>
      <xdr:row>24</xdr:row>
      <xdr:rowOff>20799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448A1A-DC2D-4C40-A8AC-EFCD116A6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162300"/>
          <a:ext cx="3695238" cy="1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EB43-B64C-4648-A04C-8E26CD7FE181}">
  <dimension ref="A1:I25"/>
  <sheetViews>
    <sheetView tabSelected="1" workbookViewId="0">
      <selection activeCell="B15" sqref="B15:B17"/>
    </sheetView>
  </sheetViews>
  <sheetFormatPr defaultRowHeight="14.4" x14ac:dyDescent="0.3"/>
  <cols>
    <col min="1" max="1" width="26.77734375" bestFit="1" customWidth="1"/>
  </cols>
  <sheetData>
    <row r="1" spans="1:9" x14ac:dyDescent="0.3">
      <c r="A1" s="1" t="s">
        <v>0</v>
      </c>
      <c r="B1" s="1">
        <v>2000</v>
      </c>
      <c r="C1" t="s">
        <v>1</v>
      </c>
    </row>
    <row r="2" spans="1:9" x14ac:dyDescent="0.3">
      <c r="B2">
        <f>B1/60</f>
        <v>33.333333333333336</v>
      </c>
      <c r="C2" t="s">
        <v>2</v>
      </c>
    </row>
    <row r="3" spans="1:9" x14ac:dyDescent="0.3">
      <c r="B3">
        <f>B2*2*PI()</f>
        <v>209.43951023931956</v>
      </c>
      <c r="C3" t="s">
        <v>3</v>
      </c>
    </row>
    <row r="5" spans="1:9" x14ac:dyDescent="0.3">
      <c r="A5" t="s">
        <v>4</v>
      </c>
    </row>
    <row r="6" spans="1:9" x14ac:dyDescent="0.3">
      <c r="A6" t="s">
        <v>18</v>
      </c>
      <c r="B6" s="1"/>
      <c r="C6" t="s">
        <v>28</v>
      </c>
      <c r="D6">
        <f>B6*2.54</f>
        <v>0</v>
      </c>
      <c r="E6" t="s">
        <v>5</v>
      </c>
      <c r="F6">
        <f t="shared" ref="F6:F7" si="0">D6/100</f>
        <v>0</v>
      </c>
      <c r="G6" t="s">
        <v>6</v>
      </c>
    </row>
    <row r="7" spans="1:9" x14ac:dyDescent="0.3">
      <c r="A7" t="s">
        <v>19</v>
      </c>
      <c r="B7" s="1"/>
      <c r="C7" t="s">
        <v>28</v>
      </c>
      <c r="D7">
        <f>B7*2.54</f>
        <v>0</v>
      </c>
      <c r="E7" t="s">
        <v>5</v>
      </c>
      <c r="F7">
        <f t="shared" si="0"/>
        <v>0</v>
      </c>
      <c r="G7" t="s">
        <v>6</v>
      </c>
    </row>
    <row r="8" spans="1:9" x14ac:dyDescent="0.3">
      <c r="A8" t="s">
        <v>7</v>
      </c>
      <c r="B8" s="1"/>
      <c r="C8" t="s">
        <v>28</v>
      </c>
      <c r="D8">
        <f>B8*2.54</f>
        <v>0</v>
      </c>
      <c r="E8" t="s">
        <v>5</v>
      </c>
      <c r="F8">
        <f>D8/100</f>
        <v>0</v>
      </c>
      <c r="G8" t="s">
        <v>6</v>
      </c>
    </row>
    <row r="9" spans="1:9" x14ac:dyDescent="0.3">
      <c r="A9" t="s">
        <v>8</v>
      </c>
      <c r="B9" s="1">
        <v>2.7</v>
      </c>
      <c r="C9" t="s">
        <v>9</v>
      </c>
      <c r="D9" t="s">
        <v>20</v>
      </c>
    </row>
    <row r="10" spans="1:9" x14ac:dyDescent="0.3">
      <c r="A10" t="s">
        <v>25</v>
      </c>
      <c r="B10">
        <f>PI()*((D6/2)^2-(D7/2)^2)*D8*B9</f>
        <v>0</v>
      </c>
      <c r="C10" t="s">
        <v>10</v>
      </c>
      <c r="D10">
        <f>B10/1000</f>
        <v>0</v>
      </c>
      <c r="E10" t="s">
        <v>11</v>
      </c>
    </row>
    <row r="11" spans="1:9" x14ac:dyDescent="0.3">
      <c r="A11" t="s">
        <v>26</v>
      </c>
      <c r="B11" s="1"/>
      <c r="C11" t="s">
        <v>10</v>
      </c>
      <c r="D11">
        <f>B11/1000</f>
        <v>0</v>
      </c>
      <c r="E11" t="s">
        <v>11</v>
      </c>
    </row>
    <row r="12" spans="1:9" x14ac:dyDescent="0.3">
      <c r="A12" t="s">
        <v>30</v>
      </c>
      <c r="B12">
        <f>0.5*D11*((F6/2)^2+(F7/2)^2)</f>
        <v>0</v>
      </c>
      <c r="C12" t="s">
        <v>12</v>
      </c>
    </row>
    <row r="13" spans="1:9" x14ac:dyDescent="0.3">
      <c r="I13" t="s">
        <v>17</v>
      </c>
    </row>
    <row r="14" spans="1:9" x14ac:dyDescent="0.3">
      <c r="A14" t="s">
        <v>21</v>
      </c>
    </row>
    <row r="15" spans="1:9" x14ac:dyDescent="0.3">
      <c r="A15" t="s">
        <v>22</v>
      </c>
      <c r="B15" s="1"/>
      <c r="C15" t="s">
        <v>28</v>
      </c>
      <c r="D15">
        <f>B15*2.54</f>
        <v>0</v>
      </c>
      <c r="E15" t="s">
        <v>5</v>
      </c>
      <c r="F15">
        <f t="shared" ref="F15:F16" si="1">D15/100</f>
        <v>0</v>
      </c>
      <c r="G15" t="s">
        <v>6</v>
      </c>
    </row>
    <row r="16" spans="1:9" x14ac:dyDescent="0.3">
      <c r="A16" t="s">
        <v>23</v>
      </c>
      <c r="B16" s="1"/>
      <c r="C16" t="s">
        <v>28</v>
      </c>
      <c r="D16">
        <f>B16*2.54</f>
        <v>0</v>
      </c>
      <c r="E16" t="s">
        <v>5</v>
      </c>
      <c r="F16">
        <f t="shared" si="1"/>
        <v>0</v>
      </c>
      <c r="G16" t="s">
        <v>6</v>
      </c>
    </row>
    <row r="17" spans="1:9" x14ac:dyDescent="0.3">
      <c r="A17" t="s">
        <v>24</v>
      </c>
      <c r="B17" s="1"/>
      <c r="C17" t="s">
        <v>10</v>
      </c>
      <c r="D17">
        <f>B17/1000</f>
        <v>0</v>
      </c>
      <c r="E17" t="s">
        <v>11</v>
      </c>
    </row>
    <row r="18" spans="1:9" x14ac:dyDescent="0.3">
      <c r="A18" t="s">
        <v>31</v>
      </c>
      <c r="B18">
        <f>0.5*D17*((F15/2)^2+(F16/2)^2)</f>
        <v>0</v>
      </c>
      <c r="C18" t="s">
        <v>12</v>
      </c>
    </row>
    <row r="20" spans="1:9" x14ac:dyDescent="0.3">
      <c r="A20" t="s">
        <v>27</v>
      </c>
      <c r="B20" t="s">
        <v>29</v>
      </c>
    </row>
    <row r="22" spans="1:9" x14ac:dyDescent="0.3">
      <c r="A22" t="s">
        <v>16</v>
      </c>
      <c r="B22">
        <f>B18+B12</f>
        <v>0</v>
      </c>
      <c r="C22" t="s">
        <v>12</v>
      </c>
    </row>
    <row r="24" spans="1:9" x14ac:dyDescent="0.3">
      <c r="A24" t="s">
        <v>13</v>
      </c>
      <c r="B24">
        <f>B22*B3</f>
        <v>0</v>
      </c>
      <c r="C24" t="s">
        <v>14</v>
      </c>
      <c r="D24">
        <f>B24*1000</f>
        <v>0</v>
      </c>
      <c r="E24" t="s">
        <v>15</v>
      </c>
    </row>
    <row r="25" spans="1:9" x14ac:dyDescent="0.3">
      <c r="I25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Fly Wheel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Bilsky</dc:creator>
  <cp:lastModifiedBy>Matthew Bilsky</cp:lastModifiedBy>
  <dcterms:created xsi:type="dcterms:W3CDTF">2018-05-08T13:21:25Z</dcterms:created>
  <dcterms:modified xsi:type="dcterms:W3CDTF">2018-05-21T16:29:15Z</dcterms:modified>
</cp:coreProperties>
</file>