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banma\OneDrive - POLYSTYLEX SIA\Documents\GITHUB\Northbridge Engineering &amp; Construction Ltd\"/>
    </mc:Choice>
  </mc:AlternateContent>
  <xr:revisionPtr revIDLastSave="0" documentId="13_ncr:1_{770ABA7C-4238-472B-9C62-3CF707EFBC57}" xr6:coauthVersionLast="47" xr6:coauthVersionMax="47" xr10:uidLastSave="{00000000-0000-0000-0000-000000000000}"/>
  <bookViews>
    <workbookView xWindow="-108" yWindow="-108" windowWidth="23256" windowHeight="12456" xr2:uid="{825D624A-9947-40EC-AA0E-A57F0FC1B20C}"/>
  </bookViews>
  <sheets>
    <sheet name="Summary" sheetId="9" r:id="rId1"/>
    <sheet name="Subsidiary Dashboard" sheetId="12" r:id="rId2"/>
    <sheet name="Cash Dashboard" sheetId="14" r:id="rId3"/>
    <sheet name="DATA DICTIONARY" sheetId="15" r:id="rId4"/>
    <sheet name="Support" sheetId="10" state="hidden" r:id="rId5"/>
  </sheets>
  <definedNames>
    <definedName name="Slicer_region_name">#N/A</definedName>
  </definedNames>
  <calcPr calcId="191029"/>
  <pivotCaches>
    <pivotCache cacheId="937" r:id="rId6"/>
    <pivotCache cacheId="940" r:id="rId7"/>
    <pivotCache cacheId="945" r:id="rId8"/>
    <pivotCache cacheId="946" r:id="rId9"/>
    <pivotCache cacheId="1513" r:id="rId10"/>
    <pivotCache cacheId="1516" r:id="rId11"/>
    <pivotCache cacheId="1519" r:id="rId12"/>
    <pivotCache cacheId="1522" r:id="rId13"/>
    <pivotCache cacheId="1525" r:id="rId14"/>
    <pivotCache cacheId="1528" r:id="rId15"/>
    <pivotCache cacheId="1531" r:id="rId16"/>
    <pivotCache cacheId="1534" r:id="rId17"/>
  </pivotCaches>
  <extLst>
    <ext xmlns:x14="http://schemas.microsoft.com/office/spreadsheetml/2009/9/main" uri="{876F7934-8845-4945-9796-88D515C7AA90}">
      <x14:pivotCaches>
        <pivotCache cacheId="83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lient_cf0eb174-21d3-48d8-a6d9-1158e6cced5d" name="dim_client" connection="Query - dim_client"/>
          <x15:modelTable id="dim_company_4dbe1c16-ab2c-4cc8-8840-28bd196b9319" name="dim_company" connection="Query - dim_company"/>
          <x15:modelTable id="dim_date_month_0d5ce2b5-7b34-4803-a3b4-af3039259521" name="dim_date_month" connection="Query - dim_date_month"/>
          <x15:modelTable id="dim_project_9a692e47-ec54-4ab6-8b97-a14e1b185975" name="dim_project" connection="Query - dim_project"/>
          <x15:modelTable id="dim_vendor_60e255dc-0e28-412f-bd79-9f45a8369353" name="dim_vendor" connection="Query - dim_vendor"/>
          <x15:modelTable id="fact_project_month_0a4128f5-c0eb-418d-9a74-3613e1bed682" name="fact_project_month" connection="Query - fact_project_month"/>
          <x15:modelTable id="fact_project_contract_8c74a722-7829-4dfc-868c-cd278659fb05" name="fact_project_contract" connection="Query - fact_project_contract"/>
          <x15:modelTable id="fact_baseline_month_9d69b40e-d363-411b-871a-858caf6c1408" name="fact_baseline_month" connection="Query - fact_baseline_month"/>
          <x15:modelTable id="fact_resource_plan_month_ac4a80b9-7f98-46d5-ac36-9429449bbaf8" name="fact_resource_plan_month" connection="Query - fact_resource_plan_month"/>
          <x15:modelTable id="fact_commitments_6dafadd0-5aab-4abc-a3ce-389dcee4c316" name="fact_commitments" connection="Query - fact_commitments"/>
          <x15:modelTable id="fact_forecast_snapshot_1bb7c3b0-0670-408e-a531-17162dad14d8" name="fact_forecast_snapshot" connection="Query - fact_forecast_snapshot"/>
          <x15:modelTable id="dim_region_15db1c8b-09de-4693-957a-64e051f58b32" name="dim_region" connection="Query - dim_region"/>
        </x15:modelTables>
        <x15:modelRelationships>
          <x15:modelRelationship fromTable="dim_project" fromColumn="company_key" toTable="dim_company" toColumn="company_key"/>
          <x15:modelRelationship fromTable="dim_project" fromColumn="client_key" toTable="dim_client" toColumn="client_key"/>
          <x15:modelRelationship fromTable="dim_project" fromColumn="region_key" toTable="dim_region" toColumn="region_key"/>
          <x15:modelRelationship fromTable="fact_project_month" fromColumn="project_id" toTable="dim_project" toColumn="project_id"/>
          <x15:modelRelationship fromTable="fact_project_month" fromColumn="month_key" toTable="dim_date_month" toColumn="month_key"/>
          <x15:modelRelationship fromTable="fact_project_contract" fromColumn="project_id" toTable="dim_project" toColumn="project_id"/>
          <x15:modelRelationship fromTable="fact_baseline_month" fromColumn="project_id" toTable="dim_project" toColumn="project_id"/>
          <x15:modelRelationship fromTable="fact_baseline_month" fromColumn="month_key" toTable="dim_date_month" toColumn="month_key"/>
          <x15:modelRelationship fromTable="fact_resource_plan_month" fromColumn="month_key" toTable="dim_date_month" toColumn="month_key"/>
          <x15:modelRelationship fromTable="fact_commitments" fromColumn="vendor_key" toTable="dim_vendor" toColumn="vendor_key"/>
          <x15:modelRelationship fromTable="fact_commitments" fromColumn="expected_payment_month_key" toTable="dim_date_month" toColumn="month_key"/>
          <x15:modelRelationship fromTable="fact_forecast_snapshot" fromColumn="project_id" toTable="dim_project" toColumn="project_id"/>
          <x15:modelRelationship fromTable="fact_forecast_snapshot" fromColumn="month_key" toTable="dim_date_month" toColumn="month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4" l="1"/>
  <c r="B2" i="14" s="1"/>
  <c r="G8" i="14"/>
  <c r="F8" i="14"/>
  <c r="D8" i="14"/>
  <c r="C8" i="14"/>
  <c r="B8" i="14"/>
  <c r="E8" i="14" l="1"/>
  <c r="B4" i="12" l="1"/>
  <c r="B2" i="12" s="1"/>
  <c r="F8" i="12"/>
  <c r="B8" i="12"/>
  <c r="C8" i="12"/>
  <c r="B2" i="10"/>
  <c r="C2" i="10"/>
  <c r="J2" i="10"/>
  <c r="D2" i="10" l="1"/>
  <c r="E2" i="10" s="1"/>
  <c r="D21" i="9"/>
  <c r="D22" i="9"/>
  <c r="D19" i="9"/>
  <c r="D17" i="9"/>
  <c r="D18" i="9"/>
  <c r="D20" i="9"/>
  <c r="E21" i="9"/>
  <c r="F21" i="9"/>
  <c r="E22" i="9"/>
  <c r="F22" i="9"/>
  <c r="E19" i="9"/>
  <c r="F19" i="9"/>
  <c r="E17" i="9"/>
  <c r="F17" i="9"/>
  <c r="E18" i="9"/>
  <c r="F18" i="9"/>
  <c r="E20" i="9"/>
  <c r="F20" i="9"/>
  <c r="G20" i="9" l="1"/>
  <c r="H20" i="9" s="1"/>
  <c r="G18" i="9"/>
  <c r="H18" i="9" s="1"/>
  <c r="G17" i="9"/>
  <c r="H17" i="9" s="1"/>
  <c r="G19" i="9"/>
  <c r="H19" i="9" s="1"/>
  <c r="G22" i="9"/>
  <c r="H22" i="9" s="1"/>
  <c r="G21" i="9"/>
  <c r="H21" i="9" s="1"/>
  <c r="G8" i="12"/>
  <c r="D8" i="12"/>
  <c r="E8"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C4D1E-2EA0-416B-9F42-3F2B6918F177}" keepAlive="1" name="Query - Controlling_TrainingModelCSV" description="Connection to the 'Controlling_TrainingModelCSV' query in the workbook." type="5" refreshedVersion="0" background="1">
    <dbPr connection="Provider=Microsoft.Mashup.OleDb.1;Data Source=$Workbook$;Location=Controlling_TrainingModelCSV;Extended Properties=&quot;&quot;" command="SELECT * FROM [Controlling_TrainingModelCSV]"/>
  </connection>
  <connection id="2" xr16:uid="{19D2723C-E151-4883-B7DF-F0678E8D631F}" name="Query - dim_client" description="Connection to the 'dim_client' query in the workbook." type="100" refreshedVersion="8" minRefreshableVersion="5">
    <extLst>
      <ext xmlns:x15="http://schemas.microsoft.com/office/spreadsheetml/2010/11/main" uri="{DE250136-89BD-433C-8126-D09CA5730AF9}">
        <x15:connection id="052f9b0d-0817-4754-a0e2-a82242da8939">
          <x15:oledbPr connection="Provider=Microsoft.Mashup.OleDb.1;Data Source=$Workbook$;Location=dim_client;Extended Properties=&quot;&quot;">
            <x15:dbTables>
              <x15:dbTable name="dim_client"/>
            </x15:dbTables>
          </x15:oledbPr>
        </x15:connection>
      </ext>
    </extLst>
  </connection>
  <connection id="3" xr16:uid="{CCE58C4E-5E22-49FC-8B21-D68C9D4EFA04}" name="Query - dim_company" description="Connection to the 'dim_company' query in the workbook." type="100" refreshedVersion="8" minRefreshableVersion="5">
    <extLst>
      <ext xmlns:x15="http://schemas.microsoft.com/office/spreadsheetml/2010/11/main" uri="{DE250136-89BD-433C-8126-D09CA5730AF9}">
        <x15:connection id="40613c5a-4923-4ca7-a7d7-19902318c06a">
          <x15:oledbPr connection="Provider=Microsoft.Mashup.OleDb.1;Data Source=$Workbook$;Location=dim_company;Extended Properties=&quot;&quot;">
            <x15:dbTables>
              <x15:dbTable name="dim_company"/>
            </x15:dbTables>
          </x15:oledbPr>
        </x15:connection>
      </ext>
    </extLst>
  </connection>
  <connection id="4" xr16:uid="{8D41F4F4-E6A9-41D2-A715-364C9940E643}" name="Query - dim_date_month" description="Connection to the 'dim_date_month' query in the workbook." type="100" refreshedVersion="8" minRefreshableVersion="5">
    <extLst>
      <ext xmlns:x15="http://schemas.microsoft.com/office/spreadsheetml/2010/11/main" uri="{DE250136-89BD-433C-8126-D09CA5730AF9}">
        <x15:connection id="977ccc51-21a8-4e62-b755-df32d0975f34"/>
      </ext>
    </extLst>
  </connection>
  <connection id="5" xr16:uid="{758248A4-87A4-47CC-823B-B46343AB5AD9}" name="Query - dim_project" description="Connection to the 'dim_project' query in the workbook." type="100" refreshedVersion="8" minRefreshableVersion="5">
    <extLst>
      <ext xmlns:x15="http://schemas.microsoft.com/office/spreadsheetml/2010/11/main" uri="{DE250136-89BD-433C-8126-D09CA5730AF9}">
        <x15:connection id="cbf1c10e-3882-4356-884c-d89075e70348">
          <x15:oledbPr connection="Provider=Microsoft.Mashup.OleDb.1;Data Source=$Workbook$;Location=dim_project;Extended Properties=&quot;&quot;">
            <x15:dbTables>
              <x15:dbTable name="dim_project"/>
            </x15:dbTables>
          </x15:oledbPr>
        </x15:connection>
      </ext>
    </extLst>
  </connection>
  <connection id="6" xr16:uid="{3953F7CD-B645-4B1E-B4DB-DCD12B04C243}" name="Query - dim_region" description="Connection to the 'dim_region' query in the workbook." type="100" refreshedVersion="8" minRefreshableVersion="5">
    <extLst>
      <ext xmlns:x15="http://schemas.microsoft.com/office/spreadsheetml/2010/11/main" uri="{DE250136-89BD-433C-8126-D09CA5730AF9}">
        <x15:connection id="00499e2a-d1b0-4819-b9c9-ce63a288095c">
          <x15:oledbPr connection="Provider=Microsoft.Mashup.OleDb.1;Data Source=$Workbook$;Location=dim_region;Extended Properties=&quot;&quot;">
            <x15:dbTables>
              <x15:dbTable name="dim_region"/>
            </x15:dbTables>
          </x15:oledbPr>
        </x15:connection>
      </ext>
    </extLst>
  </connection>
  <connection id="7" xr16:uid="{F4622520-A161-4AAB-B37D-F5EDD395317B}" name="Query - dim_vendor" description="Connection to the 'dim_vendor' query in the workbook." type="100" refreshedVersion="8" minRefreshableVersion="5">
    <extLst>
      <ext xmlns:x15="http://schemas.microsoft.com/office/spreadsheetml/2010/11/main" uri="{DE250136-89BD-433C-8126-D09CA5730AF9}">
        <x15:connection id="db9fca8a-4bf8-4174-a4d8-6a85638a3744">
          <x15:oledbPr connection="Provider=Microsoft.Mashup.OleDb.1;Data Source=$Workbook$;Location=dim_vendor;Extended Properties=&quot;&quot;">
            <x15:dbTables>
              <x15:dbTable name="dim_vendor"/>
            </x15:dbTables>
          </x15:oledbPr>
        </x15:connection>
      </ext>
    </extLst>
  </connection>
  <connection id="8" xr16:uid="{76161B31-9AA6-419C-BC4A-5EDD470FA6B3}" name="Query - fact_baseline_month" description="Connection to the 'fact_baseline_month' query in the workbook." type="100" refreshedVersion="8" minRefreshableVersion="5">
    <extLst>
      <ext xmlns:x15="http://schemas.microsoft.com/office/spreadsheetml/2010/11/main" uri="{DE250136-89BD-433C-8126-D09CA5730AF9}">
        <x15:connection id="81c6d730-28cb-47f7-9de4-f4bfefdbc24b">
          <x15:oledbPr connection="Provider=Microsoft.Mashup.OleDb.1;Data Source=$Workbook$;Location=fact_baseline_month;Extended Properties=&quot;&quot;">
            <x15:dbTables>
              <x15:dbTable name="fact_baseline_month"/>
            </x15:dbTables>
          </x15:oledbPr>
        </x15:connection>
      </ext>
    </extLst>
  </connection>
  <connection id="9" xr16:uid="{144D2C76-950C-4BC3-97EE-C0E0BC02CC3A}" name="Query - fact_commitments" description="Connection to the 'fact_commitments' query in the workbook." type="100" refreshedVersion="8" minRefreshableVersion="5">
    <extLst>
      <ext xmlns:x15="http://schemas.microsoft.com/office/spreadsheetml/2010/11/main" uri="{DE250136-89BD-433C-8126-D09CA5730AF9}">
        <x15:connection id="cc80d12d-b5a8-4bb1-8985-d355888b47cf">
          <x15:oledbPr connection="Provider=Microsoft.Mashup.OleDb.1;Data Source=$Workbook$;Location=fact_commitments;Extended Properties=&quot;&quot;">
            <x15:dbTables>
              <x15:dbTable name="fact_commitments"/>
            </x15:dbTables>
          </x15:oledbPr>
        </x15:connection>
      </ext>
    </extLst>
  </connection>
  <connection id="10" xr16:uid="{7889B112-1759-4891-9707-D5B15EDC1FAE}" name="Query - fact_forecast_snapshot" description="Connection to the 'fact_forecast_snapshot' query in the workbook." type="100" refreshedVersion="8" minRefreshableVersion="5">
    <extLst>
      <ext xmlns:x15="http://schemas.microsoft.com/office/spreadsheetml/2010/11/main" uri="{DE250136-89BD-433C-8126-D09CA5730AF9}">
        <x15:connection id="121a1154-2e3c-45aa-874e-1a90fc378904">
          <x15:oledbPr connection="Provider=Microsoft.Mashup.OleDb.1;Data Source=$Workbook$;Location=fact_forecast_snapshot;Extended Properties=&quot;&quot;">
            <x15:dbTables>
              <x15:dbTable name="fact_forecast_snapshot"/>
            </x15:dbTables>
          </x15:oledbPr>
        </x15:connection>
      </ext>
    </extLst>
  </connection>
  <connection id="11" xr16:uid="{14153BCA-5057-4F14-856D-5772A1173BB7}" name="Query - fact_project_contract" description="Connection to the 'fact_project_contract' query in the workbook." type="100" refreshedVersion="8" minRefreshableVersion="5">
    <extLst>
      <ext xmlns:x15="http://schemas.microsoft.com/office/spreadsheetml/2010/11/main" uri="{DE250136-89BD-433C-8126-D09CA5730AF9}">
        <x15:connection id="71014fb5-906d-4683-a39f-98919aeae9b8">
          <x15:oledbPr connection="Provider=Microsoft.Mashup.OleDb.1;Data Source=$Workbook$;Location=fact_project_contract;Extended Properties=&quot;&quot;">
            <x15:dbTables>
              <x15:dbTable name="fact_project_contract"/>
            </x15:dbTables>
          </x15:oledbPr>
        </x15:connection>
      </ext>
    </extLst>
  </connection>
  <connection id="12" xr16:uid="{C52A738B-C34B-42B1-8AFA-17286148A027}" name="Query - fact_project_month" description="Connection to the 'fact_project_month' query in the workbook." type="100" refreshedVersion="8" minRefreshableVersion="5">
    <extLst>
      <ext xmlns:x15="http://schemas.microsoft.com/office/spreadsheetml/2010/11/main" uri="{DE250136-89BD-433C-8126-D09CA5730AF9}">
        <x15:connection id="90c56ecf-110b-4ef4-942a-39302bc3b4ac">
          <x15:oledbPr connection="Provider=Microsoft.Mashup.OleDb.1;Data Source=$Workbook$;Location=fact_project_month;Extended Properties=&quot;&quot;">
            <x15:dbTables>
              <x15:dbTable name="fact_project_month"/>
            </x15:dbTables>
          </x15:oledbPr>
        </x15:connection>
      </ext>
    </extLst>
  </connection>
  <connection id="13" xr16:uid="{2AC3FA83-FE26-42F9-AD87-17346CB7EDEA}" name="Query - fact_resource_plan_month" description="Connection to the 'fact_resource_plan_month' query in the workbook." type="100" refreshedVersion="8" minRefreshableVersion="5">
    <extLst>
      <ext xmlns:x15="http://schemas.microsoft.com/office/spreadsheetml/2010/11/main" uri="{DE250136-89BD-433C-8126-D09CA5730AF9}">
        <x15:connection id="5b442c4d-c7fa-4ae8-8ab4-a646bfdd88b7">
          <x15:oledbPr connection="Provider=Microsoft.Mashup.OleDb.1;Data Source=$Workbook$;Location=fact_resource_plan_month;Extended Properties=&quot;&quot;">
            <x15:dbTables>
              <x15:dbTable name="fact_resource_plan_month"/>
            </x15:dbTables>
          </x15:oledbPr>
        </x15:connection>
      </ext>
    </extLst>
  </connection>
  <connection id="14" xr16:uid="{01D36326-9957-4416-9F3F-22C018B790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ThisWorkbookDataModel"/>
    <s v="[Measures].[Sum of earned_revenue_pln]"/>
    <s v="[Measures].[Sum of total_cost_pln]"/>
    <s v="[dim_region].[region_name].&amp;[West]"/>
    <s v="[dim_region].[region_name].&amp;[Gulf Coast]"/>
    <s v="[dim_region].[region_name].&amp;[Midwest]"/>
    <s v="[dim_region].[region_name].&amp;[Northeast]"/>
    <s v="[dim_region].[region_name].&amp;[Other]"/>
    <s v="[dim_region].[region_name].&amp;[South]"/>
    <s v="[dim_region].[region_name].[region_name].MEMBERS"/>
  </metadataStrings>
  <mdxMetadata count="21">
    <mdx n="0" f="r">
      <t c="1">
        <n x="3"/>
      </t>
    </mdx>
    <mdx n="0" f="r">
      <t c="1">
        <n x="4"/>
      </t>
    </mdx>
    <mdx n="0" f="r">
      <t c="1">
        <n x="5"/>
      </t>
    </mdx>
    <mdx n="0" f="r">
      <t c="1">
        <n x="6"/>
      </t>
    </mdx>
    <mdx n="0" f="r">
      <t c="1">
        <n x="7"/>
      </t>
    </mdx>
    <mdx n="0" f="r">
      <t c="1">
        <n x="8"/>
      </t>
    </mdx>
    <mdx n="0" f="s">
      <ms ns="9" c="0"/>
    </mdx>
    <mdx n="0" f="v">
      <t c="1">
        <n x="1"/>
      </t>
    </mdx>
    <mdx n="0" f="v">
      <t c="1">
        <n x="2"/>
      </t>
    </mdx>
    <mdx n="0" f="v">
      <t c="2">
        <n x="4"/>
        <n x="1"/>
      </t>
    </mdx>
    <mdx n="0" f="v">
      <t c="2">
        <n x="4"/>
        <n x="2"/>
      </t>
    </mdx>
    <mdx n="0" f="v">
      <t c="2">
        <n x="8"/>
        <n x="1"/>
      </t>
    </mdx>
    <mdx n="0" f="v">
      <t c="2">
        <n x="8"/>
        <n x="2"/>
      </t>
    </mdx>
    <mdx n="0" f="v">
      <t c="2">
        <n x="3"/>
        <n x="1"/>
      </t>
    </mdx>
    <mdx n="0" f="v">
      <t c="2">
        <n x="3"/>
        <n x="2"/>
      </t>
    </mdx>
    <mdx n="0" f="v">
      <t c="2">
        <n x="6"/>
        <n x="1"/>
      </t>
    </mdx>
    <mdx n="0" f="v">
      <t c="2">
        <n x="6"/>
        <n x="2"/>
      </t>
    </mdx>
    <mdx n="0" f="v">
      <t c="2">
        <n x="5"/>
        <n x="1"/>
      </t>
    </mdx>
    <mdx n="0" f="v">
      <t c="2">
        <n x="5"/>
        <n x="2"/>
      </t>
    </mdx>
    <mdx n="0" f="v">
      <t c="2">
        <n x="7"/>
        <n x="1"/>
      </t>
    </mdx>
    <mdx n="0" f="v">
      <t c="2">
        <n x="7"/>
        <n x="2"/>
      </t>
    </mdx>
  </mdx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<sst xmlns="http://schemas.openxmlformats.org/spreadsheetml/2006/main" count="302" uniqueCount="232">
  <si>
    <t>Row Labels</t>
  </si>
  <si>
    <t>Grand Total</t>
  </si>
  <si>
    <t>Beaumont Petrochem Plant</t>
  </si>
  <si>
    <t>Houston Marine Terminal</t>
  </si>
  <si>
    <t>Pascagoula Refinery</t>
  </si>
  <si>
    <t>Gulf Coast</t>
  </si>
  <si>
    <t>Midwest</t>
  </si>
  <si>
    <t>Northeast</t>
  </si>
  <si>
    <t>Other</t>
  </si>
  <si>
    <t>South</t>
  </si>
  <si>
    <t>West</t>
  </si>
  <si>
    <t>Sum of earned_revenue_pln</t>
  </si>
  <si>
    <t>Sum of total_cost_pln</t>
  </si>
  <si>
    <t>Earned</t>
  </si>
  <si>
    <t>Cost</t>
  </si>
  <si>
    <t>Margin</t>
  </si>
  <si>
    <t>Margin %</t>
  </si>
  <si>
    <t>Margin%</t>
  </si>
  <si>
    <t>PERFORMANCE BY REGION</t>
  </si>
  <si>
    <t>Region</t>
  </si>
  <si>
    <t>Sum of invoiced_revenue_pln</t>
  </si>
  <si>
    <t>Status</t>
  </si>
  <si>
    <t>Status Legend</t>
  </si>
  <si>
    <t>●</t>
  </si>
  <si>
    <t>Monitor (10-12% growth)</t>
  </si>
  <si>
    <t>On Track (≥12% growth)</t>
  </si>
  <si>
    <t>Action Needed (&lt;10% growth)</t>
  </si>
  <si>
    <t>Performance Tracker</t>
  </si>
  <si>
    <t>EARNED</t>
  </si>
  <si>
    <t>Financial Summary</t>
  </si>
  <si>
    <t>COST</t>
  </si>
  <si>
    <t>MARGIN</t>
  </si>
  <si>
    <t>MARGIN %</t>
  </si>
  <si>
    <t>INVOICED</t>
  </si>
  <si>
    <t>UNBILLED (WIP)</t>
  </si>
  <si>
    <t>PROJECT</t>
  </si>
  <si>
    <t>Baton Rouge Refinery</t>
  </si>
  <si>
    <t>Baytown Refinery</t>
  </si>
  <si>
    <t>Freeport Chemicals Plant</t>
  </si>
  <si>
    <t>Lake Charles Refinery</t>
  </si>
  <si>
    <t>New Orleans LPG Terminal</t>
  </si>
  <si>
    <t>Port Arthur Refinery</t>
  </si>
  <si>
    <t>Texas City Refinery</t>
  </si>
  <si>
    <t>MARGIN  %</t>
  </si>
  <si>
    <t>🏠 Summary</t>
  </si>
  <si>
    <t>Sum of cash_received_pln</t>
  </si>
  <si>
    <t>CASH RECEIVED</t>
  </si>
  <si>
    <t>AR (Receivables)</t>
  </si>
  <si>
    <t>CUSTOMER ADVANCES</t>
  </si>
  <si>
    <t>AR Net</t>
  </si>
  <si>
    <t>CASH FLOW</t>
  </si>
  <si>
    <t xml:space="preserve">COST </t>
  </si>
  <si>
    <t>CASH IN</t>
  </si>
  <si>
    <t xml:space="preserve">NET CASH FLOW </t>
  </si>
  <si>
    <t>KPI</t>
  </si>
  <si>
    <t>TYPE</t>
  </si>
  <si>
    <t>GOOD WHEN</t>
  </si>
  <si>
    <t>BUSINESS DEFINITION</t>
  </si>
  <si>
    <t>MODEL LOGIC</t>
  </si>
  <si>
    <t>NEGATIVE VALUE MEANS</t>
  </si>
  <si>
    <t>SOURCE</t>
  </si>
  <si>
    <t>NOTES</t>
  </si>
  <si>
    <t>AMOUNT</t>
  </si>
  <si>
    <t>HIGHER</t>
  </si>
  <si>
    <t>Recognized project revenue/earned value in the selected scope (project/month/region).</t>
  </si>
  <si>
    <t>Calculated from your existing Earned measure (no new base measures).</t>
  </si>
  <si>
    <t>Reversal/adjustment in source data.</t>
  </si>
  <si>
    <t>Project model measures</t>
  </si>
  <si>
    <t>Confirm whether it’s monthly or cumulative.</t>
  </si>
  <si>
    <t>LOWER</t>
  </si>
  <si>
    <t>Project costs in the selected scope.</t>
  </si>
  <si>
    <t>Calculated from your existing Cost measure.</t>
  </si>
  <si>
    <t>Cost is “good down”.</t>
  </si>
  <si>
    <t>Profit contribution: how much remains after costs.</t>
  </si>
  <si>
    <t>EARNED - COST</t>
  </si>
  <si>
    <t>Loss (costs exceed earned).</t>
  </si>
  <si>
    <t>Calculated measure</t>
  </si>
  <si>
    <t>Depends on slicers.</t>
  </si>
  <si>
    <t>%</t>
  </si>
  <si>
    <t>Profitability ratio.</t>
  </si>
  <si>
    <t>MARGIN / EARNED</t>
  </si>
  <si>
    <t>Loss ratio / negative profitability.</t>
  </si>
  <si>
    <t>Handle division by zero.</t>
  </si>
  <si>
    <t>UNBILLED</t>
  </si>
  <si>
    <t>LOWER (context)</t>
  </si>
  <si>
    <t>Earned value not yet invoiced (potential future billing).</t>
  </si>
  <si>
    <t>Use your existing UNBILLED measure definition.</t>
  </si>
  <si>
    <t>Overbilled (invoiced &gt; earned) / timing difference.</t>
  </si>
  <si>
    <t>Your model determines exact logic.</t>
  </si>
  <si>
    <t>Cash received from customers in the selected scope.</t>
  </si>
  <si>
    <t>Use your existing Cash In measure.</t>
  </si>
  <si>
    <t>Refund/adjustment.</t>
  </si>
  <si>
    <t>Cash flow measures</t>
  </si>
  <si>
    <t>No “USD” suffix.</t>
  </si>
  <si>
    <t>CASH OUT</t>
  </si>
  <si>
    <t>Cash paid out (suppliers, costs paid) in the selected scope.</t>
  </si>
  <si>
    <t>Use your existing Cash Out measure.</t>
  </si>
  <si>
    <t>Reversal/adjustment.</t>
  </si>
  <si>
    <t>Good down.</t>
  </si>
  <si>
    <t>Net cash movement.</t>
  </si>
  <si>
    <t>CASH IN - CASH OUT</t>
  </si>
  <si>
    <t>Net cash burn.</t>
  </si>
  <si>
    <t>Monthly vs cumulative – confirm.</t>
  </si>
  <si>
    <t>AR (RECEIVABLES)</t>
  </si>
  <si>
    <t>Outstanding customer receivables (invoiced minus cash received).</t>
  </si>
  <si>
    <t>Use your existing AR measure (based on your real column names).</t>
  </si>
  <si>
    <t>Prepayments / over-collection / adjustments.</t>
  </si>
  <si>
    <t>Only if AR is par</t>
  </si>
  <si>
    <t>TABLE / OBJECT</t>
  </si>
  <si>
    <t>GRAIN</t>
  </si>
  <si>
    <t>PRIMARY KEYS</t>
  </si>
  <si>
    <t>MAIN FIELDS</t>
  </si>
  <si>
    <t>USED IN (KPIs)</t>
  </si>
  <si>
    <t>FACT_PROJECT_MONTH</t>
  </si>
  <si>
    <t>Project–Month (per company/region/client)</t>
  </si>
  <si>
    <t>month_key, project_id (or project_key), company_key, region_key, client_key</t>
  </si>
  <si>
    <t>earned_revenue_pln; invoiced_revenue_pln; cash_received_pln; total_cost_pln (or cost components); fx_rate; progress_pct</t>
  </si>
  <si>
    <t>EARNED; INVOICED; CASH RECEIVED; COST; UNBILLED (WIP); AR (RECEIVABLES); CUSTOMER ADVANCES; AR NET; CASH IN; CASH OUT; NET CASH FLOW</t>
  </si>
  <si>
    <t>Base fact table for most KPIs. USD conversion = PLN / fx_rate (if dashboards shown in USD).</t>
  </si>
  <si>
    <t>DIM_PROJECT</t>
  </si>
  <si>
    <t>1 row per project</t>
  </si>
  <si>
    <t>project_id (or project_key)</t>
  </si>
  <si>
    <t>project_name_pretty; project_name; company_key; client_key</t>
  </si>
  <si>
    <t>All project-level pivots (PROJECT rows); filtering/grouping</t>
  </si>
  <si>
    <t>Provides “pretty” project names for reporting.</t>
  </si>
  <si>
    <t>DIM_REGION</t>
  </si>
  <si>
    <t>1 row per region</t>
  </si>
  <si>
    <t>region_key</t>
  </si>
  <si>
    <t>region_name</t>
  </si>
  <si>
    <t>Region slicer + all region splits</t>
  </si>
  <si>
    <t>Slicer_region_name should be connected to all pivots that must react to region.</t>
  </si>
  <si>
    <t>DIM_DATE_MONTH</t>
  </si>
  <si>
    <t>1 row per month</t>
  </si>
  <si>
    <t>month_key</t>
  </si>
  <si>
    <t>year; month_number; month_name; month_label</t>
  </si>
  <si>
    <t>Time filters; monthly trends (if added)</t>
  </si>
  <si>
    <t>Use for timeline / monthly analysis instead of raw month_key in visuals.</t>
  </si>
  <si>
    <t>DIM_COMPANY</t>
  </si>
  <si>
    <t>1 row per company</t>
  </si>
  <si>
    <t>company_key</t>
  </si>
  <si>
    <t>company_name</t>
  </si>
  <si>
    <t>All company splits (if added)</t>
  </si>
  <si>
    <t>Optional if you ever add Company slicer.</t>
  </si>
  <si>
    <t>DIM_CLIENT</t>
  </si>
  <si>
    <t>1 row per client</t>
  </si>
  <si>
    <t>client_key</t>
  </si>
  <si>
    <t>client_name</t>
  </si>
  <si>
    <t>Client reporting (if added)</t>
  </si>
  <si>
    <t>Optional if you ever add Client slicer.</t>
  </si>
  <si>
    <t>FACT_PROJECT_CONTRACT</t>
  </si>
  <si>
    <t>Project (contract-level)</t>
  </si>
  <si>
    <t>contract_value_pln; change_orders_pln; total_contract_pln; budget_total_cost_pln; planned_margin_pct</t>
  </si>
  <si>
    <t>Contract / plan context (optional visuals)</t>
  </si>
  <si>
    <t>Useful for Planned vs Actual comparisons (later).</t>
  </si>
  <si>
    <t>FACT_COMMITMENTS</t>
  </si>
  <si>
    <t>Project–Month or Project–Vendor (depends on table)</t>
  </si>
  <si>
    <t>project_id, month_key (and vendor_key if applicable)</t>
  </si>
  <si>
    <t>committed_cost_pln (or similar)</t>
  </si>
  <si>
    <t>Future CASH OUT / commitments (later)</t>
  </si>
  <si>
    <t>Use if you expand Cash Out beyond actual cost.</t>
  </si>
  <si>
    <t>FACT_FORECAST_SNAPSHOT</t>
  </si>
  <si>
    <t>Snapshot–Project–Month</t>
  </si>
  <si>
    <t>snapshot_date_key; project_id; month_key</t>
  </si>
  <si>
    <t>forecast_revenue_pln; forecast_cost_pln (or similar)</t>
  </si>
  <si>
    <t>Forecast reporting (later)</t>
  </si>
  <si>
    <t>Snapshot logic: compare snapshots over time.</t>
  </si>
  <si>
    <t>FACT_BASELINE_MONTH</t>
  </si>
  <si>
    <t>Project–Month</t>
  </si>
  <si>
    <t>project_id; month_key</t>
  </si>
  <si>
    <t>baseline_revenue_pln; baseline_cost_pln (or similar)</t>
  </si>
  <si>
    <t>Baseline vs Actual (later)</t>
  </si>
  <si>
    <t>Only if you plan baseline tracking on dashboards.</t>
  </si>
  <si>
    <t>FACT_RESOURCE_PLAN_MONTH</t>
  </si>
  <si>
    <t>resource_cost_pln (or similar)</t>
  </si>
  <si>
    <t>Capacity / resource planning (later)</t>
  </si>
  <si>
    <t>Optional for PMO-style views.</t>
  </si>
  <si>
    <t>DIM_VENDOR</t>
  </si>
  <si>
    <t>1 row per vendor</t>
  </si>
  <si>
    <t>vendor_key</t>
  </si>
  <si>
    <t>vendor_name</t>
  </si>
  <si>
    <t>Vendor analysis (later)</t>
  </si>
  <si>
    <t>Optional unless you build vendor dashboards.</t>
  </si>
  <si>
    <t>CHECK</t>
  </si>
  <si>
    <t>WHAT IT VALIDATES</t>
  </si>
  <si>
    <t>HOW TO READ IT</t>
  </si>
  <si>
    <t>IF IT FAILS (MOST COMMON REASONS)</t>
  </si>
  <si>
    <t>WHAT TO DO</t>
  </si>
  <si>
    <t>UNBILLED (WIP) &lt; 0</t>
  </si>
  <si>
    <t>Invoiced &gt; Earned (timing / overbilling)</t>
  </si>
  <si>
    <t>Negative is possible but should be explainable</t>
  </si>
  <si>
    <t>Milestones billed ahead; wrong mapping; fx_rate issue</t>
  </si>
  <si>
    <t>Confirm billing schedule; check project/month rows; validate fx_rate</t>
  </si>
  <si>
    <t>AR (RECEIVABLES) &lt; 0</t>
  </si>
  <si>
    <t>Cash received &gt; Invoiced (prepayments / overcollection)</t>
  </si>
  <si>
    <t>Negative AR usually means prepayment / advance payment</t>
  </si>
  <si>
    <t>Advance invoices; payment posted to wrong project</t>
  </si>
  <si>
    <t>Check CUSTOMER ADVANCES logic; verify payment allocation</t>
  </si>
  <si>
    <t>CASH RECEIVED &gt; INVOICED</t>
  </si>
  <si>
    <t>Over-collection / advances</t>
  </si>
  <si>
    <t>Common in projects with deposits</t>
  </si>
  <si>
    <t>Payments booked early; data posting lag</t>
  </si>
  <si>
    <t>Confirm if advance; reconcile against invoicing timing</t>
  </si>
  <si>
    <t>EARNED = 0 but COST &gt; 0</t>
  </si>
  <si>
    <t>Costs incurred before revenue recognition</t>
  </si>
  <si>
    <t>Typical at early stage of project</t>
  </si>
  <si>
    <t>Missing progress_pct; earned logic; wrong month assignment</t>
  </si>
  <si>
    <t>Check progress_pct / earned calculation; confirm month_key mapping</t>
  </si>
  <si>
    <t>MARGIN % very high (&gt;40%) or very low (&lt;0%)</t>
  </si>
  <si>
    <t>Outliers in profitability</t>
  </si>
  <si>
    <t>Might be real but should be investigated</t>
  </si>
  <si>
    <t>Missing cost components; revenue posted wrong month</t>
  </si>
  <si>
    <t>Check cost completeness; validate revenue/cost timing</t>
  </si>
  <si>
    <t>NET CASH FLOW extreme swings month-to-month</t>
  </si>
  <si>
    <t>Volatility in cash movement</t>
  </si>
  <si>
    <t>Look for one-off invoices/cash spikes</t>
  </si>
  <si>
    <t>Lump-sum billing; late payments; data gaps</t>
  </si>
  <si>
    <t>Add month view; identify top projects driving the change</t>
  </si>
  <si>
    <t>FX_RATE = 0 or blank</t>
  </si>
  <si>
    <t>USD conversion invalid</t>
  </si>
  <si>
    <t>Any division by fx breaks measures</t>
  </si>
  <si>
    <t>Bad data load / missing fx</t>
  </si>
  <si>
    <t>Filter fx_rate blank; fix in source; add default rule (optional)</t>
  </si>
  <si>
    <t>PROJECT totals don’t match region totals</t>
  </si>
  <si>
    <t>Slicer / pivot connections issue</t>
  </si>
  <si>
    <t>Usually a model connection problem</t>
  </si>
  <si>
    <t>Slicer not connected to all pivots</t>
  </si>
  <si>
    <t>Report Connections: connect slicer to all pivot tables</t>
  </si>
  <si>
    <t>Row height changes / layout jumps</t>
  </si>
  <si>
    <t>Pivot formatting consistency</t>
  </si>
  <si>
    <t>Visual annoyance but affects usability</t>
  </si>
  <si>
    <t>Autofit or “Wrap text” turning on</t>
  </si>
  <si>
    <t>Disable “Autofit column width on update”; turn off Wrap Text; set fixed row 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</si>
</sst>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_ ;_-[$$-409]* \-#,##0\ ;_-[$$-409]* &quot;-&quot;_ ;_-@_ "/>
    <numFmt numFmtId="165" formatCode="0.0%"/>
    <numFmt numFmtId="166" formatCode="\$#,##0"/>
  </numFmts>
  <fonts count="23" x14ac:knownFonts="1">
    <font>
      <sz val="11"/>
      <color theme="1"/>
      <name val="Aptos Narrow"/>
      <family val="2"/>
      <charset val="238"/>
      <scheme val="minor"/>
    </font>
    <font>
      <sz val="11"/>
      <color theme="1"/>
      <name val="Aptos Narrow"/>
      <family val="2"/>
      <charset val="238"/>
      <scheme val="minor"/>
    </font>
    <font>
      <sz val="11"/>
      <color theme="1"/>
      <name val="Calibri"/>
      <family val="2"/>
      <charset val="1"/>
    </font>
    <font>
      <sz val="11"/>
      <color theme="1"/>
      <name val="Aptos"/>
      <family val="2"/>
    </font>
    <font>
      <b/>
      <sz val="9"/>
      <color theme="1"/>
      <name val="Aptos"/>
      <family val="2"/>
    </font>
    <font>
      <sz val="12"/>
      <color theme="1"/>
      <name val="Aptos"/>
      <family val="2"/>
    </font>
    <font>
      <b/>
      <sz val="12"/>
      <color theme="1" tint="0.14999847407452621"/>
      <name val="Aptos"/>
      <family val="2"/>
    </font>
    <font>
      <b/>
      <sz val="12"/>
      <color theme="1"/>
      <name val="Aptos"/>
      <family val="2"/>
    </font>
    <font>
      <sz val="12"/>
      <color theme="1"/>
      <name val="Aptos Narrow"/>
      <family val="2"/>
      <charset val="238"/>
      <scheme val="minor"/>
    </font>
    <font>
      <sz val="12"/>
      <color rgb="FF375623"/>
      <name val="Aptos"/>
      <family val="2"/>
    </font>
    <font>
      <sz val="9"/>
      <name val="Aptos"/>
      <family val="2"/>
    </font>
    <font>
      <sz val="12"/>
      <color rgb="FF806000"/>
      <name val="Aptos"/>
      <family val="2"/>
    </font>
    <font>
      <sz val="12"/>
      <color rgb="FFC00000"/>
      <name val="Aptos"/>
      <family val="2"/>
    </font>
    <font>
      <sz val="11"/>
      <color theme="1"/>
      <name val="Aptos Narrow"/>
      <family val="2"/>
      <scheme val="minor"/>
    </font>
    <font>
      <b/>
      <sz val="14"/>
      <color theme="9" tint="-0.499984740745262"/>
      <name val="Aptos Narrow"/>
      <family val="2"/>
      <scheme val="minor"/>
    </font>
    <font>
      <i/>
      <sz val="10"/>
      <color rgb="FF7F7F7F"/>
      <name val="Aptos Narrow"/>
      <family val="2"/>
      <scheme val="minor"/>
    </font>
    <font>
      <sz val="11"/>
      <color theme="0"/>
      <name val="Aptos Narrow"/>
      <family val="2"/>
      <scheme val="minor"/>
    </font>
    <font>
      <u/>
      <sz val="11"/>
      <color theme="10"/>
      <name val="Aptos Narrow"/>
      <family val="2"/>
      <charset val="238"/>
      <scheme val="minor"/>
    </font>
    <font>
      <b/>
      <sz val="12"/>
      <color rgb="FFFFFFFF"/>
      <name val="Aptos Narrow"/>
      <family val="2"/>
      <scheme val="minor"/>
    </font>
    <font>
      <b/>
      <sz val="12"/>
      <color theme="1"/>
      <name val="Aptos Narrow"/>
      <family val="2"/>
      <scheme val="minor"/>
    </font>
    <font>
      <sz val="12"/>
      <color theme="1"/>
      <name val="Aptos Narrow"/>
      <family val="2"/>
      <scheme val="minor"/>
    </font>
    <font>
      <u/>
      <sz val="11"/>
      <color rgb="FF6B7280"/>
      <name val="Aptos Narrow"/>
      <family val="2"/>
      <charset val="238"/>
      <scheme val="minor"/>
    </font>
    <font>
      <sz val="12"/>
      <color theme="0"/>
      <name val="Aptos"/>
      <family val="2"/>
    </font>
  </fonts>
  <fills count="8">
    <fill>
      <patternFill patternType="none"/>
    </fill>
    <fill>
      <patternFill patternType="gray125"/>
    </fill>
    <fill>
      <patternFill patternType="solid">
        <fgColor theme="0" tint="-0.14999847407452621"/>
        <bgColor rgb="FFD9D9D9"/>
      </patternFill>
    </fill>
    <fill>
      <patternFill patternType="solid">
        <fgColor rgb="FF6B7280"/>
        <bgColor rgb="FF666699"/>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
      <patternFill patternType="solid">
        <fgColor theme="0" tint="-0.249977111117893"/>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right/>
      <top/>
      <bottom style="thin">
        <color theme="4" tint="0.39997558519241921"/>
      </bottom>
      <diagonal/>
    </border>
    <border>
      <left style="thin">
        <color rgb="FFD9D9D9"/>
      </left>
      <right style="thin">
        <color rgb="FFD9D9D9"/>
      </right>
      <top/>
      <bottom style="thin">
        <color rgb="FFD9D9D9"/>
      </bottom>
      <diagonal/>
    </border>
  </borders>
  <cellStyleXfs count="4">
    <xf numFmtId="0" fontId="0" fillId="0" borderId="0"/>
    <xf numFmtId="9" fontId="1" fillId="0" borderId="0" applyFont="0" applyFill="0" applyBorder="0" applyAlignment="0" applyProtection="0"/>
    <xf numFmtId="0" fontId="2" fillId="0" borderId="0"/>
    <xf numFmtId="0" fontId="17" fillId="0" borderId="0" applyNumberFormat="0" applyFill="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1" applyNumberFormat="1" applyFont="1"/>
    <xf numFmtId="0" fontId="3" fillId="0" borderId="0" xfId="0" applyFont="1"/>
    <xf numFmtId="0" fontId="5" fillId="0" borderId="0" xfId="0" applyFont="1"/>
    <xf numFmtId="0" fontId="6" fillId="0" borderId="0" xfId="2" applyFont="1" applyAlignment="1">
      <alignment vertical="center"/>
    </xf>
    <xf numFmtId="0" fontId="7" fillId="2" borderId="1" xfId="2" applyFont="1" applyFill="1" applyBorder="1" applyAlignment="1">
      <alignment horizontal="center" vertical="center"/>
    </xf>
    <xf numFmtId="166" fontId="8" fillId="0" borderId="0" xfId="0" applyNumberFormat="1" applyFont="1"/>
    <xf numFmtId="166" fontId="5" fillId="0" borderId="0" xfId="0" applyNumberFormat="1" applyFont="1"/>
    <xf numFmtId="165" fontId="5" fillId="0" borderId="0" xfId="1" applyNumberFormat="1" applyFont="1"/>
    <xf numFmtId="0" fontId="4" fillId="0" borderId="0" xfId="2" applyFont="1"/>
    <xf numFmtId="0" fontId="3" fillId="0" borderId="0" xfId="2" applyFont="1"/>
    <xf numFmtId="0" fontId="9" fillId="0" borderId="0" xfId="2" applyFont="1"/>
    <xf numFmtId="0" fontId="10" fillId="0" borderId="0" xfId="2" applyFont="1"/>
    <xf numFmtId="0" fontId="11" fillId="0" borderId="0" xfId="2" applyFont="1"/>
    <xf numFmtId="0" fontId="12" fillId="0" borderId="0" xfId="2" applyFont="1"/>
    <xf numFmtId="0" fontId="9" fillId="4" borderId="0" xfId="2" applyFont="1" applyFill="1" applyAlignment="1">
      <alignment horizontal="center" vertical="center"/>
    </xf>
    <xf numFmtId="0" fontId="12" fillId="5" borderId="0" xfId="2" applyFont="1" applyFill="1" applyAlignment="1">
      <alignment horizontal="center" vertical="center"/>
    </xf>
    <xf numFmtId="0" fontId="11" fillId="6" borderId="0" xfId="2" applyFont="1" applyFill="1" applyAlignment="1">
      <alignment horizontal="center" vertical="center"/>
    </xf>
    <xf numFmtId="0" fontId="13" fillId="0" borderId="0" xfId="0" applyFont="1"/>
    <xf numFmtId="0" fontId="14" fillId="0" borderId="0" xfId="2" applyFont="1"/>
    <xf numFmtId="0" fontId="15" fillId="0" borderId="0" xfId="2" applyFont="1"/>
    <xf numFmtId="0" fontId="16" fillId="0" borderId="0" xfId="0" applyFont="1"/>
    <xf numFmtId="0" fontId="0" fillId="0" borderId="0" xfId="0" applyNumberFormat="1"/>
    <xf numFmtId="0" fontId="19" fillId="2" borderId="1" xfId="2" applyFont="1" applyFill="1" applyBorder="1" applyAlignment="1">
      <alignment horizontal="center" vertical="center"/>
    </xf>
    <xf numFmtId="0" fontId="19" fillId="2" borderId="0" xfId="0" applyFont="1" applyFill="1" applyAlignment="1">
      <alignment horizontal="center" vertical="center"/>
    </xf>
    <xf numFmtId="0" fontId="18" fillId="3" borderId="2" xfId="2" applyFont="1" applyFill="1" applyBorder="1" applyAlignment="1">
      <alignment horizontal="center" vertical="center"/>
    </xf>
    <xf numFmtId="0" fontId="21" fillId="0" borderId="0" xfId="3" applyFont="1" applyAlignment="1">
      <alignment horizontal="center" vertical="center"/>
    </xf>
    <xf numFmtId="166" fontId="19" fillId="4" borderId="0" xfId="0" applyNumberFormat="1" applyFont="1" applyFill="1" applyAlignment="1">
      <alignment horizontal="center" vertical="center"/>
    </xf>
    <xf numFmtId="166" fontId="20" fillId="5" borderId="0" xfId="0" applyNumberFormat="1" applyFont="1" applyFill="1" applyAlignment="1">
      <alignment horizontal="center" vertical="center"/>
    </xf>
    <xf numFmtId="165" fontId="20" fillId="0" borderId="0" xfId="1" applyNumberFormat="1" applyFont="1" applyAlignment="1">
      <alignment horizontal="center" vertical="center"/>
    </xf>
    <xf numFmtId="166" fontId="20" fillId="0" borderId="0" xfId="0" applyNumberFormat="1" applyFont="1" applyAlignment="1">
      <alignment horizontal="center" vertical="center"/>
    </xf>
    <xf numFmtId="166" fontId="19" fillId="6" borderId="0" xfId="0" applyNumberFormat="1" applyFont="1" applyFill="1" applyAlignment="1">
      <alignment horizontal="center" vertical="center"/>
    </xf>
    <xf numFmtId="165" fontId="20" fillId="0" borderId="0" xfId="0" applyNumberFormat="1" applyFont="1" applyAlignment="1">
      <alignment horizontal="center" vertical="center"/>
    </xf>
    <xf numFmtId="0" fontId="20" fillId="0" borderId="0" xfId="0" applyFont="1" applyAlignment="1">
      <alignment horizontal="left" vertical="center"/>
    </xf>
    <xf numFmtId="0" fontId="20" fillId="0" borderId="0" xfId="0" applyFont="1"/>
    <xf numFmtId="0" fontId="8" fillId="7" borderId="0" xfId="0" applyFont="1" applyFill="1" applyAlignment="1">
      <alignment horizontal="center" vertical="center"/>
    </xf>
    <xf numFmtId="0" fontId="8" fillId="0" borderId="0" xfId="0" applyFont="1" applyAlignment="1">
      <alignment horizontal="left"/>
    </xf>
    <xf numFmtId="0" fontId="22" fillId="0" borderId="0" xfId="0" applyFont="1"/>
    <xf numFmtId="0" fontId="7" fillId="2" borderId="4" xfId="2" applyFont="1" applyFill="1" applyBorder="1" applyAlignment="1">
      <alignment horizontal="center" vertical="center"/>
    </xf>
    <xf numFmtId="0" fontId="7" fillId="2" borderId="4" xfId="2" applyNumberFormat="1" applyFont="1" applyFill="1" applyBorder="1" applyAlignment="1">
      <alignment horizontal="center" vertical="center"/>
    </xf>
    <xf numFmtId="0" fontId="19" fillId="2" borderId="3" xfId="0" applyFont="1" applyFill="1" applyBorder="1" applyAlignment="1">
      <alignment horizontal="center" vertical="center"/>
    </xf>
  </cellXfs>
  <cellStyles count="4">
    <cellStyle name="Hyperlink" xfId="3" builtinId="8"/>
    <cellStyle name="Normal" xfId="0" builtinId="0"/>
    <cellStyle name="Normal 3" xfId="2" xr:uid="{F6B66BBD-76F4-4428-A69B-C98B31ACD240}"/>
    <cellStyle name="Percent" xfId="1" builtinId="5"/>
  </cellStyles>
  <dxfs count="52">
    <dxf>
      <font>
        <b/>
        <i val="0"/>
        <strike val="0"/>
        <condense val="0"/>
        <extend val="0"/>
        <outline val="0"/>
        <shadow val="0"/>
        <u val="none"/>
        <vertAlign val="baseline"/>
        <sz val="12"/>
        <color theme="1"/>
        <name val="Aptos Narrow"/>
        <family val="2"/>
        <scheme val="minor"/>
      </font>
      <fill>
        <patternFill patternType="solid">
          <fgColor rgb="FFD9D9D9"/>
          <bgColor theme="0" tint="-0.14999847407452621"/>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1"/>
        <name val="Aptos"/>
        <family val="2"/>
        <scheme val="none"/>
      </font>
      <numFmt numFmtId="0" formatCode="General"/>
      <fill>
        <patternFill patternType="solid">
          <fgColor rgb="FFD9D9D9"/>
          <bgColor theme="0" tint="-0.14999847407452621"/>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border outline="0">
        <bottom style="thin">
          <color rgb="FFD9D9D9"/>
        </bottom>
      </border>
    </dxf>
    <dxf>
      <border outline="0">
        <top style="thin">
          <color rgb="FFD9D9D9"/>
        </top>
      </border>
    </dxf>
    <dxf>
      <font>
        <b/>
        <i val="0"/>
        <strike val="0"/>
        <condense val="0"/>
        <extend val="0"/>
        <outline val="0"/>
        <shadow val="0"/>
        <u val="none"/>
        <vertAlign val="baseline"/>
        <sz val="12"/>
        <color theme="1"/>
        <name val="Aptos"/>
        <family val="2"/>
        <scheme val="none"/>
      </font>
      <fill>
        <patternFill patternType="solid">
          <fgColor rgb="FFD9D9D9"/>
          <bgColor theme="0" tint="-0.14999847407452621"/>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border outline="0">
        <bottom style="thin">
          <color rgb="FFD9D9D9"/>
        </bottom>
      </border>
    </dxf>
    <dxf>
      <border outline="0">
        <top style="thin">
          <color rgb="FFD9D9D9"/>
        </top>
      </border>
    </dxf>
    <dxf>
      <fill>
        <patternFill>
          <bgColor rgb="FFFCE4D6"/>
        </patternFill>
      </fill>
    </dxf>
    <dxf>
      <fill>
        <patternFill>
          <bgColor rgb="FFE2EFDA"/>
        </patternFill>
      </fill>
    </dxf>
    <dxf>
      <fill>
        <patternFill>
          <bgColor rgb="FFFCE4D6"/>
        </patternFill>
      </fill>
    </dxf>
    <dxf>
      <fill>
        <patternFill>
          <bgColor rgb="FFE2EFDA"/>
        </patternFill>
      </fill>
    </dxf>
    <dxf>
      <font>
        <sz val="12"/>
      </font>
    </dxf>
    <dxf>
      <font>
        <sz val="12"/>
      </font>
    </dxf>
    <dxf>
      <font>
        <sz val="12"/>
      </font>
    </dxf>
    <dxf>
      <font>
        <sz val="12"/>
      </font>
    </dxf>
    <dxf>
      <font>
        <sz val="12"/>
      </font>
    </dxf>
    <dxf>
      <alignment vertical="center"/>
    </dxf>
    <dxf>
      <alignment vertical="center"/>
    </dxf>
    <dxf>
      <alignment horizontal="center"/>
    </dxf>
    <dxf>
      <alignment horizontal="center"/>
    </dxf>
    <dxf>
      <fill>
        <patternFill patternType="solid">
          <bgColor theme="0" tint="-0.249977111117893"/>
        </patternFill>
      </fill>
    </dxf>
    <dxf>
      <fill>
        <patternFill patternType="solid">
          <bgColor theme="0" tint="-0.249977111117893"/>
        </patternFill>
      </fill>
    </dxf>
    <dxf>
      <font>
        <b/>
        <sz val="9"/>
        <name val="Aptos"/>
      </font>
      <fill>
        <patternFill patternType="solid">
          <fgColor rgb="FFD9D9D9"/>
          <bgColor theme="0" tint="-0.14999847407452621"/>
        </patternFill>
      </fill>
      <alignment horizontal="center" vertical="center"/>
    </dxf>
    <dxf>
      <font>
        <b/>
        <sz val="9"/>
        <name val="Aptos"/>
      </font>
      <fill>
        <patternFill patternType="solid">
          <fgColor rgb="FFD9D9D9"/>
          <bgColor theme="0" tint="-0.14999847407452621"/>
        </patternFill>
      </fill>
      <alignment horizontal="center" vertical="center"/>
    </dxf>
    <dxf>
      <font>
        <b/>
        <sz val="9"/>
        <name val="Aptos"/>
      </font>
      <fill>
        <patternFill patternType="solid">
          <fgColor rgb="FFD9D9D9"/>
          <bgColor theme="0" tint="-0.14999847407452621"/>
        </patternFill>
      </fill>
      <alignment horizontal="center" vertical="center"/>
    </dxf>
    <dxf>
      <font>
        <name val="Aptos"/>
        <scheme val="none"/>
      </font>
    </dxf>
    <dxf>
      <numFmt numFmtId="166" formatCode="\$#,##0"/>
    </dxf>
    <dxf>
      <numFmt numFmtId="166" formatCode="\$#,##0"/>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b/>
        <sz val="9"/>
        <name val="Aptos Narrow"/>
        <scheme val="minor"/>
      </font>
      <fill>
        <patternFill patternType="solid">
          <fgColor rgb="FFD9D9D9"/>
          <bgColor theme="0" tint="-0.14999847407452621"/>
        </patternFill>
      </fill>
      <alignment horizontal="center" vertical="center"/>
    </dxf>
    <dxf>
      <numFmt numFmtId="166" formatCode="\$#,##0"/>
    </dxf>
    <dxf>
      <numFmt numFmtId="165" formatCode="0.0%"/>
    </dxf>
    <dxf>
      <font>
        <b/>
        <sz val="9"/>
      </font>
      <fill>
        <patternFill patternType="solid">
          <fgColor rgb="FFD9D9D9"/>
          <bgColor theme="0" tint="-0.14999847407452621"/>
        </patternFill>
      </fill>
      <alignment horizontal="center" vertical="center"/>
    </dxf>
    <dxf>
      <numFmt numFmtId="166" formatCode="\$#,##0"/>
    </dxf>
    <dxf>
      <font>
        <b/>
        <sz val="9"/>
        <name val="Aptos Narrow"/>
        <scheme val="minor"/>
      </font>
      <fill>
        <patternFill patternType="solid">
          <fgColor rgb="FFD9D9D9"/>
          <bgColor theme="0" tint="-0.14999847407452621"/>
        </patternFill>
      </fill>
      <alignment horizontal="center" vertical="center"/>
    </dxf>
    <dxf>
      <numFmt numFmtId="166" formatCode="\$#,##0"/>
    </dxf>
    <dxf>
      <font>
        <sz val="12"/>
      </font>
    </dxf>
    <dxf>
      <font>
        <sz val="12"/>
      </font>
    </dxf>
    <dxf>
      <font>
        <sz val="12"/>
      </font>
    </dxf>
    <dxf>
      <font>
        <sz val="12"/>
      </font>
    </dxf>
    <dxf>
      <font>
        <sz val="12"/>
      </font>
    </dxf>
    <dxf>
      <alignment horizontal="center"/>
    </dxf>
    <dxf>
      <alignment vertical="center"/>
    </dxf>
    <dxf>
      <alignment vertical="center"/>
    </dxf>
    <dxf>
      <alignment horizontal="left"/>
    </dxf>
    <dxf>
      <font>
        <b/>
        <i val="0"/>
        <color rgb="FF0B1F33"/>
      </font>
      <fill>
        <patternFill>
          <bgColor rgb="FFE5E7EB"/>
        </patternFill>
      </fill>
      <border>
        <bottom style="thin">
          <color theme="4"/>
        </bottom>
        <vertical/>
        <horizontal/>
      </border>
    </dxf>
    <dxf>
      <font>
        <color theme="1"/>
        <name val="Aptos Narrow"/>
        <family val="2"/>
        <scheme val="minor"/>
      </font>
      <fill>
        <patternFill>
          <bgColor rgb="FFFFFFFF"/>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Nortbridge" pivot="0" table="0" count="10" xr9:uid="{C512731E-8514-44AD-B6C0-6456E874E887}">
      <tableStyleElement type="wholeTable" dxfId="51"/>
      <tableStyleElement type="headerRow" dxfId="50"/>
    </tableStyle>
  </tableStyles>
  <colors>
    <mruColors>
      <color rgb="FF6B7280"/>
      <color rgb="FFFCE4D6"/>
      <color rgb="FFE2EFDA"/>
      <color rgb="FFFFF2CC"/>
      <color rgb="FF3C8D99"/>
      <color rgb="FF1F6F78"/>
      <color rgb="FFE5E7EB"/>
      <color rgb="FF375623"/>
      <color rgb="FF0B1F33"/>
      <color rgb="FFCBD5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4" tint="0.59999389629810485"/>
              <bgColor rgb="FF0B1F3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6B728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ortbridg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F20" s="9"/>
        <tr r="E20" s="9"/>
        <tr r="F18" s="9"/>
        <tr r="E18" s="9"/>
        <tr r="F17" s="9"/>
        <tr r="E17" s="9"/>
        <tr r="F19" s="9"/>
        <tr r="E19" s="9"/>
        <tr r="F22" s="9"/>
        <tr r="E22" s="9"/>
        <tr r="F21" s="9"/>
        <tr r="E21" s="9"/>
        <tr r="D20" s="9"/>
        <tr r="D18" s="9"/>
        <tr r="D17" s="9"/>
        <tr r="D19" s="9"/>
        <tr r="D22" s="9"/>
        <tr r="D21" s="9"/>
        <tr r="J2" s="10"/>
        <tr r="C2" s="10"/>
        <tr r="B2" s="10"/>
      </tp>
    </main>
  </volType>
</volTypes>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connections" Target="connections.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84" Type="http://schemas.openxmlformats.org/officeDocument/2006/relationships/customXml" Target="../customXml/item58.xml"/><Relationship Id="rId89" Type="http://schemas.openxmlformats.org/officeDocument/2006/relationships/customXml" Target="../customXml/item63.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ustomXml" Target="../customXml/item6.xml"/><Relationship Id="rId37" Type="http://schemas.openxmlformats.org/officeDocument/2006/relationships/customXml" Target="../customXml/item11.xml"/><Relationship Id="rId53" Type="http://schemas.openxmlformats.org/officeDocument/2006/relationships/customXml" Target="../customXml/item27.xml"/><Relationship Id="rId58" Type="http://schemas.openxmlformats.org/officeDocument/2006/relationships/customXml" Target="../customXml/item32.xml"/><Relationship Id="rId74" Type="http://schemas.openxmlformats.org/officeDocument/2006/relationships/customXml" Target="../customXml/item48.xml"/><Relationship Id="rId79" Type="http://schemas.openxmlformats.org/officeDocument/2006/relationships/customXml" Target="../customXml/item53.xml"/><Relationship Id="rId5" Type="http://schemas.openxmlformats.org/officeDocument/2006/relationships/worksheet" Target="worksheets/sheet5.xml"/><Relationship Id="rId90" Type="http://schemas.openxmlformats.org/officeDocument/2006/relationships/customXml" Target="../customXml/item64.xml"/><Relationship Id="rId22" Type="http://schemas.openxmlformats.org/officeDocument/2006/relationships/styles" Target="styles.xml"/><Relationship Id="rId27" Type="http://schemas.openxmlformats.org/officeDocument/2006/relationships/customXml" Target="../customXml/item1.xml"/><Relationship Id="rId43" Type="http://schemas.openxmlformats.org/officeDocument/2006/relationships/customXml" Target="../customXml/item17.xml"/><Relationship Id="rId48" Type="http://schemas.openxmlformats.org/officeDocument/2006/relationships/customXml" Target="../customXml/item22.xml"/><Relationship Id="rId64" Type="http://schemas.openxmlformats.org/officeDocument/2006/relationships/customXml" Target="../customXml/item38.xml"/><Relationship Id="rId69" Type="http://schemas.openxmlformats.org/officeDocument/2006/relationships/customXml" Target="../customXml/item43.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72" Type="http://schemas.openxmlformats.org/officeDocument/2006/relationships/customXml" Target="../customXml/item46.xml"/><Relationship Id="rId80" Type="http://schemas.openxmlformats.org/officeDocument/2006/relationships/customXml" Target="../customXml/item54.xml"/><Relationship Id="rId85" Type="http://schemas.openxmlformats.org/officeDocument/2006/relationships/customXml" Target="../customXml/item59.xml"/><Relationship Id="rId93" Type="http://schemas.openxmlformats.org/officeDocument/2006/relationships/volatileDependencies" Target="volatileDependencies.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70" Type="http://schemas.openxmlformats.org/officeDocument/2006/relationships/customXml" Target="../customXml/item44.xml"/><Relationship Id="rId75" Type="http://schemas.openxmlformats.org/officeDocument/2006/relationships/customXml" Target="../customXml/item49.xml"/><Relationship Id="rId83" Type="http://schemas.openxmlformats.org/officeDocument/2006/relationships/customXml" Target="../customXml/item57.xml"/><Relationship Id="rId88" Type="http://schemas.openxmlformats.org/officeDocument/2006/relationships/customXml" Target="../customXml/item62.xml"/><Relationship Id="rId91" Type="http://schemas.openxmlformats.org/officeDocument/2006/relationships/customXml" Target="../customXml/item6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73" Type="http://schemas.openxmlformats.org/officeDocument/2006/relationships/customXml" Target="../customXml/item47.xml"/><Relationship Id="rId78" Type="http://schemas.openxmlformats.org/officeDocument/2006/relationships/customXml" Target="../customXml/item52.xml"/><Relationship Id="rId81" Type="http://schemas.openxmlformats.org/officeDocument/2006/relationships/customXml" Target="../customXml/item55.xml"/><Relationship Id="rId86" Type="http://schemas.openxmlformats.org/officeDocument/2006/relationships/customXml" Target="../customXml/item6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 Id="rId76" Type="http://schemas.openxmlformats.org/officeDocument/2006/relationships/customXml" Target="../customXml/item50.xml"/><Relationship Id="rId7" Type="http://schemas.openxmlformats.org/officeDocument/2006/relationships/pivotCacheDefinition" Target="pivotCache/pivotCacheDefinition2.xml"/><Relationship Id="rId71" Type="http://schemas.openxmlformats.org/officeDocument/2006/relationships/customXml" Target="../customXml/item45.xml"/><Relationship Id="rId92" Type="http://schemas.openxmlformats.org/officeDocument/2006/relationships/customXml" Target="../customXml/item66.xml"/><Relationship Id="rId2" Type="http://schemas.openxmlformats.org/officeDocument/2006/relationships/worksheet" Target="worksheets/sheet2.xml"/><Relationship Id="rId29" Type="http://schemas.openxmlformats.org/officeDocument/2006/relationships/customXml" Target="../customXml/item3.xml"/><Relationship Id="rId24" Type="http://schemas.openxmlformats.org/officeDocument/2006/relationships/sheetMetadata" Target="metadata.xml"/><Relationship Id="rId40" Type="http://schemas.openxmlformats.org/officeDocument/2006/relationships/customXml" Target="../customXml/item14.xml"/><Relationship Id="rId45" Type="http://schemas.openxmlformats.org/officeDocument/2006/relationships/customXml" Target="../customXml/item19.xml"/><Relationship Id="rId66" Type="http://schemas.openxmlformats.org/officeDocument/2006/relationships/customXml" Target="../customXml/item40.xml"/><Relationship Id="rId87" Type="http://schemas.openxmlformats.org/officeDocument/2006/relationships/customXml" Target="../customXml/item61.xml"/><Relationship Id="rId61" Type="http://schemas.openxmlformats.org/officeDocument/2006/relationships/customXml" Target="../customXml/item35.xml"/><Relationship Id="rId82" Type="http://schemas.openxmlformats.org/officeDocument/2006/relationships/customXml" Target="../customXml/item56.xml"/><Relationship Id="rId19" Type="http://schemas.microsoft.com/office/2007/relationships/slicerCache" Target="slicerCaches/slicerCache1.xml"/><Relationship Id="rId14" Type="http://schemas.openxmlformats.org/officeDocument/2006/relationships/pivotCacheDefinition" Target="pivotCache/pivotCacheDefinition9.xml"/><Relationship Id="rId30" Type="http://schemas.openxmlformats.org/officeDocument/2006/relationships/customXml" Target="../customXml/item4.xml"/><Relationship Id="rId35" Type="http://schemas.openxmlformats.org/officeDocument/2006/relationships/customXml" Target="../customXml/item9.xml"/><Relationship Id="rId56" Type="http://schemas.openxmlformats.org/officeDocument/2006/relationships/customXml" Target="../customXml/item30.xml"/><Relationship Id="rId77" Type="http://schemas.openxmlformats.org/officeDocument/2006/relationships/customXml" Target="../customXml/item51.xml"/></Relationships>
</file>

<file path=xl/drawings/_rels/drawing1.xml.rels><?xml version="1.0" encoding="UTF-8" standalone="yes"?>
<Relationships xmlns="http://schemas.openxmlformats.org/package/2006/relationships"><Relationship Id="rId3" Type="http://schemas.openxmlformats.org/officeDocument/2006/relationships/hyperlink" Target="#'Cash Dashboard'!A1"/><Relationship Id="rId2" Type="http://schemas.openxmlformats.org/officeDocument/2006/relationships/hyperlink" Target="#'Subsidiary Dashboard'!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83820</xdr:colOff>
      <xdr:row>4</xdr:row>
      <xdr:rowOff>22860</xdr:rowOff>
    </xdr:to>
    <xdr:sp macro="" textlink="">
      <xdr:nvSpPr>
        <xdr:cNvPr id="3" name="Rectangle: Rounded Corners 2">
          <a:extLst>
            <a:ext uri="{FF2B5EF4-FFF2-40B4-BE49-F238E27FC236}">
              <a16:creationId xmlns:a16="http://schemas.microsoft.com/office/drawing/2014/main" id="{1C1BF3D1-4723-4A3A-BD41-5622644A2DE1}"/>
            </a:ext>
          </a:extLst>
        </xdr:cNvPr>
        <xdr:cNvSpPr/>
      </xdr:nvSpPr>
      <xdr:spPr>
        <a:xfrm>
          <a:off x="0" y="0"/>
          <a:ext cx="8625840" cy="75438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1800" b="1">
              <a:solidFill>
                <a:schemeClr val="bg1"/>
              </a:solidFill>
              <a:latin typeface="Calibri" panose="020F0502020204030204" pitchFamily="34" charset="0"/>
              <a:ea typeface="Calibri" panose="020F0502020204030204" pitchFamily="34" charset="0"/>
              <a:cs typeface="Calibri" panose="020F0502020204030204" pitchFamily="34" charset="0"/>
            </a:rPr>
            <a:t>NORTHBRIDGE | </a:t>
          </a:r>
          <a:r>
            <a:rPr lang="pl-PL" sz="1800" b="1">
              <a:latin typeface="Calibri" panose="020F0502020204030204" pitchFamily="34" charset="0"/>
              <a:ea typeface="Calibri" panose="020F0502020204030204" pitchFamily="34" charset="0"/>
              <a:cs typeface="Calibri" panose="020F0502020204030204" pitchFamily="34" charset="0"/>
            </a:rPr>
            <a:t>Portfolio Summary (USD)</a:t>
          </a:r>
          <a:endParaRPr lang="pl-PL"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0</xdr:col>
      <xdr:colOff>7621</xdr:colOff>
      <xdr:row>2</xdr:row>
      <xdr:rowOff>114300</xdr:rowOff>
    </xdr:from>
    <xdr:to>
      <xdr:col>1</xdr:col>
      <xdr:colOff>701041</xdr:colOff>
      <xdr:row>35</xdr:row>
      <xdr:rowOff>95250</xdr:rowOff>
    </xdr:to>
    <xdr:sp macro="" textlink="">
      <xdr:nvSpPr>
        <xdr:cNvPr id="5" name="Rectangle: Rounded Corners 4">
          <a:extLst>
            <a:ext uri="{FF2B5EF4-FFF2-40B4-BE49-F238E27FC236}">
              <a16:creationId xmlns:a16="http://schemas.microsoft.com/office/drawing/2014/main" id="{C858D5CF-EC92-45E5-BF06-C45DC96A6B95}"/>
            </a:ext>
          </a:extLst>
        </xdr:cNvPr>
        <xdr:cNvSpPr/>
      </xdr:nvSpPr>
      <xdr:spPr>
        <a:xfrm>
          <a:off x="7621" y="480060"/>
          <a:ext cx="975360" cy="6907530"/>
        </a:xfrm>
        <a:prstGeom prst="roundRect">
          <a:avLst/>
        </a:prstGeom>
        <a:solidFill>
          <a:srgbClr val="0B1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7</xdr:col>
      <xdr:colOff>822961</xdr:colOff>
      <xdr:row>0</xdr:row>
      <xdr:rowOff>76201</xdr:rowOff>
    </xdr:from>
    <xdr:to>
      <xdr:col>9</xdr:col>
      <xdr:colOff>358999</xdr:colOff>
      <xdr:row>3</xdr:row>
      <xdr:rowOff>129540</xdr:rowOff>
    </xdr:to>
    <xdr:pic>
      <xdr:nvPicPr>
        <xdr:cNvPr id="4" name="Picture 3">
          <a:extLst>
            <a:ext uri="{FF2B5EF4-FFF2-40B4-BE49-F238E27FC236}">
              <a16:creationId xmlns:a16="http://schemas.microsoft.com/office/drawing/2014/main" id="{0D552970-A72D-46F0-A490-5DEC9A9C8B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09461" y="76201"/>
          <a:ext cx="1181958" cy="601979"/>
        </a:xfrm>
        <a:prstGeom prst="rect">
          <a:avLst/>
        </a:prstGeom>
        <a:ln>
          <a:noFill/>
        </a:ln>
      </xdr:spPr>
    </xdr:pic>
    <xdr:clientData/>
  </xdr:twoCellAnchor>
  <xdr:twoCellAnchor>
    <xdr:from>
      <xdr:col>3</xdr:col>
      <xdr:colOff>30480</xdr:colOff>
      <xdr:row>5</xdr:row>
      <xdr:rowOff>76200</xdr:rowOff>
    </xdr:from>
    <xdr:to>
      <xdr:col>9</xdr:col>
      <xdr:colOff>60960</xdr:colOff>
      <xdr:row>10</xdr:row>
      <xdr:rowOff>83820</xdr:rowOff>
    </xdr:to>
    <xdr:grpSp>
      <xdr:nvGrpSpPr>
        <xdr:cNvPr id="25" name="Group 24">
          <a:extLst>
            <a:ext uri="{FF2B5EF4-FFF2-40B4-BE49-F238E27FC236}">
              <a16:creationId xmlns:a16="http://schemas.microsoft.com/office/drawing/2014/main" id="{9B7E1EB9-D444-7B0E-6116-99320F5797C2}"/>
            </a:ext>
          </a:extLst>
        </xdr:cNvPr>
        <xdr:cNvGrpSpPr/>
      </xdr:nvGrpSpPr>
      <xdr:grpSpPr>
        <a:xfrm>
          <a:off x="1440180" y="990600"/>
          <a:ext cx="6553200" cy="922020"/>
          <a:chOff x="1066800" y="967740"/>
          <a:chExt cx="7147560" cy="899160"/>
        </a:xfrm>
        <a:solidFill>
          <a:schemeClr val="bg1">
            <a:lumMod val="95000"/>
          </a:schemeClr>
        </a:solidFill>
      </xdr:grpSpPr>
      <xdr:grpSp>
        <xdr:nvGrpSpPr>
          <xdr:cNvPr id="12" name="Group 11">
            <a:extLst>
              <a:ext uri="{FF2B5EF4-FFF2-40B4-BE49-F238E27FC236}">
                <a16:creationId xmlns:a16="http://schemas.microsoft.com/office/drawing/2014/main" id="{4158F821-83AA-F504-ECEC-DC0BB4499F97}"/>
              </a:ext>
            </a:extLst>
          </xdr:cNvPr>
          <xdr:cNvGrpSpPr/>
        </xdr:nvGrpSpPr>
        <xdr:grpSpPr>
          <a:xfrm>
            <a:off x="1066800" y="967740"/>
            <a:ext cx="1516380" cy="899160"/>
            <a:chOff x="1066800" y="967740"/>
            <a:chExt cx="1516380" cy="899160"/>
          </a:xfrm>
          <a:grpFill/>
        </xdr:grpSpPr>
        <xdr:sp macro="" textlink="">
          <xdr:nvSpPr>
            <xdr:cNvPr id="6" name="Rectangle: Rounded Corners 5">
              <a:extLst>
                <a:ext uri="{FF2B5EF4-FFF2-40B4-BE49-F238E27FC236}">
                  <a16:creationId xmlns:a16="http://schemas.microsoft.com/office/drawing/2014/main" id="{58B6F2E2-C63A-6F0E-5065-EAD3FA65E7D2}"/>
                </a:ext>
              </a:extLst>
            </xdr:cNvPr>
            <xdr:cNvSpPr/>
          </xdr:nvSpPr>
          <xdr:spPr>
            <a:xfrm>
              <a:off x="1066800" y="967740"/>
              <a:ext cx="1516380" cy="899160"/>
            </a:xfrm>
            <a:prstGeom prst="roundRect">
              <a:avLst/>
            </a:prstGeom>
            <a:grpFill/>
            <a:ln w="12700">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0" name="TextBox 9">
              <a:extLst>
                <a:ext uri="{FF2B5EF4-FFF2-40B4-BE49-F238E27FC236}">
                  <a16:creationId xmlns:a16="http://schemas.microsoft.com/office/drawing/2014/main" id="{0A98543B-B3E6-791D-9FDF-59457B65E80D}"/>
                </a:ext>
              </a:extLst>
            </xdr:cNvPr>
            <xdr:cNvSpPr txBox="1"/>
          </xdr:nvSpPr>
          <xdr:spPr>
            <a:xfrm>
              <a:off x="1341120" y="1097280"/>
              <a:ext cx="967740" cy="1981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a:solidFill>
                    <a:srgbClr val="6B7280"/>
                  </a:solidFill>
                  <a:latin typeface="Aptos" panose="020B0004020202020204" pitchFamily="34" charset="0"/>
                  <a:ea typeface="Calibri" panose="020F0502020204030204" pitchFamily="34" charset="0"/>
                  <a:cs typeface="Calibri" panose="020F0502020204030204" pitchFamily="34" charset="0"/>
                </a:rPr>
                <a:t>Earned</a:t>
              </a:r>
              <a:endParaRPr lang="pl-PL" sz="1100">
                <a:solidFill>
                  <a:srgbClr val="6B7280"/>
                </a:solidFill>
                <a:latin typeface="Aptos" panose="020B0004020202020204" pitchFamily="34" charset="0"/>
                <a:ea typeface="Calibri" panose="020F0502020204030204" pitchFamily="34" charset="0"/>
                <a:cs typeface="Calibri" panose="020F0502020204030204" pitchFamily="34" charset="0"/>
              </a:endParaRPr>
            </a:p>
          </xdr:txBody>
        </xdr:sp>
        <xdr:sp macro="" textlink="Support!B2">
          <xdr:nvSpPr>
            <xdr:cNvPr id="11" name="TextBox 10">
              <a:extLst>
                <a:ext uri="{FF2B5EF4-FFF2-40B4-BE49-F238E27FC236}">
                  <a16:creationId xmlns:a16="http://schemas.microsoft.com/office/drawing/2014/main" id="{006E8778-1294-4DB4-8E96-22B9C78CF523}"/>
                </a:ext>
              </a:extLst>
            </xdr:cNvPr>
            <xdr:cNvSpPr txBox="1"/>
          </xdr:nvSpPr>
          <xdr:spPr>
            <a:xfrm>
              <a:off x="1120140" y="1379220"/>
              <a:ext cx="1409700" cy="3810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844D91-8571-4B97-929B-207CDCECDEAA}" type="TxLink">
                <a:rPr lang="en-US" sz="1200" b="1" i="0" u="none" strike="noStrike">
                  <a:solidFill>
                    <a:srgbClr val="000000"/>
                  </a:solidFill>
                  <a:latin typeface="Aptos" panose="020B0004020202020204" pitchFamily="34" charset="0"/>
                  <a:ea typeface="Calibri" panose="020F0502020204030204" pitchFamily="34" charset="0"/>
                  <a:cs typeface="Calibri" panose="020F0502020204030204" pitchFamily="34" charset="0"/>
                </a:rPr>
                <a:pPr algn="ctr"/>
                <a:t> $13 623 770 817 </a:t>
              </a:fld>
              <a:endParaRPr lang="pl-PL" sz="2800" b="1">
                <a:solidFill>
                  <a:srgbClr val="0B1F33"/>
                </a:solidFill>
                <a:latin typeface="Aptos" panose="020B0004020202020204" pitchFamily="34" charset="0"/>
                <a:ea typeface="Calibri" panose="020F0502020204030204" pitchFamily="34" charset="0"/>
                <a:cs typeface="Calibri" panose="020F0502020204030204" pitchFamily="34" charset="0"/>
              </a:endParaRPr>
            </a:p>
          </xdr:txBody>
        </xdr:sp>
      </xdr:grpSp>
      <xdr:grpSp>
        <xdr:nvGrpSpPr>
          <xdr:cNvPr id="13" name="Group 12">
            <a:extLst>
              <a:ext uri="{FF2B5EF4-FFF2-40B4-BE49-F238E27FC236}">
                <a16:creationId xmlns:a16="http://schemas.microsoft.com/office/drawing/2014/main" id="{A3B94895-143C-4070-9EAB-5A6491B42E0A}"/>
              </a:ext>
            </a:extLst>
          </xdr:cNvPr>
          <xdr:cNvGrpSpPr/>
        </xdr:nvGrpSpPr>
        <xdr:grpSpPr>
          <a:xfrm>
            <a:off x="2943860" y="967740"/>
            <a:ext cx="1516380" cy="899160"/>
            <a:chOff x="1066800" y="967740"/>
            <a:chExt cx="1516380" cy="899160"/>
          </a:xfrm>
          <a:grpFill/>
        </xdr:grpSpPr>
        <xdr:sp macro="" textlink="">
          <xdr:nvSpPr>
            <xdr:cNvPr id="14" name="Rectangle: Rounded Corners 13">
              <a:extLst>
                <a:ext uri="{FF2B5EF4-FFF2-40B4-BE49-F238E27FC236}">
                  <a16:creationId xmlns:a16="http://schemas.microsoft.com/office/drawing/2014/main" id="{11A064AA-4B16-82B0-9E28-5340CA8BB063}"/>
                </a:ext>
              </a:extLst>
            </xdr:cNvPr>
            <xdr:cNvSpPr/>
          </xdr:nvSpPr>
          <xdr:spPr>
            <a:xfrm>
              <a:off x="1066800" y="967740"/>
              <a:ext cx="1516380" cy="899160"/>
            </a:xfrm>
            <a:prstGeom prst="roundRect">
              <a:avLst/>
            </a:prstGeom>
            <a:grpFill/>
            <a:ln w="12700">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5" name="TextBox 14">
              <a:extLst>
                <a:ext uri="{FF2B5EF4-FFF2-40B4-BE49-F238E27FC236}">
                  <a16:creationId xmlns:a16="http://schemas.microsoft.com/office/drawing/2014/main" id="{A4F1199E-E6DA-B5AB-9542-106310C2AC00}"/>
                </a:ext>
              </a:extLst>
            </xdr:cNvPr>
            <xdr:cNvSpPr txBox="1"/>
          </xdr:nvSpPr>
          <xdr:spPr>
            <a:xfrm>
              <a:off x="1341120" y="1097280"/>
              <a:ext cx="967740" cy="1981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a:solidFill>
                    <a:srgbClr val="6B7280"/>
                  </a:solidFill>
                  <a:latin typeface="Aptos" panose="020B0004020202020204" pitchFamily="34" charset="0"/>
                  <a:ea typeface="Calibri" panose="020F0502020204030204" pitchFamily="34" charset="0"/>
                  <a:cs typeface="Calibri" panose="020F0502020204030204" pitchFamily="34" charset="0"/>
                </a:rPr>
                <a:t>Cost</a:t>
              </a:r>
              <a:endParaRPr lang="pl-PL" sz="1100">
                <a:solidFill>
                  <a:srgbClr val="6B7280"/>
                </a:solidFill>
                <a:latin typeface="Aptos" panose="020B0004020202020204" pitchFamily="34" charset="0"/>
                <a:ea typeface="Calibri" panose="020F0502020204030204" pitchFamily="34" charset="0"/>
                <a:cs typeface="Calibri" panose="020F0502020204030204" pitchFamily="34" charset="0"/>
              </a:endParaRPr>
            </a:p>
          </xdr:txBody>
        </xdr:sp>
        <xdr:sp macro="" textlink="Support!C2">
          <xdr:nvSpPr>
            <xdr:cNvPr id="16" name="TextBox 15">
              <a:extLst>
                <a:ext uri="{FF2B5EF4-FFF2-40B4-BE49-F238E27FC236}">
                  <a16:creationId xmlns:a16="http://schemas.microsoft.com/office/drawing/2014/main" id="{470C77AA-A664-7659-6B0D-7ED4700D91AF}"/>
                </a:ext>
              </a:extLst>
            </xdr:cNvPr>
            <xdr:cNvSpPr txBox="1"/>
          </xdr:nvSpPr>
          <xdr:spPr>
            <a:xfrm>
              <a:off x="1120140" y="1379220"/>
              <a:ext cx="1409700" cy="3810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3B54E3-5B98-4FA8-BF2D-115B4D2AED7F}" type="TxLink">
                <a:rPr lang="en-US" sz="1200" b="1" i="0" u="none" strike="noStrike">
                  <a:solidFill>
                    <a:srgbClr val="000000"/>
                  </a:solidFill>
                  <a:latin typeface="Aptos" panose="020B0004020202020204" pitchFamily="34" charset="0"/>
                  <a:ea typeface="Calibri" panose="020F0502020204030204" pitchFamily="34" charset="0"/>
                  <a:cs typeface="Calibri" panose="020F0502020204030204" pitchFamily="34" charset="0"/>
                </a:rPr>
                <a:pPr algn="ctr"/>
                <a:t> $11 938 144 914 </a:t>
              </a:fld>
              <a:endParaRPr lang="pl-PL" sz="2800" b="1">
                <a:solidFill>
                  <a:srgbClr val="0B1F33"/>
                </a:solidFill>
                <a:latin typeface="Aptos" panose="020B0004020202020204" pitchFamily="34" charset="0"/>
                <a:ea typeface="Calibri" panose="020F0502020204030204" pitchFamily="34" charset="0"/>
                <a:cs typeface="Calibri" panose="020F0502020204030204" pitchFamily="34" charset="0"/>
              </a:endParaRPr>
            </a:p>
          </xdr:txBody>
        </xdr:sp>
      </xdr:grpSp>
      <xdr:grpSp>
        <xdr:nvGrpSpPr>
          <xdr:cNvPr id="17" name="Group 16">
            <a:extLst>
              <a:ext uri="{FF2B5EF4-FFF2-40B4-BE49-F238E27FC236}">
                <a16:creationId xmlns:a16="http://schemas.microsoft.com/office/drawing/2014/main" id="{B6900FD9-224C-4167-ADCC-CE38BBC7B1B7}"/>
              </a:ext>
            </a:extLst>
          </xdr:cNvPr>
          <xdr:cNvGrpSpPr/>
        </xdr:nvGrpSpPr>
        <xdr:grpSpPr>
          <a:xfrm>
            <a:off x="4820920" y="967740"/>
            <a:ext cx="1516380" cy="899160"/>
            <a:chOff x="1066800" y="967740"/>
            <a:chExt cx="1516380" cy="899160"/>
          </a:xfrm>
          <a:grpFill/>
        </xdr:grpSpPr>
        <xdr:sp macro="" textlink="">
          <xdr:nvSpPr>
            <xdr:cNvPr id="18" name="Rectangle: Rounded Corners 17">
              <a:extLst>
                <a:ext uri="{FF2B5EF4-FFF2-40B4-BE49-F238E27FC236}">
                  <a16:creationId xmlns:a16="http://schemas.microsoft.com/office/drawing/2014/main" id="{15691F95-BCA3-976C-AD19-DCCF28656EFA}"/>
                </a:ext>
              </a:extLst>
            </xdr:cNvPr>
            <xdr:cNvSpPr/>
          </xdr:nvSpPr>
          <xdr:spPr>
            <a:xfrm>
              <a:off x="1066800" y="967740"/>
              <a:ext cx="1516380" cy="899160"/>
            </a:xfrm>
            <a:prstGeom prst="roundRect">
              <a:avLst/>
            </a:prstGeom>
            <a:grpFill/>
            <a:ln w="12700">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9" name="TextBox 18">
              <a:extLst>
                <a:ext uri="{FF2B5EF4-FFF2-40B4-BE49-F238E27FC236}">
                  <a16:creationId xmlns:a16="http://schemas.microsoft.com/office/drawing/2014/main" id="{5BDAA3F3-B379-580C-325A-CC1ECE43AB26}"/>
                </a:ext>
              </a:extLst>
            </xdr:cNvPr>
            <xdr:cNvSpPr txBox="1"/>
          </xdr:nvSpPr>
          <xdr:spPr>
            <a:xfrm>
              <a:off x="1341120" y="1097280"/>
              <a:ext cx="967740" cy="1981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a:solidFill>
                    <a:srgbClr val="6B7280"/>
                  </a:solidFill>
                  <a:latin typeface="Aptos" panose="020B0004020202020204" pitchFamily="34" charset="0"/>
                  <a:ea typeface="Calibri" panose="020F0502020204030204" pitchFamily="34" charset="0"/>
                  <a:cs typeface="Calibri" panose="020F0502020204030204" pitchFamily="34" charset="0"/>
                </a:rPr>
                <a:t>Margin</a:t>
              </a:r>
              <a:endParaRPr lang="pl-PL" sz="1100">
                <a:solidFill>
                  <a:srgbClr val="6B7280"/>
                </a:solidFill>
                <a:latin typeface="Aptos" panose="020B0004020202020204" pitchFamily="34" charset="0"/>
                <a:ea typeface="Calibri" panose="020F0502020204030204" pitchFamily="34" charset="0"/>
                <a:cs typeface="Calibri" panose="020F0502020204030204" pitchFamily="34" charset="0"/>
              </a:endParaRPr>
            </a:p>
          </xdr:txBody>
        </xdr:sp>
        <xdr:sp macro="" textlink="Support!D2">
          <xdr:nvSpPr>
            <xdr:cNvPr id="20" name="TextBox 19">
              <a:extLst>
                <a:ext uri="{FF2B5EF4-FFF2-40B4-BE49-F238E27FC236}">
                  <a16:creationId xmlns:a16="http://schemas.microsoft.com/office/drawing/2014/main" id="{ED289E39-D30C-8584-90D4-5C17B81BA79A}"/>
                </a:ext>
              </a:extLst>
            </xdr:cNvPr>
            <xdr:cNvSpPr txBox="1"/>
          </xdr:nvSpPr>
          <xdr:spPr>
            <a:xfrm>
              <a:off x="1120140" y="1379220"/>
              <a:ext cx="1409700" cy="3810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E6A528-AD3F-4D4C-A72F-D7737173F376}" type="TxLink">
                <a:rPr lang="en-US" sz="1200" b="1" i="0" u="none" strike="noStrike">
                  <a:ln>
                    <a:noFill/>
                  </a:ln>
                  <a:solidFill>
                    <a:srgbClr val="000000"/>
                  </a:solidFill>
                  <a:latin typeface="Aptos" panose="020B0004020202020204" pitchFamily="34" charset="0"/>
                  <a:ea typeface="Calibri" panose="020F0502020204030204" pitchFamily="34" charset="0"/>
                  <a:cs typeface="Calibri" panose="020F0502020204030204" pitchFamily="34" charset="0"/>
                </a:rPr>
                <a:pPr algn="ctr"/>
                <a:t> $1 685 625 903 </a:t>
              </a:fld>
              <a:endParaRPr lang="pl-PL" sz="2800" b="1">
                <a:ln>
                  <a:noFill/>
                </a:ln>
                <a:solidFill>
                  <a:srgbClr val="0B1F33"/>
                </a:solidFill>
                <a:latin typeface="Aptos" panose="020B0004020202020204" pitchFamily="34" charset="0"/>
                <a:ea typeface="Calibri" panose="020F0502020204030204" pitchFamily="34" charset="0"/>
                <a:cs typeface="Calibri" panose="020F0502020204030204" pitchFamily="34" charset="0"/>
              </a:endParaRPr>
            </a:p>
          </xdr:txBody>
        </xdr:sp>
      </xdr:grpSp>
      <xdr:grpSp>
        <xdr:nvGrpSpPr>
          <xdr:cNvPr id="21" name="Group 20">
            <a:extLst>
              <a:ext uri="{FF2B5EF4-FFF2-40B4-BE49-F238E27FC236}">
                <a16:creationId xmlns:a16="http://schemas.microsoft.com/office/drawing/2014/main" id="{2ED637FB-CB09-429C-A740-43E4D7D442CB}"/>
              </a:ext>
            </a:extLst>
          </xdr:cNvPr>
          <xdr:cNvGrpSpPr/>
        </xdr:nvGrpSpPr>
        <xdr:grpSpPr>
          <a:xfrm>
            <a:off x="6697980" y="967740"/>
            <a:ext cx="1516380" cy="899160"/>
            <a:chOff x="1066800" y="967740"/>
            <a:chExt cx="1516380" cy="899160"/>
          </a:xfrm>
          <a:grpFill/>
        </xdr:grpSpPr>
        <xdr:sp macro="" textlink="">
          <xdr:nvSpPr>
            <xdr:cNvPr id="22" name="Rectangle: Rounded Corners 21">
              <a:extLst>
                <a:ext uri="{FF2B5EF4-FFF2-40B4-BE49-F238E27FC236}">
                  <a16:creationId xmlns:a16="http://schemas.microsoft.com/office/drawing/2014/main" id="{FD6B2304-110E-5D31-895A-76D573011A8C}"/>
                </a:ext>
              </a:extLst>
            </xdr:cNvPr>
            <xdr:cNvSpPr/>
          </xdr:nvSpPr>
          <xdr:spPr>
            <a:xfrm>
              <a:off x="1066800" y="967740"/>
              <a:ext cx="1516380" cy="899160"/>
            </a:xfrm>
            <a:prstGeom prst="roundRect">
              <a:avLst/>
            </a:prstGeom>
            <a:grpFill/>
            <a:ln w="12700">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23" name="TextBox 22">
              <a:extLst>
                <a:ext uri="{FF2B5EF4-FFF2-40B4-BE49-F238E27FC236}">
                  <a16:creationId xmlns:a16="http://schemas.microsoft.com/office/drawing/2014/main" id="{CE8903C9-E442-D598-58CC-C4F03433D066}"/>
                </a:ext>
              </a:extLst>
            </xdr:cNvPr>
            <xdr:cNvSpPr txBox="1"/>
          </xdr:nvSpPr>
          <xdr:spPr>
            <a:xfrm>
              <a:off x="1341120" y="1097280"/>
              <a:ext cx="967740" cy="1981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a:solidFill>
                    <a:srgbClr val="6B7280"/>
                  </a:solidFill>
                  <a:latin typeface="Aptos" panose="020B0004020202020204" pitchFamily="34" charset="0"/>
                  <a:ea typeface="Calibri" panose="020F0502020204030204" pitchFamily="34" charset="0"/>
                  <a:cs typeface="Calibri" panose="020F0502020204030204" pitchFamily="34" charset="0"/>
                </a:rPr>
                <a:t>Margin %</a:t>
              </a:r>
              <a:endParaRPr lang="pl-PL" sz="1100">
                <a:solidFill>
                  <a:srgbClr val="6B7280"/>
                </a:solidFill>
                <a:latin typeface="Aptos" panose="020B0004020202020204" pitchFamily="34" charset="0"/>
                <a:ea typeface="Calibri" panose="020F0502020204030204" pitchFamily="34" charset="0"/>
                <a:cs typeface="Calibri" panose="020F0502020204030204" pitchFamily="34" charset="0"/>
              </a:endParaRPr>
            </a:p>
          </xdr:txBody>
        </xdr:sp>
        <xdr:sp macro="" textlink="Support!E2">
          <xdr:nvSpPr>
            <xdr:cNvPr id="24" name="TextBox 23">
              <a:extLst>
                <a:ext uri="{FF2B5EF4-FFF2-40B4-BE49-F238E27FC236}">
                  <a16:creationId xmlns:a16="http://schemas.microsoft.com/office/drawing/2014/main" id="{825F15B0-CEB8-0627-F6D2-02A63C850BFC}"/>
                </a:ext>
              </a:extLst>
            </xdr:cNvPr>
            <xdr:cNvSpPr txBox="1"/>
          </xdr:nvSpPr>
          <xdr:spPr>
            <a:xfrm>
              <a:off x="1120140" y="1379220"/>
              <a:ext cx="1409700" cy="3810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0BDEF5-C001-496A-9585-C3DD2EE63588}" type="TxLink">
                <a:rPr lang="en-US" sz="1200" b="1" i="0" u="none" strike="noStrike">
                  <a:solidFill>
                    <a:srgbClr val="000000"/>
                  </a:solidFill>
                  <a:latin typeface="Aptos" panose="020B0004020202020204" pitchFamily="34" charset="0"/>
                  <a:ea typeface="Calibri" panose="020F0502020204030204" pitchFamily="34" charset="0"/>
                  <a:cs typeface="Calibri" panose="020F0502020204030204" pitchFamily="34" charset="0"/>
                </a:rPr>
                <a:pPr algn="ctr"/>
                <a:t>12,4%</a:t>
              </a:fld>
              <a:endParaRPr lang="pl-PL" sz="2800" b="1">
                <a:solidFill>
                  <a:srgbClr val="0B1F33"/>
                </a:solidFill>
                <a:latin typeface="Aptos" panose="020B0004020202020204" pitchFamily="34" charset="0"/>
                <a:ea typeface="Calibri" panose="020F0502020204030204" pitchFamily="34" charset="0"/>
                <a:cs typeface="Calibri" panose="020F0502020204030204" pitchFamily="34" charset="0"/>
              </a:endParaRPr>
            </a:p>
          </xdr:txBody>
        </xdr:sp>
      </xdr:grpSp>
    </xdr:grpSp>
    <xdr:clientData/>
  </xdr:twoCellAnchor>
  <xdr:twoCellAnchor>
    <xdr:from>
      <xdr:col>0</xdr:col>
      <xdr:colOff>68580</xdr:colOff>
      <xdr:row>15</xdr:row>
      <xdr:rowOff>198120</xdr:rowOff>
    </xdr:from>
    <xdr:to>
      <xdr:col>1</xdr:col>
      <xdr:colOff>617220</xdr:colOff>
      <xdr:row>16</xdr:row>
      <xdr:rowOff>236220</xdr:rowOff>
    </xdr:to>
    <xdr:sp macro="" textlink="">
      <xdr:nvSpPr>
        <xdr:cNvPr id="2" name="TextBox 1">
          <a:hlinkClick xmlns:r="http://schemas.openxmlformats.org/officeDocument/2006/relationships" r:id="rId2"/>
          <a:extLst>
            <a:ext uri="{FF2B5EF4-FFF2-40B4-BE49-F238E27FC236}">
              <a16:creationId xmlns:a16="http://schemas.microsoft.com/office/drawing/2014/main" id="{EB2BA1D0-13F9-AF83-6069-97C0699C9687}"/>
            </a:ext>
          </a:extLst>
        </xdr:cNvPr>
        <xdr:cNvSpPr txBox="1"/>
      </xdr:nvSpPr>
      <xdr:spPr>
        <a:xfrm>
          <a:off x="68580" y="2971800"/>
          <a:ext cx="830580" cy="28956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b="1">
              <a:solidFill>
                <a:schemeClr val="bg1"/>
              </a:solidFill>
            </a:rPr>
            <a:t>Subsidiary</a:t>
          </a:r>
        </a:p>
      </xdr:txBody>
    </xdr:sp>
    <xdr:clientData/>
  </xdr:twoCellAnchor>
  <xdr:twoCellAnchor>
    <xdr:from>
      <xdr:col>0</xdr:col>
      <xdr:colOff>53340</xdr:colOff>
      <xdr:row>17</xdr:row>
      <xdr:rowOff>243840</xdr:rowOff>
    </xdr:from>
    <xdr:to>
      <xdr:col>1</xdr:col>
      <xdr:colOff>601980</xdr:colOff>
      <xdr:row>18</xdr:row>
      <xdr:rowOff>228600</xdr:rowOff>
    </xdr:to>
    <xdr:sp macro="" textlink="">
      <xdr:nvSpPr>
        <xdr:cNvPr id="7" name="TextBox 6">
          <a:hlinkClick xmlns:r="http://schemas.openxmlformats.org/officeDocument/2006/relationships" r:id="rId3"/>
          <a:extLst>
            <a:ext uri="{FF2B5EF4-FFF2-40B4-BE49-F238E27FC236}">
              <a16:creationId xmlns:a16="http://schemas.microsoft.com/office/drawing/2014/main" id="{1965DDC5-7683-48F2-AE71-F446E8953E8E}"/>
            </a:ext>
          </a:extLst>
        </xdr:cNvPr>
        <xdr:cNvSpPr txBox="1"/>
      </xdr:nvSpPr>
      <xdr:spPr>
        <a:xfrm>
          <a:off x="53340" y="3573780"/>
          <a:ext cx="830580" cy="28956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1100" b="1">
              <a:solidFill>
                <a:schemeClr val="bg1"/>
              </a:solidFill>
            </a:rPr>
            <a:t>Cash</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15240</xdr:colOff>
      <xdr:row>1</xdr:row>
      <xdr:rowOff>7620</xdr:rowOff>
    </xdr:from>
    <xdr:to>
      <xdr:col>10</xdr:col>
      <xdr:colOff>350520</xdr:colOff>
      <xdr:row>3</xdr:row>
      <xdr:rowOff>167640</xdr:rowOff>
    </xdr:to>
    <mc:AlternateContent xmlns:mc="http://schemas.openxmlformats.org/markup-compatibility/2006" xmlns:a14="http://schemas.microsoft.com/office/drawing/2010/main">
      <mc:Choice Requires="a14">
        <xdr:graphicFrame macro="">
          <xdr:nvGraphicFramePr>
            <xdr:cNvPr id="2" name="region_name">
              <a:extLst>
                <a:ext uri="{FF2B5EF4-FFF2-40B4-BE49-F238E27FC236}">
                  <a16:creationId xmlns:a16="http://schemas.microsoft.com/office/drawing/2014/main" id="{818DEBE8-5CE9-4DB0-B316-6525F6D1F1F2}"/>
                </a:ext>
              </a:extLst>
            </xdr:cNvPr>
            <xdr:cNvGraphicFramePr/>
          </xdr:nvGraphicFramePr>
          <xdr:xfrm>
            <a:off x="0" y="0"/>
            <a:ext cx="0" cy="0"/>
          </xdr:xfrm>
          <a:graphic>
            <a:graphicData uri="http://schemas.microsoft.com/office/drawing/2010/slicer">
              <sle:slicer xmlns:sle="http://schemas.microsoft.com/office/drawing/2010/slicer" name="region_name"/>
            </a:graphicData>
          </a:graphic>
        </xdr:graphicFrame>
      </mc:Choice>
      <mc:Fallback xmlns="">
        <xdr:sp macro="" textlink="">
          <xdr:nvSpPr>
            <xdr:cNvPr id="0" name=""/>
            <xdr:cNvSpPr>
              <a:spLocks noTextEdit="1"/>
            </xdr:cNvSpPr>
          </xdr:nvSpPr>
          <xdr:spPr>
            <a:xfrm>
              <a:off x="3939540" y="190500"/>
              <a:ext cx="5577840" cy="67056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7</xdr:col>
      <xdr:colOff>274320</xdr:colOff>
      <xdr:row>3</xdr:row>
      <xdr:rowOff>160020</xdr:rowOff>
    </xdr:to>
    <mc:AlternateContent xmlns:mc="http://schemas.openxmlformats.org/markup-compatibility/2006">
      <mc:Choice xmlns:a14="http://schemas.microsoft.com/office/drawing/2010/main" Requires="a14">
        <xdr:graphicFrame macro="">
          <xdr:nvGraphicFramePr>
            <xdr:cNvPr id="5" name="region_name 1">
              <a:extLst>
                <a:ext uri="{FF2B5EF4-FFF2-40B4-BE49-F238E27FC236}">
                  <a16:creationId xmlns:a16="http://schemas.microsoft.com/office/drawing/2014/main" id="{D4043523-CD48-4114-8577-449EB204A9F8}"/>
                </a:ext>
              </a:extLst>
            </xdr:cNvPr>
            <xdr:cNvGraphicFramePr/>
          </xdr:nvGraphicFramePr>
          <xdr:xfrm>
            <a:off x="0" y="0"/>
            <a:ext cx="0" cy="0"/>
          </xdr:xfrm>
          <a:graphic>
            <a:graphicData uri="http://schemas.microsoft.com/office/drawing/2010/slicer">
              <sle:slicer xmlns:sle="http://schemas.microsoft.com/office/drawing/2010/slicer" name="region_name 1"/>
            </a:graphicData>
          </a:graphic>
        </xdr:graphicFrame>
      </mc:Choice>
      <mc:Fallback>
        <xdr:sp macro="" textlink="">
          <xdr:nvSpPr>
            <xdr:cNvPr id="0" name=""/>
            <xdr:cNvSpPr>
              <a:spLocks noTextEdit="1"/>
            </xdr:cNvSpPr>
          </xdr:nvSpPr>
          <xdr:spPr>
            <a:xfrm>
              <a:off x="3962400" y="182880"/>
              <a:ext cx="5577840" cy="67056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2.56948622685" backgroundQuery="1" createdVersion="8" refreshedVersion="8" minRefreshableVersion="3" recordCount="0" supportSubquery="1" supportAdvancedDrill="1" xr:uid="{9CBF1E32-2D59-4EAA-A48C-41558E4E74BB}">
  <cacheSource type="external" connectionId="14"/>
  <cacheFields count="1">
    <cacheField name="[Measures].[AR Net]" caption="AR Net" numFmtId="0" hierarchy="132" level="32767"/>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oneField="1">
      <fieldsUsage count="1">
        <fieldUsage x="0"/>
      </fieldsUsage>
    </cacheHierarchy>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2.56948784722" backgroundQuery="1" createdVersion="8" refreshedVersion="8" minRefreshableVersion="3" recordCount="0" supportSubquery="1" supportAdvancedDrill="1" xr:uid="{78726F39-B8B6-45AB-A437-DCD02D3DE53A}">
  <cacheSource type="external" connectionId="14"/>
  <cacheFields count="1">
    <cacheField name="[Measures].[Sum of cash_received_pln]" caption="Sum of cash_received_pln" numFmtId="0" hierarchy="160" level="32767"/>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0"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oneField="1" hidden="1">
      <fieldsUsage count="1">
        <fieldUsage x="0"/>
      </fieldsUsage>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2.569490046299" backgroundQuery="1" createdVersion="8" refreshedVersion="8" minRefreshableVersion="3" recordCount="0" supportSubquery="1" supportAdvancedDrill="1" xr:uid="{F2FB01DE-E1C1-4157-8B8A-7F58CA749B51}">
  <cacheSource type="external" connectionId="14"/>
  <cacheFields count="2">
    <cacheField name="[dim_region].[region_name].[region_name]" caption="region_name" numFmtId="0" hierarchy="25" level="1">
      <sharedItems count="6">
        <s v="Gulf Coast"/>
        <s v="Midwest"/>
        <s v="Northeast"/>
        <s v="Other"/>
        <s v="South"/>
        <s v="West"/>
      </sharedItems>
    </cacheField>
    <cacheField name="[Measures].[Sum of invoiced_revenue_pln]" caption="Sum of invoiced_revenue_pln" numFmtId="0" hierarchy="158" level="32767"/>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0"/>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arcin Banach" refreshedDate="46062.638843055553" backgroundQuery="1" createdVersion="3" refreshedVersion="8" minRefreshableVersion="3" recordCount="0" tupleCache="1" xr:uid="{DD6019D6-22EC-4B98-AED1-AF5BD2D8CB52}">
  <cacheSource type="external" connectionId="14"/>
  <cacheFields count="2">
    <cacheField name="[dim_region].[region_name].[region_name]" caption="region_name" numFmtId="0" hierarchy="25" level="1">
      <sharedItems count="6">
        <s v="[dim_region].[region_name].&amp;[Gulf Coast]" c="Gulf Coast"/>
        <s v="[dim_region].[region_name].&amp;[Midwest]" c="Midwest"/>
        <s v="[dim_region].[region_name].&amp;[Northeast]" c="Northeast"/>
        <s v="[dim_region].[region_name].&amp;[Other]" c="Other"/>
        <s v="[dim_region].[region_name].&amp;[South]" c="South"/>
        <s v="[dim_region].[region_name].&amp;[West]" c="West"/>
      </sharedItems>
    </cacheField>
    <cacheField name="[Measures].[MeasuresLevel]" caption="MeasuresLevel" numFmtId="0" hierarchy="88">
      <sharedItems count="2">
        <s v="[Measures].[Sum of earned_revenue_pln]" c="Sum of earned_revenue_pln"/>
        <s v="[Measures].[Sum of total_cost_pln]" c="Sum of total_cost_pln"/>
      </sharedItems>
    </cacheField>
  </cacheFields>
  <cacheHierarchies count="163">
    <cacheHierarchy uniqueName="[dim_client].[client_key]" caption="client_key" attribute="1" defaultMemberUniqueName="[dim_client].[client_key].[All]" allUniqueName="[dim_client].[client_key].[All]" dimensionUniqueName="[dim_client]" displayFolder="" count="2" memberValueDatatype="20" unbalanced="0"/>
    <cacheHierarchy uniqueName="[dim_client].[client_name]" caption="client_name" attribute="1" defaultMemberUniqueName="[dim_client].[client_name].[All]" allUniqueName="[dim_client].[client_name].[All]" dimensionUniqueName="[dim_client]" displayFolder="" count="2" memberValueDatatype="130" unbalanced="0"/>
    <cacheHierarchy uniqueName="[dim_company].[company_key]" caption="company_key" attribute="1" defaultMemberUniqueName="[dim_company].[company_key].[All]" allUniqueName="[dim_company].[company_key].[All]" dimensionUniqueName="[dim_company]" displayFolder="" count="2" memberValueDatatype="2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date_month].[month_key]" caption="month_key" attribute="1" defaultMemberUniqueName="[dim_date_month].[month_key].[All]" allUniqueName="[dim_date_month].[month_key].[All]" dimensionUniqueName="[dim_date_month]" displayFolder="" count="2" memberValueDatatype="20" unbalanced="0"/>
    <cacheHierarchy uniqueName="[dim_date_month].[month_start]" caption="month_start" attribute="1" time="1" defaultMemberUniqueName="[dim_date_month].[month_start].[All]" allUniqueName="[dim_date_month].[month_start].[All]" dimensionUniqueName="[dim_date_month]" displayFolder="" count="2" memberValueDatatype="7" unbalanced="0"/>
    <cacheHierarchy uniqueName="[dim_date_month].[year]" caption="year" attribute="1" defaultMemberUniqueName="[dim_date_month].[year].[All]" allUniqueName="[dim_date_month].[year].[All]" dimensionUniqueName="[dim_date_month]" displayFolder="" count="2" memberValueDatatype="20" unbalanced="0"/>
    <cacheHierarchy uniqueName="[dim_date_month].[quarter]" caption="quarter" attribute="1" defaultMemberUniqueName="[dim_date_month].[quarter].[All]" allUniqueName="[dim_date_month].[quarter].[All]" dimensionUniqueName="[dim_date_month]" displayFolder="" count="2" memberValueDatatype="20" unbalanced="0"/>
    <cacheHierarchy uniqueName="[dim_date_month].[month_no]" caption="month_no" attribute="1" defaultMemberUniqueName="[dim_date_month].[month_no].[All]" allUniqueName="[dim_date_month].[month_no].[All]" dimensionUniqueName="[dim_date_month]" displayFolder="" count="2" memberValueDatatype="20" unbalanced="0"/>
    <cacheHierarchy uniqueName="[dim_date_month].[month_name]" caption="month_name" attribute="1" defaultMemberUniqueName="[dim_date_month].[month_name].[All]" allUniqueName="[dim_date_month].[month_name].[All]" dimensionUniqueName="[dim_date_month]" displayFolder="" count="2" memberValueDatatype="130" unbalanced="0"/>
    <cacheHierarchy uniqueName="[dim_date_month].[year_month]" caption="year_month" attribute="1" time="1" defaultMemberUniqueName="[dim_date_month].[year_month].[All]" allUniqueName="[dim_date_month].[year_month].[All]" dimensionUniqueName="[dim_date_month]" displayFolder="" count="2" memberValueDatatype="7" unbalanced="0"/>
    <cacheHierarchy uniqueName="[dim_date_month].[month_label]" caption="month_label" attribute="1" defaultMemberUniqueName="[dim_date_month].[month_label].[All]" allUniqueName="[dim_date_month].[month_label].[All]" dimensionUniqueName="[dim_date_month]" displayFolder="" count="2" memberValueDatatype="130" unbalanced="0"/>
    <cacheHierarchy uniqueName="[dim_project].[project_id]" caption="project_id" attribute="1" defaultMemberUniqueName="[dim_project].[project_id].[All]" allUniqueName="[dim_project].[project_id].[All]" dimensionUniqueName="[dim_project]" displayFolder="" count="2" memberValueDatatype="130" unbalanced="0"/>
    <cacheHierarchy uniqueName="[dim_project].[project_name]" caption="project_name" attribute="1" defaultMemberUniqueName="[dim_project].[project_name].[All]" allUniqueName="[dim_project].[project_name].[All]" dimensionUniqueName="[dim_project]" displayFolder="" count="2" memberValueDatatype="130" unbalanced="0"/>
    <cacheHierarchy uniqueName="[dim_project].[company_key]" caption="company_key" attribute="1" defaultMemberUniqueName="[dim_project].[company_key].[All]" allUniqueName="[dim_project].[company_key].[All]" dimensionUniqueName="[dim_project]" displayFolder="" count="2" memberValueDatatype="20" unbalanced="0"/>
    <cacheHierarchy uniqueName="[dim_project].[client_key]" caption="client_key" attribute="1" defaultMemberUniqueName="[dim_project].[client_key].[All]" allUniqueName="[dim_project].[client_key].[All]" dimensionUniqueName="[dim_project]" displayFolder="" count="2" memberValueDatatype="20" unbalanced="0"/>
    <cacheHierarchy uniqueName="[dim_project].[region_key]" caption="region_key" attribute="1" defaultMemberUniqueName="[dim_project].[region_key].[All]" allUniqueName="[dim_project].[region_key].[All]" dimensionUniqueName="[dim_project]" displayFolder="" count="2" memberValueDatatype="20" unbalanced="0"/>
    <cacheHierarchy uniqueName="[dim_project].[contract_type]" caption="contract_type" attribute="1" defaultMemberUniqueName="[dim_project].[contract_type].[All]" allUniqueName="[dim_project].[contract_type].[All]" dimensionUniqueName="[dim_project]" displayFolder="" count="2" memberValueDatatype="130" unbalanced="0"/>
    <cacheHierarchy uniqueName="[dim_project].[currency]" caption="currency" attribute="1" defaultMemberUniqueName="[dim_project].[currency].[All]" allUniqueName="[dim_project].[currency].[All]" dimensionUniqueName="[dim_project]" displayFolder="" count="2"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2" memberValueDatatype="20" unbalanced="0"/>
    <cacheHierarchy uniqueName="[dim_project].[start_month_key]" caption="start_month_key" attribute="1" defaultMemberUniqueName="[dim_project].[start_month_key].[All]" allUniqueName="[dim_project].[start_month_key].[All]" dimensionUniqueName="[dim_project]" displayFolder="" count="2" memberValueDatatype="20" unbalanced="0"/>
    <cacheHierarchy uniqueName="[dim_project].[end_month_key]" caption="end_month_key" attribute="1" defaultMemberUniqueName="[dim_project].[end_month_key].[All]" allUniqueName="[dim_project].[end_month_key].[All]" dimensionUniqueName="[dim_project]" displayFolder="" count="2"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2" memberValueDatatype="130" unbalanced="0"/>
    <cacheHierarchy uniqueName="[dim_project].[project_task]" caption="project_task" attribute="1" defaultMemberUniqueName="[dim_project].[project_task].[All]" allUniqueName="[dim_project].[project_task].[All]" dimensionUniqueName="[dim_project]" displayFolder="" count="2" memberValueDatatype="130" unbalanced="0"/>
    <cacheHierarchy uniqueName="[dim_region].[region_key]" caption="region_key" attribute="1" defaultMemberUniqueName="[dim_region].[region_key].[All]" allUniqueName="[dim_region].[region_key].[All]" dimensionUniqueName="[dim_region]" displayFolder="" count="2"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0"/>
      </fieldsUsage>
    </cacheHierarchy>
    <cacheHierarchy uniqueName="[dim_vendor].[vendor_key]" caption="vendor_key" attribute="1" defaultMemberUniqueName="[dim_vendor].[vendor_key].[All]" allUniqueName="[dim_vendor].[vendor_key].[All]" dimensionUniqueName="[dim_vendor]" displayFolder="" count="2" memberValueDatatype="20" unbalanced="0"/>
    <cacheHierarchy uniqueName="[dim_vendor].[vendor_name]" caption="vendor_name" attribute="1" defaultMemberUniqueName="[dim_vendor].[vendor_name].[All]" allUniqueName="[dim_vendor].[vendor_name].[All]" dimensionUniqueName="[dim_vendor]" displayFolder="" count="2" memberValueDatatype="130" unbalanced="0"/>
    <cacheHierarchy uniqueName="[dim_vendor].[vendor_category]" caption="vendor_category" attribute="1" defaultMemberUniqueName="[dim_vendor].[vendor_category].[All]" allUniqueName="[dim_vendor].[vendor_category].[All]" dimensionUniqueName="[dim_vendor]" displayFolder="" count="2" memberValueDatatype="130" unbalanced="0"/>
    <cacheHierarchy uniqueName="[fact_baseline_month].[month_key]" caption="month_key" attribute="1" defaultMemberUniqueName="[fact_baseline_month].[month_key].[All]" allUniqueName="[fact_baseline_month].[month_key].[All]" dimensionUniqueName="[fact_baseline_month]" displayFolder="" count="2" memberValueDatatype="20" unbalanced="0"/>
    <cacheHierarchy uniqueName="[fact_baseline_month].[project_id]" caption="project_id" attribute="1" defaultMemberUniqueName="[fact_baseline_month].[project_id].[All]" allUniqueName="[fact_baseline_month].[project_id].[All]" dimensionUniqueName="[fact_baseline_month]" displayFolder="" count="2"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2"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2" memberValueDatatype="5" unbalanced="0"/>
    <cacheHierarchy uniqueName="[fact_commitments].[po_id]" caption="po_id" attribute="1" defaultMemberUniqueName="[fact_commitments].[po_id].[All]" allUniqueName="[fact_commitments].[po_id].[All]" dimensionUniqueName="[fact_commitments]" displayFolder="" count="2" memberValueDatatype="130" unbalanced="0"/>
    <cacheHierarchy uniqueName="[fact_commitments].[project_id]" caption="project_id" attribute="1" defaultMemberUniqueName="[fact_commitments].[project_id].[All]" allUniqueName="[fact_commitments].[project_id].[All]" dimensionUniqueName="[fact_commitments]" displayFolder="" count="2" memberValueDatatype="130" unbalanced="0"/>
    <cacheHierarchy uniqueName="[fact_commitments].[vendor_key]" caption="vendor_key" attribute="1" defaultMemberUniqueName="[fact_commitments].[vendor_key].[All]" allUniqueName="[fact_commitments].[vendor_key].[All]" dimensionUniqueName="[fact_commitments]" displayFolder="" count="2"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2"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2" memberValueDatatype="20" unbalanced="0"/>
    <cacheHierarchy uniqueName="[fact_commitments].[status]" caption="status" attribute="1" defaultMemberUniqueName="[fact_commitments].[status].[All]" allUniqueName="[fact_commitments].[status].[All]" dimensionUniqueName="[fact_commitments]" displayFolder="" count="2"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2"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2" memberValueDatatype="5" unbalanced="0"/>
    <cacheHierarchy uniqueName="[fact_commitments].[paid_amount]" caption="paid_amount" attribute="1" defaultMemberUniqueName="[fact_commitments].[paid_amount].[All]" allUniqueName="[fact_commitments].[paid_amount].[All]" dimensionUniqueName="[fact_commitments]" displayFolder="" count="2" memberValueDatatype="5" unbalanced="0"/>
    <cacheHierarchy uniqueName="[fact_commitments].[retainage_pct]" caption="retainage_pct" attribute="1" defaultMemberUniqueName="[fact_commitments].[retainage_pct].[All]" allUniqueName="[fact_commitments].[retainage_pct].[All]" dimensionUniqueName="[fact_commitments]" displayFolder="" count="2"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2"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2"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2"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2"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2"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2"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2"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2"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2"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2"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2"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2" memberValueDatatype="5" unbalanced="0"/>
    <cacheHierarchy uniqueName="[fact_project_month].[month_key]" caption="month_key" attribute="1" defaultMemberUniqueName="[fact_project_month].[month_key].[All]" allUniqueName="[fact_project_month].[month_key].[All]" dimensionUniqueName="[fact_project_month]" displayFolder="" count="2" memberValueDatatype="130" unbalanced="0"/>
    <cacheHierarchy uniqueName="[fact_project_month].[project_id]" caption="project_id" attribute="1" defaultMemberUniqueName="[fact_project_month].[project_id].[All]" allUniqueName="[fact_project_month].[project_id].[All]" dimensionUniqueName="[fact_project_month]" displayFolder="" count="2"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2" memberValueDatatype="130" unbalanced="0"/>
    <cacheHierarchy uniqueName="[fact_project_month].[client_key]" caption="client_key" attribute="1" defaultMemberUniqueName="[fact_project_month].[client_key].[All]" allUniqueName="[fact_project_month].[client_key].[All]" dimensionUniqueName="[fact_project_month]" displayFolder="" count="2" memberValueDatatype="130" unbalanced="0"/>
    <cacheHierarchy uniqueName="[fact_project_month].[region_key]" caption="region_key" attribute="1" defaultMemberUniqueName="[fact_project_month].[region_key].[All]" allUniqueName="[fact_project_month].[region_key].[All]" dimensionUniqueName="[fact_project_month]" displayFolder="" count="2" memberValueDatatype="130" unbalanced="0"/>
    <cacheHierarchy uniqueName="[fact_project_month].[fx_rate]" caption="fx_rate" attribute="1" defaultMemberUniqueName="[fact_project_month].[fx_rate].[All]" allUniqueName="[fact_project_month].[fx_rate].[All]" dimensionUniqueName="[fact_project_month]" displayFolder="" count="2"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2"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2"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2"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2"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2"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2"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2"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2"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2"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2"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2"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2" memberValueDatatype="5" unbalanced="0"/>
    <cacheHierarchy uniqueName="[fact_project_month].[wip_pln]" caption="wip_pln" attribute="1" defaultMemberUniqueName="[fact_project_month].[wip_pln].[All]" allUniqueName="[fact_project_month].[wip_pln].[All]" dimensionUniqueName="[fact_project_month]" displayFolder="" count="2"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2"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2" memberValueDatatype="5" unbalanced="0"/>
    <cacheHierarchy uniqueName="[fact_project_month].[dso_days]" caption="dso_days" attribute="1" defaultMemberUniqueName="[fact_project_month].[dso_days].[All]" allUniqueName="[fact_project_month].[dso_days].[All]" dimensionUniqueName="[fact_project_month]" displayFolder="" count="2"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2"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2" memberValueDatatype="130" unbalanced="0"/>
    <cacheHierarchy uniqueName="[fact_project_month].[headcount]" caption="headcount" attribute="1" defaultMemberUniqueName="[fact_project_month].[headcount].[All]" allUniqueName="[fact_project_month].[headcount].[All]" dimensionUniqueName="[fact_project_month]" displayFolder="" count="2"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2"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2"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2"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2"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2"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2"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2"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2" memberValueDatatype="5" unbalanced="0"/>
    <cacheHierarchy uniqueName="[Measures]" caption="Measures" attribute="1" keyAttribute="1" defaultMemberUniqueName="[Measures].[__No measures defined]" dimensionUniqueName="[Measures]" displayFolder="" measures="1" count="1" memberValueDatatype="130" unbalanced="0">
      <fieldsUsage count="1">
        <fieldUsage x="1"/>
      </fieldsUsage>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tupleCache>
    <entries count="14">
      <n v="13623770816.820843">
        <tpls c="1">
          <tpl fld="1" item="0"/>
        </tpls>
      </n>
      <n v="11938144913.723583">
        <tpls c="1">
          <tpl fld="1" item="1"/>
        </tpls>
      </n>
      <n v="3300412537.8487334">
        <tpls c="2">
          <tpl fld="0" item="0"/>
          <tpl fld="1" item="0"/>
        </tpls>
      </n>
      <n v="2877978301.0603065">
        <tpls c="2">
          <tpl fld="0" item="0"/>
          <tpl fld="1" item="1"/>
        </tpls>
      </n>
      <n v="2342118644.5708933">
        <tpls c="2">
          <tpl fld="0" item="4"/>
          <tpl fld="1" item="0"/>
        </tpls>
      </n>
      <n v="2148864961.7167916">
        <tpls c="2">
          <tpl fld="0" item="4"/>
          <tpl fld="1" item="1"/>
        </tpls>
      </n>
      <n v="1458429112.8502014">
        <tpls c="2">
          <tpl fld="0" item="5"/>
          <tpl fld="1" item="0"/>
        </tpls>
      </n>
      <n v="1281999293.6885419">
        <tpls c="2">
          <tpl fld="0" item="5"/>
          <tpl fld="1" item="1"/>
        </tpls>
      </n>
      <n v="1643358893.8449609">
        <tpls c="2">
          <tpl fld="0" item="2"/>
          <tpl fld="1" item="0"/>
        </tpls>
      </n>
      <n v="1398552120.2167218">
        <tpls c="2">
          <tpl fld="0" item="2"/>
          <tpl fld="1" item="1"/>
        </tpls>
      </n>
      <n v="1958859850.1105909">
        <tpls c="2">
          <tpl fld="0" item="1"/>
          <tpl fld="1" item="0"/>
        </tpls>
      </n>
      <n v="1696539529.149328">
        <tpls c="2">
          <tpl fld="0" item="1"/>
          <tpl fld="1" item="1"/>
        </tpls>
      </n>
      <n v="2920591777.5954742">
        <tpls c="2">
          <tpl fld="0" item="3"/>
          <tpl fld="1" item="0"/>
        </tpls>
      </n>
      <n v="2534210707.8919034">
        <tpls c="2">
          <tpl fld="0" item="3"/>
          <tpl fld="1" item="1"/>
        </tpls>
      </n>
    </entries>
    <sets count="1">
      <set count="6" maxRank="6" setDefinition="[dim_region].[region_name].[region_name].MEMBERS">
        <tpls c="1">
          <tpl fld="0" item="0"/>
        </tpls>
        <tpls c="1">
          <tpl fld="0" item="1"/>
        </tpls>
        <tpls c="1">
          <tpl fld="0" item="2"/>
        </tpls>
        <tpls c="1">
          <tpl fld="0" item="3"/>
        </tpls>
        <tpls c="1">
          <tpl fld="0" item="4"/>
        </tpls>
        <tpls c="1">
          <tpl fld="0" item="5"/>
        </tpls>
      </set>
    </sets>
    <queryCache count="2">
      <query mdx="[Measures].[Sum of earned_revenue_pln]">
        <tpls c="1">
          <tpl fld="1" item="0"/>
        </tpls>
      </query>
      <query mdx="[Measures].[Sum of total_cost_pln]">
        <tpls c="1">
          <tpl fld="1" item="1"/>
        </tpls>
      </query>
    </queryCache>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2129633" backgroundQuery="1" createdVersion="8" refreshedVersion="8" minRefreshableVersion="3" recordCount="0" supportSubquery="1" supportAdvancedDrill="1" xr:uid="{4614CA8F-1B7C-4219-9C00-5A01B54E4B7F}">
  <cacheSource type="external" connectionId="14"/>
  <cacheFields count="2">
    <cacheField name="[Measures].[Sum of total_cost_pln]" caption="Sum of total_cost_pln" numFmtId="0" hierarchy="157" level="32767"/>
    <cacheField name="[dim_region].[region_name].[region_name]" caption="region_name" numFmtId="0" hierarchy="25" level="1">
      <sharedItems containsSemiMixedTypes="0" containsNonDate="0" containsString="0"/>
    </cacheField>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1"/>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oneField="1" hidden="1">
      <fieldsUsage count="1">
        <fieldUsage x="0"/>
      </fieldsUsage>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2592595" backgroundQuery="1" createdVersion="8" refreshedVersion="8" minRefreshableVersion="3" recordCount="0" supportSubquery="1" supportAdvancedDrill="1" xr:uid="{EF6EE62C-3213-4342-9648-0F2351A69A51}">
  <cacheSource type="external" connectionId="14"/>
  <cacheFields count="2">
    <cacheField name="[Measures].[Sum of earned_revenue_pln]" caption="Sum of earned_revenue_pln" numFmtId="0" hierarchy="156" level="32767"/>
    <cacheField name="[dim_region].[region_name].[region_name]" caption="region_name" numFmtId="0" hierarchy="25" level="1">
      <sharedItems containsSemiMixedTypes="0" containsNonDate="0" containsString="0"/>
    </cacheField>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1"/>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2708334" backgroundQuery="1" createdVersion="8" refreshedVersion="8" minRefreshableVersion="3" recordCount="0" supportSubquery="1" supportAdvancedDrill="1" xr:uid="{036F74FC-37BB-448E-9CB7-3CE396ED53EB}">
  <cacheSource type="external" connectionId="14"/>
  <cacheFields count="2">
    <cacheField name="[Measures].[Sum of invoiced_revenue_pln]" caption="Sum of invoiced_revenue_pln" numFmtId="0" hierarchy="158" level="32767"/>
    <cacheField name="[dim_region].[region_name].[region_name]" caption="region_name" numFmtId="0" hierarchy="25" level="1">
      <sharedItems containsSemiMixedTypes="0" containsNonDate="0" containsString="0"/>
    </cacheField>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1"/>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oneField="1" hidden="1">
      <fieldsUsage count="1">
        <fieldUsage x="0"/>
      </fieldsUsage>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3287034" backgroundQuery="1" createdVersion="8" refreshedVersion="8" minRefreshableVersion="3" recordCount="0" supportSubquery="1" supportAdvancedDrill="1" xr:uid="{A9C52D6B-1509-4D93-AF68-A6549D7C6134}">
  <cacheSource type="external" connectionId="14"/>
  <cacheFields count="1">
    <cacheField name="[dim_region].[region_name].[region_name]" caption="region_name" numFmtId="0" hierarchy="25" level="1">
      <sharedItems count="1">
        <s v="Gulf Coast"/>
      </sharedItems>
    </cacheField>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0"/>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3634258" backgroundQuery="1" createdVersion="8" refreshedVersion="8" minRefreshableVersion="3" recordCount="0" supportSubquery="1" supportAdvancedDrill="1" xr:uid="{F8FF1DE3-5097-456B-90D5-01EBB4B0E33F}">
  <cacheSource type="external" connectionId="14"/>
  <cacheFields count="8">
    <cacheField name="[dim_project].[project_name_pretty].[project_name_pretty]" caption="project_name_pretty" numFmtId="0" hierarchy="22" level="1">
      <sharedItems count="10">
        <s v="Baton Rouge Refinery"/>
        <s v="Baytown Refinery"/>
        <s v="Beaumont Petrochem Plant"/>
        <s v="Freeport Chemicals Plant"/>
        <s v="Houston Marine Terminal"/>
        <s v="Lake Charles Refinery"/>
        <s v="New Orleans LPG Terminal"/>
        <s v="Pascagoula Refinery"/>
        <s v="Port Arthur Refinery"/>
        <s v="Texas City Refinery"/>
      </sharedItems>
    </cacheField>
    <cacheField name="[Measures].[Sum of earned_revenue_pln]" caption="Sum of earned_revenue_pln" numFmtId="0" hierarchy="156" level="32767"/>
    <cacheField name="[Measures].[Sum of total_cost_pln]" caption="Sum of total_cost_pln" numFmtId="0" hierarchy="157" level="32767"/>
    <cacheField name="[dim_region].[region_name].[region_name]" caption="region_name" numFmtId="0" hierarchy="25" level="1">
      <sharedItems containsSemiMixedTypes="0" containsNonDate="0" containsString="0"/>
    </cacheField>
    <cacheField name="[Measures].[Margin]" caption="Margin" numFmtId="0" hierarchy="127" level="32767"/>
    <cacheField name="[Measures].[Margin %]" caption="Margin %" numFmtId="0" hierarchy="128" level="32767"/>
    <cacheField name="[Measures].[Sum of invoiced_revenue_pln]" caption="Sum of invoiced_revenue_pln" numFmtId="0" hierarchy="158" level="32767"/>
    <cacheField name="[Measures].[Unbilled]" caption="Unbilled" numFmtId="0" hierarchy="129" level="32767"/>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2" memberValueDatatype="130" unbalanced="0">
      <fieldsUsage count="2">
        <fieldUsage x="-1"/>
        <fieldUsage x="0"/>
      </fieldsUsage>
    </cacheHierarchy>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3"/>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oneField="1">
      <fieldsUsage count="1">
        <fieldUsage x="4"/>
      </fieldsUsage>
    </cacheHierarchy>
    <cacheHierarchy uniqueName="[Measures].[Margin %]" caption="Margin %" measure="1" displayFolder="" measureGroup="fact_project_month" count="0" oneField="1">
      <fieldsUsage count="1">
        <fieldUsage x="5"/>
      </fieldsUsage>
    </cacheHierarchy>
    <cacheHierarchy uniqueName="[Measures].[Unbilled]" caption="Unbilled" measure="1" displayFolder="" measureGroup="fact_project_month" count="0" oneField="1">
      <fieldsUsage count="1">
        <fieldUsage x="7"/>
      </fieldsUsage>
    </cacheHierarchy>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oneField="1" hidden="1">
      <fieldsUsage count="1">
        <fieldUsage x="2"/>
      </fieldsUsage>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oneField="1" hidden="1">
      <fieldsUsage count="1">
        <fieldUsage x="6"/>
      </fieldsUsage>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4097219" backgroundQuery="1" createdVersion="8" refreshedVersion="8" minRefreshableVersion="3" recordCount="0" supportSubquery="1" supportAdvancedDrill="1" xr:uid="{A0A29B00-1D6B-4A58-8B90-27AE03196B12}">
  <cacheSource type="external" connectionId="14"/>
  <cacheFields count="2">
    <cacheField name="[Measures].[AR (Receivables)]" caption="AR (Receivables)" numFmtId="0" hierarchy="130" level="32767"/>
    <cacheField name="[dim_region].[region_name].[region_name]" caption="region_name" numFmtId="0" hierarchy="25" level="1">
      <sharedItems containsSemiMixedTypes="0" containsNonDate="0" containsString="0"/>
    </cacheField>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1"/>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oneField="1">
      <fieldsUsage count="1">
        <fieldUsage x="0"/>
      </fieldsUsage>
    </cacheHierarchy>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4328704" backgroundQuery="1" createdVersion="8" refreshedVersion="8" minRefreshableVersion="3" recordCount="0" supportSubquery="1" supportAdvancedDrill="1" xr:uid="{239843EC-E6C9-40AC-8647-B64CBFBD00DD}">
  <cacheSource type="external" connectionId="14"/>
  <cacheFields count="2">
    <cacheField name="[Measures].[CUSTOMER ADVANCES]" caption="CUSTOMER ADVANCES" numFmtId="0" hierarchy="131" level="32767"/>
    <cacheField name="[dim_region].[region_name].[region_name]" caption="region_name" numFmtId="0" hierarchy="25" level="1">
      <sharedItems containsSemiMixedTypes="0" containsNonDate="0" containsString="0"/>
    </cacheField>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1"/>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oneField="1">
      <fieldsUsage count="1">
        <fieldUsage x="0"/>
      </fieldsUsage>
    </cacheHierarchy>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hidden="1">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hidden="1">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4.353244791666" backgroundQuery="1" createdVersion="8" refreshedVersion="8" minRefreshableVersion="3" recordCount="0" supportSubquery="1" supportAdvancedDrill="1" xr:uid="{7C9948D6-858F-4403-AD86-50AE0E77AACC}">
  <cacheSource type="external" connectionId="14"/>
  <cacheFields count="8">
    <cacheField name="[dim_project].[project_name_pretty].[project_name_pretty]" caption="project_name_pretty" numFmtId="0" hierarchy="22" level="1">
      <sharedItems count="10">
        <s v="Baton Rouge Refinery"/>
        <s v="Baytown Refinery"/>
        <s v="Beaumont Petrochem Plant"/>
        <s v="Freeport Chemicals Plant"/>
        <s v="Houston Marine Terminal"/>
        <s v="Lake Charles Refinery"/>
        <s v="New Orleans LPG Terminal"/>
        <s v="Pascagoula Refinery"/>
        <s v="Port Arthur Refinery"/>
        <s v="Texas City Refinery"/>
      </sharedItems>
    </cacheField>
    <cacheField name="[Measures].[Sum of invoiced_revenue_pln]" caption="Sum of invoiced_revenue_pln" numFmtId="0" hierarchy="158" level="32767"/>
    <cacheField name="[Measures].[Sum of cash_received_pln]" caption="Sum of cash_received_pln" numFmtId="0" hierarchy="160" level="32767"/>
    <cacheField name="[Measures].[AR Net]" caption="AR Net" numFmtId="0" hierarchy="132" level="32767"/>
    <cacheField name="[Measures].[Unbilled]" caption="Unbilled" numFmtId="0" hierarchy="129" level="32767"/>
    <cacheField name="[Measures].[Net Cash Flow]" caption="Net Cash Flow" numFmtId="0" hierarchy="135" level="32767"/>
    <cacheField name="[Measures].[CUSTOMER ADVANCES]" caption="CUSTOMER ADVANCES" numFmtId="0" hierarchy="131" level="32767"/>
    <cacheField name="[dim_region].[region_name].[region_name]" caption="region_name" numFmtId="0" hierarchy="25" level="1">
      <sharedItems containsSemiMixedTypes="0" containsNonDate="0" containsString="0"/>
    </cacheField>
  </cacheFields>
  <cacheHierarchies count="162">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2"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2"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2" memberValueDatatype="130" unbalanced="0">
      <fieldsUsage count="2">
        <fieldUsage x="-1"/>
        <fieldUsage x="0"/>
      </fieldsUsage>
    </cacheHierarchy>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fieldsUsage count="2">
        <fieldUsage x="-1"/>
        <fieldUsage x="7"/>
      </fieldsUsage>
    </cacheHierarchy>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oneField="1">
      <fieldsUsage count="1">
        <fieldUsage x="4"/>
      </fieldsUsage>
    </cacheHierarchy>
    <cacheHierarchy uniqueName="[Measures].[AR (Receivables)]" caption="AR (Receivables)" measure="1" displayFolder="" measureGroup="fact_project_month" count="0"/>
    <cacheHierarchy uniqueName="[Measures].[CUSTOMER ADVANCES]" caption="CUSTOMER ADVANCES" measure="1" displayFolder="" measureGroup="fact_project_month" count="0" oneField="1">
      <fieldsUsage count="1">
        <fieldUsage x="6"/>
      </fieldsUsage>
    </cacheHierarchy>
    <cacheHierarchy uniqueName="[Measures].[AR Net]" caption="AR Net" measure="1" displayFolder="" measureGroup="fact_project_month" count="0" oneField="1">
      <fieldsUsage count="1">
        <fieldUsage x="3"/>
      </fieldsUsage>
    </cacheHierarchy>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oneField="1">
      <fieldsUsage count="1">
        <fieldUsage x="5"/>
      </fieldsUsage>
    </cacheHierarchy>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y uniqueName="[Measures].[Count of project_name]" caption="Count of project_name" measure="1" displayFolder="" measureGroup="dim_project" count="0" hidden="1">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hidden="1">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hidden="1">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hidden="1">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hidden="1">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hidden="1">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hidden="1">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hidden="1">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hidden="1">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hidden="1">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oneField="1" hidden="1">
      <fieldsUsage count="1">
        <fieldUsage x="2"/>
      </fieldsUsage>
      <extLst>
        <ext xmlns:x15="http://schemas.microsoft.com/office/spreadsheetml/2010/11/main" uri="{B97F6D7D-B522-45F9-BDA1-12C45D357490}">
          <x15:cacheHierarchy aggregatedColumn="64"/>
        </ext>
      </extLst>
    </cacheHierarchy>
    <cacheHierarchy uniqueName="[Measures].[Sum of region_key]" caption="Sum of region_key" measure="1" displayFolder="" measureGroup="dim_project" count="0" hidden="1">
      <extLst>
        <ext xmlns:x15="http://schemas.microsoft.com/office/spreadsheetml/2010/11/main" uri="{B97F6D7D-B522-45F9-BDA1-12C45D357490}">
          <x15:cacheHierarchy aggregatedColumn="16"/>
        </ext>
      </extLst>
    </cacheHierarchy>
  </cacheHierarchies>
  <kpis count="0"/>
  <dimensions count="13">
    <dimension name="dim_client" uniqueName="[dim_client]" caption="dim_client"/>
    <dimension name="dim_company" uniqueName="[dim_company]" caption="dim_company"/>
    <dimension name="dim_date_month" uniqueName="[dim_date_month]" caption="dim_date_month"/>
    <dimension name="dim_project" uniqueName="[dim_project]" caption="dim_project"/>
    <dimension name="dim_region" uniqueName="[dim_region]" caption="dim_region"/>
    <dimension name="dim_vendor" uniqueName="[dim_vendor]" caption="dim_vendor"/>
    <dimension name="fact_baseline_month" uniqueName="[fact_baseline_month]" caption="fact_baseline_month"/>
    <dimension name="fact_commitments" uniqueName="[fact_commitments]" caption="fact_commitments"/>
    <dimension name="fact_forecast_snapshot" uniqueName="[fact_forecast_snapshot]" caption="fact_forecast_snapshot"/>
    <dimension name="fact_project_contract" uniqueName="[fact_project_contract]" caption="fact_project_contract"/>
    <dimension name="fact_project_month" uniqueName="[fact_project_month]" caption="fact_project_month"/>
    <dimension name="fact_resource_plan_month" uniqueName="[fact_resource_plan_month]" caption="fact_resource_plan_month"/>
    <dimension measure="1" name="Measures" uniqueName="[Measures]" caption="Measures"/>
  </dimensions>
  <measureGroups count="12">
    <measureGroup name="dim_client" caption="dim_client"/>
    <measureGroup name="dim_company" caption="dim_company"/>
    <measureGroup name="dim_date_month" caption="dim_date_month"/>
    <measureGroup name="dim_project" caption="dim_project"/>
    <measureGroup name="dim_region" caption="dim_region"/>
    <measureGroup name="dim_vendor" caption="dim_vendor"/>
    <measureGroup name="fact_baseline_month" caption="fact_baseline_month"/>
    <measureGroup name="fact_commitments" caption="fact_commitments"/>
    <measureGroup name="fact_forecast_snapshot" caption="fact_forecast_snapshot"/>
    <measureGroup name="fact_project_contract" caption="fact_project_contract"/>
    <measureGroup name="fact_project_month" caption="fact_project_month"/>
    <measureGroup name="fact_resource_plan_month" caption="fact_resource_plan_month"/>
  </measureGroups>
  <maps count="37">
    <map measureGroup="0" dimension="0"/>
    <map measureGroup="1" dimension="1"/>
    <map measureGroup="2" dimension="2"/>
    <map measureGroup="3" dimension="0"/>
    <map measureGroup="3" dimension="1"/>
    <map measureGroup="3" dimension="3"/>
    <map measureGroup="3" dimension="4"/>
    <map measureGroup="4" dimension="4"/>
    <map measureGroup="5" dimension="5"/>
    <map measureGroup="6" dimension="0"/>
    <map measureGroup="6" dimension="1"/>
    <map measureGroup="6" dimension="2"/>
    <map measureGroup="6" dimension="3"/>
    <map measureGroup="6" dimension="4"/>
    <map measureGroup="6" dimension="6"/>
    <map measureGroup="7" dimension="2"/>
    <map measureGroup="7" dimension="5"/>
    <map measureGroup="7" dimension="7"/>
    <map measureGroup="8" dimension="0"/>
    <map measureGroup="8" dimension="1"/>
    <map measureGroup="8" dimension="2"/>
    <map measureGroup="8" dimension="3"/>
    <map measureGroup="8" dimension="4"/>
    <map measureGroup="8" dimension="8"/>
    <map measureGroup="9" dimension="0"/>
    <map measureGroup="9" dimension="1"/>
    <map measureGroup="9" dimension="3"/>
    <map measureGroup="9" dimension="4"/>
    <map measureGroup="9" dimension="9"/>
    <map measureGroup="10" dimension="0"/>
    <map measureGroup="10" dimension="1"/>
    <map measureGroup="10" dimension="2"/>
    <map measureGroup="10" dimension="3"/>
    <map measureGroup="10" dimension="4"/>
    <map measureGroup="10" dimension="10"/>
    <map measureGroup="11" dimension="2"/>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in Banach" refreshedDate="46062.569467361114" backgroundQuery="1" createdVersion="3" refreshedVersion="8" minRefreshableVersion="3" recordCount="0" supportSubquery="1" supportAdvancedDrill="1" xr:uid="{94BD7757-2C07-47AE-8EFB-C17933212A14}">
  <cacheSource type="external" connectionId="14">
    <extLst>
      <ext xmlns:x14="http://schemas.microsoft.com/office/spreadsheetml/2009/9/main" uri="{F057638F-6D5F-4e77-A914-E7F072B9BCA8}">
        <x14:sourceConnection name="ThisWorkbookDataModel"/>
      </ext>
    </extLst>
  </cacheSource>
  <cacheFields count="0"/>
  <cacheHierarchies count="161">
    <cacheHierarchy uniqueName="[dim_client].[client_key]" caption="client_key" attribute="1" defaultMemberUniqueName="[dim_client].[client_key].[All]" allUniqueName="[dim_client].[client_key].[All]" dimensionUniqueName="[dim_client]" displayFolder="" count="0" memberValueDatatype="20" unbalanced="0"/>
    <cacheHierarchy uniqueName="[dim_client].[client_name]" caption="client_name" attribute="1" defaultMemberUniqueName="[dim_client].[client_name].[All]" allUniqueName="[dim_client].[client_name].[All]" dimensionUniqueName="[dim_client]"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date_month].[month_key]" caption="month_key" attribute="1" defaultMemberUniqueName="[dim_date_month].[month_key].[All]" allUniqueName="[dim_date_month].[month_key].[All]" dimensionUniqueName="[dim_date_month]" displayFolder="" count="0" memberValueDatatype="20" unbalanced="0"/>
    <cacheHierarchy uniqueName="[dim_date_month].[month_start]" caption="month_start" attribute="1" time="1" defaultMemberUniqueName="[dim_date_month].[month_start].[All]" allUniqueName="[dim_date_month].[month_start].[All]" dimensionUniqueName="[dim_date_month]" displayFolder="" count="0" memberValueDatatype="7" unbalanced="0"/>
    <cacheHierarchy uniqueName="[dim_date_month].[year]" caption="year" attribute="1" defaultMemberUniqueName="[dim_date_month].[year].[All]" allUniqueName="[dim_date_month].[year].[All]" dimensionUniqueName="[dim_date_month]" displayFolder="" count="0" memberValueDatatype="20" unbalanced="0"/>
    <cacheHierarchy uniqueName="[dim_date_month].[quarter]" caption="quarter" attribute="1" defaultMemberUniqueName="[dim_date_month].[quarter].[All]" allUniqueName="[dim_date_month].[quarter].[All]" dimensionUniqueName="[dim_date_month]" displayFolder="" count="0" memberValueDatatype="20" unbalanced="0"/>
    <cacheHierarchy uniqueName="[dim_date_month].[month_no]" caption="month_no" attribute="1" defaultMemberUniqueName="[dim_date_month].[month_no].[All]" allUniqueName="[dim_date_month].[month_no].[All]" dimensionUniqueName="[dim_date_month]" displayFolder="" count="0" memberValueDatatype="20" unbalanced="0"/>
    <cacheHierarchy uniqueName="[dim_date_month].[month_name]" caption="month_name" attribute="1" defaultMemberUniqueName="[dim_date_month].[month_name].[All]" allUniqueName="[dim_date_month].[month_name].[All]" dimensionUniqueName="[dim_date_month]" displayFolder="" count="0" memberValueDatatype="130" unbalanced="0"/>
    <cacheHierarchy uniqueName="[dim_date_month].[year_month]" caption="year_month" attribute="1" time="1" defaultMemberUniqueName="[dim_date_month].[year_month].[All]" allUniqueName="[dim_date_month].[year_month].[All]" dimensionUniqueName="[dim_date_month]" displayFolder="" count="0" memberValueDatatype="7" unbalanced="0"/>
    <cacheHierarchy uniqueName="[dim_date_month].[month_label]" caption="month_label" attribute="1" defaultMemberUniqueName="[dim_date_month].[month_label].[All]" allUniqueName="[dim_date_month].[month_label].[All]" dimensionUniqueName="[dim_date_month]" displayFolder="" count="0" memberValueDatatype="130" unbalanced="0"/>
    <cacheHierarchy uniqueName="[dim_project].[project_id]" caption="project_id" attribute="1" defaultMemberUniqueName="[dim_project].[project_id].[All]" allUniqueName="[dim_project].[project_id].[All]" dimensionUniqueName="[dim_project]" displayFolder="" count="0" memberValueDatatype="130" unbalanced="0"/>
    <cacheHierarchy uniqueName="[dim_project].[project_name]" caption="project_name" attribute="1" defaultMemberUniqueName="[dim_project].[project_name].[All]" allUniqueName="[dim_project].[project_name].[All]" dimensionUniqueName="[dim_project]" displayFolder="" count="0" memberValueDatatype="130" unbalanced="0"/>
    <cacheHierarchy uniqueName="[dim_project].[company_key]" caption="company_key" attribute="1" defaultMemberUniqueName="[dim_project].[company_key].[All]" allUniqueName="[dim_project].[company_key].[All]" dimensionUniqueName="[dim_project]" displayFolder="" count="0" memberValueDatatype="20" unbalanced="0"/>
    <cacheHierarchy uniqueName="[dim_project].[client_key]" caption="client_key" attribute="1" defaultMemberUniqueName="[dim_project].[client_key].[All]" allUniqueName="[dim_project].[client_key].[All]" dimensionUniqueName="[dim_project]" displayFolder="" count="0" memberValueDatatype="20" unbalanced="0"/>
    <cacheHierarchy uniqueName="[dim_project].[region_key]" caption="region_key" attribute="1" defaultMemberUniqueName="[dim_project].[region_key].[All]" allUniqueName="[dim_project].[region_key].[All]" dimensionUniqueName="[dim_project]" displayFolder="" count="0" memberValueDatatype="20" unbalanced="0"/>
    <cacheHierarchy uniqueName="[dim_project].[contract_type]" caption="contract_type" attribute="1" defaultMemberUniqueName="[dim_project].[contract_type].[All]" allUniqueName="[dim_project].[contract_type].[All]" dimensionUniqueName="[dim_project]" displayFolder="" count="0" memberValueDatatype="130" unbalanced="0"/>
    <cacheHierarchy uniqueName="[dim_project].[currency]" caption="currency" attribute="1" defaultMemberUniqueName="[dim_project].[currency].[All]" allUniqueName="[dim_project].[currency].[All]" dimensionUniqueName="[dim_project]" displayFolder="" count="0" memberValueDatatype="130" unbalanced="0"/>
    <cacheHierarchy uniqueName="[dim_project].[payment_terms_days]" caption="payment_terms_days" attribute="1" defaultMemberUniqueName="[dim_project].[payment_terms_days].[All]" allUniqueName="[dim_project].[payment_terms_days].[All]" dimensionUniqueName="[dim_project]" displayFolder="" count="0" memberValueDatatype="20" unbalanced="0"/>
    <cacheHierarchy uniqueName="[dim_project].[start_month_key]" caption="start_month_key" attribute="1" defaultMemberUniqueName="[dim_project].[start_month_key].[All]" allUniqueName="[dim_project].[start_month_key].[All]" dimensionUniqueName="[dim_project]" displayFolder="" count="0" memberValueDatatype="20" unbalanced="0"/>
    <cacheHierarchy uniqueName="[dim_project].[end_month_key]" caption="end_month_key" attribute="1" defaultMemberUniqueName="[dim_project].[end_month_key].[All]" allUniqueName="[dim_project].[end_month_key].[All]" dimensionUniqueName="[dim_project]" displayFolder="" count="0" memberValueDatatype="20" unbalanced="0"/>
    <cacheHierarchy uniqueName="[dim_project].[project_name_pretty]" caption="project_name_pretty" attribute="1" defaultMemberUniqueName="[dim_project].[project_name_pretty].[All]" allUniqueName="[dim_project].[project_name_pretty].[All]" dimensionUniqueName="[dim_project]" displayFolder="" count="0" memberValueDatatype="130" unbalanced="0"/>
    <cacheHierarchy uniqueName="[dim_project].[project_task]" caption="project_task" attribute="1" defaultMemberUniqueName="[dim_project].[project_task].[All]" allUniqueName="[dim_project].[project_task].[All]" dimensionUniqueName="[dim_project]" displayFolder="" count="0" memberValueDatatype="130" unbalanced="0"/>
    <cacheHierarchy uniqueName="[dim_region].[region_key]" caption="region_key" attribute="1" defaultMemberUniqueName="[dim_region].[region_key].[All]" allUniqueName="[dim_region].[region_key].[All]" dimensionUniqueName="[dim_region]" displayFolder="" count="0" memberValueDatatype="20" unbalanced="0"/>
    <cacheHierarchy uniqueName="[dim_region].[region_name]" caption="region_name" attribute="1" defaultMemberUniqueName="[dim_region].[region_name].[All]" allUniqueName="[dim_region].[region_name].[All]" dimensionUniqueName="[dim_region]" displayFolder="" count="2" memberValueDatatype="130" unbalanced="0"/>
    <cacheHierarchy uniqueName="[dim_vendor].[vendor_key]" caption="vendor_key" attribute="1" defaultMemberUniqueName="[dim_vendor].[vendor_key].[All]" allUniqueName="[dim_vendor].[vendor_key].[All]" dimensionUniqueName="[dim_vendor]" displayFolder="" count="0" memberValueDatatype="20" unbalanced="0"/>
    <cacheHierarchy uniqueName="[dim_vendor].[vendor_name]" caption="vendor_name" attribute="1" defaultMemberUniqueName="[dim_vendor].[vendor_name].[All]" allUniqueName="[dim_vendor].[vendor_name].[All]" dimensionUniqueName="[dim_vendor]" displayFolder="" count="0" memberValueDatatype="130" unbalanced="0"/>
    <cacheHierarchy uniqueName="[dim_vendor].[vendor_category]" caption="vendor_category" attribute="1" defaultMemberUniqueName="[dim_vendor].[vendor_category].[All]" allUniqueName="[dim_vendor].[vendor_category].[All]" dimensionUniqueName="[dim_vendor]" displayFolder="" count="0" memberValueDatatype="130" unbalanced="0"/>
    <cacheHierarchy uniqueName="[fact_baseline_month].[month_key]" caption="month_key" attribute="1" defaultMemberUniqueName="[fact_baseline_month].[month_key].[All]" allUniqueName="[fact_baseline_month].[month_key].[All]" dimensionUniqueName="[fact_baseline_month]" displayFolder="" count="0" memberValueDatatype="20" unbalanced="0"/>
    <cacheHierarchy uniqueName="[fact_baseline_month].[project_id]" caption="project_id" attribute="1" defaultMemberUniqueName="[fact_baseline_month].[project_id].[All]" allUniqueName="[fact_baseline_month].[project_id].[All]" dimensionUniqueName="[fact_baseline_month]" displayFolder="" count="0" memberValueDatatype="130" unbalanced="0"/>
    <cacheHierarchy uniqueName="[fact_baseline_month].[planned_progress_pct]" caption="planned_progress_pct" attribute="1" defaultMemberUniqueName="[fact_baseline_month].[planned_progress_pct].[All]" allUniqueName="[fact_baseline_month].[planned_progress_pct].[All]" dimensionUniqueName="[fact_baseline_month]" displayFolder="" count="0" memberValueDatatype="5" unbalanced="0"/>
    <cacheHierarchy uniqueName="[fact_baseline_month].[planned_value_pln]" caption="planned_value_pln" attribute="1" defaultMemberUniqueName="[fact_baseline_month].[planned_value_pln].[All]" allUniqueName="[fact_baseline_month].[planned_value_pln].[All]" dimensionUniqueName="[fact_baseline_month]" displayFolder="" count="0" memberValueDatatype="5" unbalanced="0"/>
    <cacheHierarchy uniqueName="[fact_commitments].[po_id]" caption="po_id" attribute="1" defaultMemberUniqueName="[fact_commitments].[po_id].[All]" allUniqueName="[fact_commitments].[po_id].[All]" dimensionUniqueName="[fact_commitments]" displayFolder="" count="0" memberValueDatatype="130" unbalanced="0"/>
    <cacheHierarchy uniqueName="[fact_commitments].[project_id]" caption="project_id" attribute="1" defaultMemberUniqueName="[fact_commitments].[project_id].[All]" allUniqueName="[fact_commitments].[project_id].[All]" dimensionUniqueName="[fact_commitments]" displayFolder="" count="0" memberValueDatatype="130" unbalanced="0"/>
    <cacheHierarchy uniqueName="[fact_commitments].[vendor_key]" caption="vendor_key" attribute="1" defaultMemberUniqueName="[fact_commitments].[vendor_key].[All]" allUniqueName="[fact_commitments].[vendor_key].[All]" dimensionUniqueName="[fact_commitments]" displayFolder="" count="0" memberValueDatatype="20" unbalanced="0"/>
    <cacheHierarchy uniqueName="[fact_commitments].[po_issue_month_key]" caption="po_issue_month_key" attribute="1" defaultMemberUniqueName="[fact_commitments].[po_issue_month_key].[All]" allUniqueName="[fact_commitments].[po_issue_month_key].[All]" dimensionUniqueName="[fact_commitments]" displayFolder="" count="0" memberValueDatatype="20" unbalanced="0"/>
    <cacheHierarchy uniqueName="[fact_commitments].[expected_payment_month_key]" caption="expected_payment_month_key" attribute="1" defaultMemberUniqueName="[fact_commitments].[expected_payment_month_key].[All]" allUniqueName="[fact_commitments].[expected_payment_month_key].[All]" dimensionUniqueName="[fact_commitments]" displayFolder="" count="0" memberValueDatatype="20" unbalanced="0"/>
    <cacheHierarchy uniqueName="[fact_commitments].[status]" caption="status" attribute="1" defaultMemberUniqueName="[fact_commitments].[status].[All]" allUniqueName="[fact_commitments].[status].[All]" dimensionUniqueName="[fact_commitments]" displayFolder="" count="0" memberValueDatatype="130" unbalanced="0"/>
    <cacheHierarchy uniqueName="[fact_commitments].[committed_amount]" caption="committed_amount" attribute="1" defaultMemberUniqueName="[fact_commitments].[committed_amount].[All]" allUniqueName="[fact_commitments].[committed_amount].[All]" dimensionUniqueName="[fact_commitments]" displayFolder="" count="0" memberValueDatatype="5" unbalanced="0"/>
    <cacheHierarchy uniqueName="[fact_commitments].[invoiced_amount]" caption="invoiced_amount" attribute="1" defaultMemberUniqueName="[fact_commitments].[invoiced_amount].[All]" allUniqueName="[fact_commitments].[invoiced_amount].[All]" dimensionUniqueName="[fact_commitments]" displayFolder="" count="0" memberValueDatatype="5" unbalanced="0"/>
    <cacheHierarchy uniqueName="[fact_commitments].[paid_amount]" caption="paid_amount" attribute="1" defaultMemberUniqueName="[fact_commitments].[paid_amount].[All]" allUniqueName="[fact_commitments].[paid_amount].[All]" dimensionUniqueName="[fact_commitments]" displayFolder="" count="0" memberValueDatatype="5" unbalanced="0"/>
    <cacheHierarchy uniqueName="[fact_commitments].[retainage_pct]" caption="retainage_pct" attribute="1" defaultMemberUniqueName="[fact_commitments].[retainage_pct].[All]" allUniqueName="[fact_commitments].[retainage_pct].[All]" dimensionUniqueName="[fact_commitments]" displayFolder="" count="0" memberValueDatatype="5" unbalanced="0"/>
    <cacheHierarchy uniqueName="[fact_forecast_snapshot].[snapshot_month_key]" caption="snapshot_month_key" attribute="1" defaultMemberUniqueName="[fact_forecast_snapshot].[snapshot_month_key].[All]" allUniqueName="[fact_forecast_snapshot].[snapshot_month_key].[All]" dimensionUniqueName="[fact_forecast_snapshot]" displayFolder="" count="0" memberValueDatatype="20" unbalanced="0"/>
    <cacheHierarchy uniqueName="[fact_forecast_snapshot].[month_key]" caption="month_key" attribute="1" defaultMemberUniqueName="[fact_forecast_snapshot].[month_key].[All]" allUniqueName="[fact_forecast_snapshot].[month_key].[All]" dimensionUniqueName="[fact_forecast_snapshot]" displayFolder="" count="0" memberValueDatatype="20" unbalanced="0"/>
    <cacheHierarchy uniqueName="[fact_forecast_snapshot].[project_id]" caption="project_id" attribute="1" defaultMemberUniqueName="[fact_forecast_snapshot].[project_id].[All]" allUniqueName="[fact_forecast_snapshot].[project_id].[All]" dimensionUniqueName="[fact_forecast_snapshot]" displayFolder="" count="0" memberValueDatatype="130" unbalanced="0"/>
    <cacheHierarchy uniqueName="[fact_forecast_snapshot].[forecast_eac_cost]" caption="forecast_eac_cost" attribute="1" defaultMemberUniqueName="[fact_forecast_snapshot].[forecast_eac_cost].[All]" allUniqueName="[fact_forecast_snapshot].[forecast_eac_cost].[All]" dimensionUniqueName="[fact_forecast_snapshot]" displayFolder="" count="0" memberValueDatatype="5" unbalanced="0"/>
    <cacheHierarchy uniqueName="[fact_forecast_snapshot].[forecast_cash_in]" caption="forecast_cash_in" attribute="1" defaultMemberUniqueName="[fact_forecast_snapshot].[forecast_cash_in].[All]" allUniqueName="[fact_forecast_snapshot].[forecast_cash_in].[All]" dimensionUniqueName="[fact_forecast_snapshot]" displayFolder="" count="0" memberValueDatatype="5" unbalanced="0"/>
    <cacheHierarchy uniqueName="[fact_forecast_snapshot].[forecast_cash_out]" caption="forecast_cash_out" attribute="1" defaultMemberUniqueName="[fact_forecast_snapshot].[forecast_cash_out].[All]" allUniqueName="[fact_forecast_snapshot].[forecast_cash_out].[All]" dimensionUniqueName="[fact_forecast_snapshot]" displayFolder="" count="0" memberValueDatatype="5" unbalanced="0"/>
    <cacheHierarchy uniqueName="[fact_project_contract].[project_id]" caption="project_id" attribute="1" defaultMemberUniqueName="[fact_project_contract].[project_id].[All]" allUniqueName="[fact_project_contract].[project_id].[All]" dimensionUniqueName="[fact_project_contract]" displayFolder="" count="0" memberValueDatatype="130" unbalanced="0"/>
    <cacheHierarchy uniqueName="[fact_project_contract].[contract_value_pln]" caption="contract_value_pln" attribute="1" defaultMemberUniqueName="[fact_project_contract].[contract_value_pln].[All]" allUniqueName="[fact_project_contract].[contract_value_pln].[All]" dimensionUniqueName="[fact_project_contract]" displayFolder="" count="0" memberValueDatatype="5" unbalanced="0"/>
    <cacheHierarchy uniqueName="[fact_project_contract].[change_orders_pln]" caption="change_orders_pln" attribute="1" defaultMemberUniqueName="[fact_project_contract].[change_orders_pln].[All]" allUniqueName="[fact_project_contract].[change_orders_pln].[All]" dimensionUniqueName="[fact_project_contract]" displayFolder="" count="0" memberValueDatatype="5" unbalanced="0"/>
    <cacheHierarchy uniqueName="[fact_project_contract].[total_contract_pln]" caption="total_contract_pln" attribute="1" defaultMemberUniqueName="[fact_project_contract].[total_contract_pln].[All]" allUniqueName="[fact_project_contract].[total_contract_pln].[All]" dimensionUniqueName="[fact_project_contract]" displayFolder="" count="0" memberValueDatatype="5" unbalanced="0"/>
    <cacheHierarchy uniqueName="[fact_project_contract].[budget_total_cost_pln]" caption="budget_total_cost_pln" attribute="1" defaultMemberUniqueName="[fact_project_contract].[budget_total_cost_pln].[All]" allUniqueName="[fact_project_contract].[budget_total_cost_pln].[All]" dimensionUniqueName="[fact_project_contract]" displayFolder="" count="0" memberValueDatatype="5" unbalanced="0"/>
    <cacheHierarchy uniqueName="[fact_project_contract].[planned_margin_pct]" caption="planned_margin_pct" attribute="1" defaultMemberUniqueName="[fact_project_contract].[planned_margin_pct].[All]" allUniqueName="[fact_project_contract].[planned_margin_pct].[All]" dimensionUniqueName="[fact_project_contract]" displayFolder="" count="0" memberValueDatatype="5" unbalanced="0"/>
    <cacheHierarchy uniqueName="[fact_project_month].[month_key]" caption="month_key" attribute="1" defaultMemberUniqueName="[fact_project_month].[month_key].[All]" allUniqueName="[fact_project_month].[month_key].[All]" dimensionUniqueName="[fact_project_month]" displayFolder="" count="0" memberValueDatatype="130" unbalanced="0"/>
    <cacheHierarchy uniqueName="[fact_project_month].[project_id]" caption="project_id" attribute="1" defaultMemberUniqueName="[fact_project_month].[project_id].[All]" allUniqueName="[fact_project_month].[project_id].[All]" dimensionUniqueName="[fact_project_month]" displayFolder="" count="0" memberValueDatatype="130" unbalanced="0"/>
    <cacheHierarchy uniqueName="[fact_project_month].[company_key]" caption="company_key" attribute="1" defaultMemberUniqueName="[fact_project_month].[company_key].[All]" allUniqueName="[fact_project_month].[company_key].[All]" dimensionUniqueName="[fact_project_month]" displayFolder="" count="0" memberValueDatatype="130" unbalanced="0"/>
    <cacheHierarchy uniqueName="[fact_project_month].[client_key]" caption="client_key" attribute="1" defaultMemberUniqueName="[fact_project_month].[client_key].[All]" allUniqueName="[fact_project_month].[client_key].[All]" dimensionUniqueName="[fact_project_month]" displayFolder="" count="0" memberValueDatatype="130" unbalanced="0"/>
    <cacheHierarchy uniqueName="[fact_project_month].[region_key]" caption="region_key" attribute="1" defaultMemberUniqueName="[fact_project_month].[region_key].[All]" allUniqueName="[fact_project_month].[region_key].[All]" dimensionUniqueName="[fact_project_month]" displayFolder="" count="0" memberValueDatatype="130" unbalanced="0"/>
    <cacheHierarchy uniqueName="[fact_project_month].[fx_rate]" caption="fx_rate" attribute="1" defaultMemberUniqueName="[fact_project_month].[fx_rate].[All]" allUniqueName="[fact_project_month].[fx_rate].[All]" dimensionUniqueName="[fact_project_month]" displayFolder="" count="0" memberValueDatatype="5" unbalanced="0"/>
    <cacheHierarchy uniqueName="[fact_project_month].[progress_pct]" caption="progress_pct" attribute="1" defaultMemberUniqueName="[fact_project_month].[progress_pct].[All]" allUniqueName="[fact_project_month].[progress_pct].[All]" dimensionUniqueName="[fact_project_month]" displayFolder="" count="0" memberValueDatatype="5" unbalanced="0"/>
    <cacheHierarchy uniqueName="[fact_project_month].[earned_revenue_pln]" caption="earned_revenue_pln" attribute="1" defaultMemberUniqueName="[fact_project_month].[earned_revenue_pln].[All]" allUniqueName="[fact_project_month].[earned_revenue_pln].[All]" dimensionUniqueName="[fact_project_month]" displayFolder="" count="0" memberValueDatatype="5" unbalanced="0"/>
    <cacheHierarchy uniqueName="[fact_project_month].[invoiced_revenue_pln]" caption="invoiced_revenue_pln" attribute="1" defaultMemberUniqueName="[fact_project_month].[invoiced_revenue_pln].[All]" allUniqueName="[fact_project_month].[invoiced_revenue_pln].[All]" dimensionUniqueName="[fact_project_month]" displayFolder="" count="0" memberValueDatatype="5" unbalanced="0"/>
    <cacheHierarchy uniqueName="[fact_project_month].[cash_received_pln]" caption="cash_received_pln" attribute="1" defaultMemberUniqueName="[fact_project_month].[cash_received_pln].[All]" allUniqueName="[fact_project_month].[cash_received_pln].[All]" dimensionUniqueName="[fact_project_month]" displayFolder="" count="0" memberValueDatatype="5" unbalanced="0"/>
    <cacheHierarchy uniqueName="[fact_project_month].[direct_material_cost_pln]" caption="direct_material_cost_pln" attribute="1" defaultMemberUniqueName="[fact_project_month].[direct_material_cost_pln].[All]" allUniqueName="[fact_project_month].[direct_material_cost_pln].[All]" dimensionUniqueName="[fact_project_month]" displayFolder="" count="0" memberValueDatatype="5" unbalanced="0"/>
    <cacheHierarchy uniqueName="[fact_project_month].[direct_labor_cost_pln]" caption="direct_labor_cost_pln" attribute="1" defaultMemberUniqueName="[fact_project_month].[direct_labor_cost_pln].[All]" allUniqueName="[fact_project_month].[direct_labor_cost_pln].[All]" dimensionUniqueName="[fact_project_month]" displayFolder="" count="0" memberValueDatatype="5" unbalanced="0"/>
    <cacheHierarchy uniqueName="[fact_project_month].[subcontractor_cost_pln]" caption="subcontractor_cost_pln" attribute="1" defaultMemberUniqueName="[fact_project_month].[subcontractor_cost_pln].[All]" allUniqueName="[fact_project_month].[subcontractor_cost_pln].[All]" dimensionUniqueName="[fact_project_month]" displayFolder="" count="0" memberValueDatatype="5" unbalanced="0"/>
    <cacheHierarchy uniqueName="[fact_project_month].[equipment_cost_pln]" caption="equipment_cost_pln" attribute="1" defaultMemberUniqueName="[fact_project_month].[equipment_cost_pln].[All]" allUniqueName="[fact_project_month].[equipment_cost_pln].[All]" dimensionUniqueName="[fact_project_month]" displayFolder="" count="0" memberValueDatatype="5" unbalanced="0"/>
    <cacheHierarchy uniqueName="[fact_project_month].[other_direct_cost_pln]" caption="other_direct_cost_pln" attribute="1" defaultMemberUniqueName="[fact_project_month].[other_direct_cost_pln].[All]" allUniqueName="[fact_project_month].[other_direct_cost_pln].[All]" dimensionUniqueName="[fact_project_month]" displayFolder="" count="0" memberValueDatatype="5" unbalanced="0"/>
    <cacheHierarchy uniqueName="[fact_project_month].[overhead_allocated_pln]" caption="overhead_allocated_pln" attribute="1" defaultMemberUniqueName="[fact_project_month].[overhead_allocated_pln].[All]" allUniqueName="[fact_project_month].[overhead_allocated_pln].[All]" dimensionUniqueName="[fact_project_month]" displayFolder="" count="0" memberValueDatatype="5" unbalanced="0"/>
    <cacheHierarchy uniqueName="[fact_project_month].[fx_gain_loss_pln]" caption="fx_gain_loss_pln" attribute="1" defaultMemberUniqueName="[fact_project_month].[fx_gain_loss_pln].[All]" allUniqueName="[fact_project_month].[fx_gain_loss_pln].[All]" dimensionUniqueName="[fact_project_month]" displayFolder="" count="0" memberValueDatatype="5" unbalanced="0"/>
    <cacheHierarchy uniqueName="[fact_project_month].[total_cost_pln]" caption="total_cost_pln" attribute="1" defaultMemberUniqueName="[fact_project_month].[total_cost_pln].[All]" allUniqueName="[fact_project_month].[total_cost_pln].[All]" dimensionUniqueName="[fact_project_month]" displayFolder="" count="0" memberValueDatatype="5" unbalanced="0"/>
    <cacheHierarchy uniqueName="[fact_project_month].[wip_pln]" caption="wip_pln" attribute="1" defaultMemberUniqueName="[fact_project_month].[wip_pln].[All]" allUniqueName="[fact_project_month].[wip_pln].[All]" dimensionUniqueName="[fact_project_month]" displayFolder="" count="0" memberValueDatatype="5" unbalanced="0"/>
    <cacheHierarchy uniqueName="[fact_project_month].[eac_cost_pln]" caption="eac_cost_pln" attribute="1" defaultMemberUniqueName="[fact_project_month].[eac_cost_pln].[All]" allUniqueName="[fact_project_month].[eac_cost_pln].[All]" dimensionUniqueName="[fact_project_month]" displayFolder="" count="0" memberValueDatatype="5" unbalanced="0"/>
    <cacheHierarchy uniqueName="[fact_project_month].[eac_margin_pct]" caption="eac_margin_pct" attribute="1" defaultMemberUniqueName="[fact_project_month].[eac_margin_pct].[All]" allUniqueName="[fact_project_month].[eac_margin_pct].[All]" dimensionUniqueName="[fact_project_month]" displayFolder="" count="0" memberValueDatatype="5" unbalanced="0"/>
    <cacheHierarchy uniqueName="[fact_project_month].[dso_days]" caption="dso_days" attribute="1" defaultMemberUniqueName="[fact_project_month].[dso_days].[All]" allUniqueName="[fact_project_month].[dso_days].[All]" dimensionUniqueName="[fact_project_month]" displayFolder="" count="0" memberValueDatatype="5" unbalanced="0"/>
    <cacheHierarchy uniqueName="[fact_project_month].[invoice_count]" caption="invoice_count" attribute="1" defaultMemberUniqueName="[fact_project_month].[invoice_count].[All]" allUniqueName="[fact_project_month].[invoice_count].[All]" dimensionUniqueName="[fact_project_month]" displayFolder="" count="0" memberValueDatatype="130" unbalanced="0"/>
    <cacheHierarchy uniqueName="[fact_project_month].[purchase_orders_count]" caption="purchase_orders_count" attribute="1" defaultMemberUniqueName="[fact_project_month].[purchase_orders_count].[All]" allUniqueName="[fact_project_month].[purchase_orders_count].[All]" dimensionUniqueName="[fact_project_month]" displayFolder="" count="0" memberValueDatatype="130" unbalanced="0"/>
    <cacheHierarchy uniqueName="[fact_project_month].[headcount]" caption="headcount" attribute="1" defaultMemberUniqueName="[fact_project_month].[headcount].[All]" allUniqueName="[fact_project_month].[headcount].[All]" dimensionUniqueName="[fact_project_month]" displayFolder="" count="0" memberValueDatatype="130" unbalanced="0"/>
    <cacheHierarchy uniqueName="[fact_project_month].[labor_hours]" caption="labor_hours" attribute="1" defaultMemberUniqueName="[fact_project_month].[labor_hours].[All]" allUniqueName="[fact_project_month].[labor_hours].[All]" dimensionUniqueName="[fact_project_month]" displayFolder="" count="0" memberValueDatatype="130" unbalanced="0"/>
    <cacheHierarchy uniqueName="[fact_project_month].[safety_incidents]" caption="safety_incidents" attribute="1" defaultMemberUniqueName="[fact_project_month].[safety_incidents].[All]" allUniqueName="[fact_project_month].[safety_incidents].[All]" dimensionUniqueName="[fact_project_month]" displayFolder="" count="0" memberValueDatatype="130" unbalanced="0"/>
    <cacheHierarchy uniqueName="[fact_project_month].[claim_risk_score]" caption="claim_risk_score" attribute="1" defaultMemberUniqueName="[fact_project_month].[claim_risk_score].[All]" allUniqueName="[fact_project_month].[claim_risk_score].[All]" dimensionUniqueName="[fact_project_month]" displayFolder="" count="0" memberValueDatatype="5" unbalanced="0"/>
    <cacheHierarchy uniqueName="[fact_resource_plan_month].[month_key]" caption="month_key" attribute="1" defaultMemberUniqueName="[fact_resource_plan_month].[month_key].[All]" allUniqueName="[fact_resource_plan_month].[month_key].[All]" dimensionUniqueName="[fact_resource_plan_month]" displayFolder="" count="0" memberValueDatatype="20" unbalanced="0"/>
    <cacheHierarchy uniqueName="[fact_resource_plan_month].[project_id]" caption="project_id" attribute="1" defaultMemberUniqueName="[fact_resource_plan_month].[project_id].[All]" allUniqueName="[fact_resource_plan_month].[project_id].[All]" dimensionUniqueName="[fact_resource_plan_month]" displayFolder="" count="0" memberValueDatatype="130" unbalanced="0"/>
    <cacheHierarchy uniqueName="[fact_resource_plan_month].[planned_labor_hours]" caption="planned_labor_hours" attribute="1" defaultMemberUniqueName="[fact_resource_plan_month].[planned_labor_hours].[All]" allUniqueName="[fact_resource_plan_month].[planned_labor_hours].[All]" dimensionUniqueName="[fact_resource_plan_month]" displayFolder="" count="0" memberValueDatatype="5" unbalanced="0"/>
    <cacheHierarchy uniqueName="[fact_resource_plan_month].[planned_labor_cost]" caption="planned_labor_cost" attribute="1" defaultMemberUniqueName="[fact_resource_plan_month].[planned_labor_cost].[All]" allUniqueName="[fact_resource_plan_month].[planned_labor_cost].[All]" dimensionUniqueName="[fact_resource_plan_month]" displayFolder="" count="0" memberValueDatatype="5" unbalanced="0"/>
    <cacheHierarchy uniqueName="[fact_resource_plan_month].[blended_labor_rate]" caption="blended_labor_rate" attribute="1" defaultMemberUniqueName="[fact_resource_plan_month].[blended_labor_rate].[All]" allUniqueName="[fact_resource_plan_month].[blended_labor_rate].[All]" dimensionUniqueName="[fact_resource_plan_month]" displayFolder="" count="0" memberValueDatatype="5" unbalanced="0"/>
    <cacheHierarchy uniqueName="[Measures].[Count of project_name]" caption="Count of project_name" measure="1" displayFolder="" measureGroup="dim_project" count="0">
      <extLst>
        <ext xmlns:x15="http://schemas.microsoft.com/office/spreadsheetml/2010/11/main" uri="{B97F6D7D-B522-45F9-BDA1-12C45D357490}">
          <x15:cacheHierarchy aggregatedColumn="13"/>
        </ext>
      </extLst>
    </cacheHierarchy>
    <cacheHierarchy uniqueName="[Measures].[Sum of month_key]" caption="Sum of month_key" measure="1" displayFolder="" measureGroup="dim_date_month" count="0">
      <extLst>
        <ext xmlns:x15="http://schemas.microsoft.com/office/spreadsheetml/2010/11/main" uri="{B97F6D7D-B522-45F9-BDA1-12C45D357490}">
          <x15:cacheHierarchy aggregatedColumn="4"/>
        </ext>
      </extLst>
    </cacheHierarchy>
    <cacheHierarchy uniqueName="[Measures].[Sum of total_contract_pln]" caption="Sum of total_contract_pln" measure="1" displayFolder="" measureGroup="fact_project_contract" count="0">
      <extLst>
        <ext xmlns:x15="http://schemas.microsoft.com/office/spreadsheetml/2010/11/main" uri="{B97F6D7D-B522-45F9-BDA1-12C45D357490}">
          <x15:cacheHierarchy aggregatedColumn="52"/>
        </ext>
      </extLst>
    </cacheHierarchy>
    <cacheHierarchy uniqueName="[Measures].[Sum of forecast_cash_in]" caption="Sum of forecast_cash_in" measure="1" displayFolder="" measureGroup="fact_forecast_snapshot" count="0">
      <extLst>
        <ext xmlns:x15="http://schemas.microsoft.com/office/spreadsheetml/2010/11/main" uri="{B97F6D7D-B522-45F9-BDA1-12C45D357490}">
          <x15:cacheHierarchy aggregatedColumn="47"/>
        </ext>
      </extLst>
    </cacheHierarchy>
    <cacheHierarchy uniqueName="[Measures].[Sum of forecast_cash_out]" caption="Sum of forecast_cash_out" measure="1" displayFolder="" measureGroup="fact_forecast_snapshot" count="0">
      <extLst>
        <ext xmlns:x15="http://schemas.microsoft.com/office/spreadsheetml/2010/11/main" uri="{B97F6D7D-B522-45F9-BDA1-12C45D357490}">
          <x15:cacheHierarchy aggregatedColumn="48"/>
        </ext>
      </extLst>
    </cacheHierarchy>
    <cacheHierarchy uniqueName="[Measures].[Sum of committed_amount]" caption="Sum of committed_amount" measure="1" displayFolder="" measureGroup="fact_commitments" count="0">
      <extLst>
        <ext xmlns:x15="http://schemas.microsoft.com/office/spreadsheetml/2010/11/main" uri="{B97F6D7D-B522-45F9-BDA1-12C45D357490}">
          <x15:cacheHierarchy aggregatedColumn="39"/>
        </ext>
      </extLst>
    </cacheHierarchy>
    <cacheHierarchy uniqueName="[Measures].[Sum of invoiced_amount]" caption="Sum of invoiced_amount" measure="1" displayFolder="" measureGroup="fact_commitments" count="0">
      <extLst>
        <ext xmlns:x15="http://schemas.microsoft.com/office/spreadsheetml/2010/11/main" uri="{B97F6D7D-B522-45F9-BDA1-12C45D357490}">
          <x15:cacheHierarchy aggregatedColumn="40"/>
        </ext>
      </extLst>
    </cacheHierarchy>
    <cacheHierarchy uniqueName="[Measures].[Sum of earned_revenue_pln]" caption="Sum of earned_revenue_pln" measure="1" displayFolder="" measureGroup="fact_project_month" count="0">
      <extLst>
        <ext xmlns:x15="http://schemas.microsoft.com/office/spreadsheetml/2010/11/main" uri="{B97F6D7D-B522-45F9-BDA1-12C45D357490}">
          <x15:cacheHierarchy aggregatedColumn="62"/>
        </ext>
      </extLst>
    </cacheHierarchy>
    <cacheHierarchy uniqueName="[Measures].[Sum of total_cost_pln]" caption="Sum of total_cost_pln" measure="1" displayFolder="" measureGroup="fact_project_month" count="0">
      <extLst>
        <ext xmlns:x15="http://schemas.microsoft.com/office/spreadsheetml/2010/11/main" uri="{B97F6D7D-B522-45F9-BDA1-12C45D357490}">
          <x15:cacheHierarchy aggregatedColumn="72"/>
        </ext>
      </extLst>
    </cacheHierarchy>
    <cacheHierarchy uniqueName="[Measures].[Sum of invoiced_revenue_pln]" caption="Sum of invoiced_revenue_pln" measure="1" displayFolder="" measureGroup="fact_project_month" count="0">
      <extLst>
        <ext xmlns:x15="http://schemas.microsoft.com/office/spreadsheetml/2010/11/main" uri="{B97F6D7D-B522-45F9-BDA1-12C45D357490}">
          <x15:cacheHierarchy aggregatedColumn="63"/>
        </ext>
      </extLst>
    </cacheHierarchy>
    <cacheHierarchy uniqueName="[Measures].[Count of project_name_pretty]" caption="Count of project_name_pretty" measure="1" displayFolder="" measureGroup="dim_project" count="0">
      <extLst>
        <ext xmlns:x15="http://schemas.microsoft.com/office/spreadsheetml/2010/11/main" uri="{B97F6D7D-B522-45F9-BDA1-12C45D357490}">
          <x15:cacheHierarchy aggregatedColumn="22"/>
        </ext>
      </extLst>
    </cacheHierarchy>
    <cacheHierarchy uniqueName="[Measures].[Sum of cash_received_pln]" caption="Sum of cash_received_pln" measure="1" displayFolder="" measureGroup="fact_project_month" count="0">
      <extLst>
        <ext xmlns:x15="http://schemas.microsoft.com/office/spreadsheetml/2010/11/main" uri="{B97F6D7D-B522-45F9-BDA1-12C45D357490}">
          <x15:cacheHierarchy aggregatedColumn="64"/>
        </ext>
      </extLst>
    </cacheHierarchy>
    <cacheHierarchy uniqueName="[Measures].[Total Contract]" caption="Total Contract" measure="1" displayFolder="" measureGroup="fact_project_contract" count="0"/>
    <cacheHierarchy uniqueName="[Measures].[Budget Total Cost]" caption="Budget Total Cost" measure="1" displayFolder="" measureGroup="fact_project_contract" count="0"/>
    <cacheHierarchy uniqueName="[Measures].[Budget Margin]" caption="Budget Margin" measure="1" displayFolder="" measureGroup="fact_project_contract" count="0"/>
    <cacheHierarchy uniqueName="[Measures].[Budget Margin %]" caption="Budget Margin %" measure="1" displayFolder="" measureGroup="fact_project_contract" count="0"/>
    <cacheHierarchy uniqueName="[Measures].[Planned Value]" caption="Planned Value" measure="1" displayFolder="" measureGroup="fact_baseline_month" count="0"/>
    <cacheHierarchy uniqueName="[Measures].[Planned Labor Cost]" caption="Planned Labor Cost" measure="1" displayFolder="" measureGroup="fact_resource_plan_month" count="0"/>
    <cacheHierarchy uniqueName="[Measures].[Planned Labor Hours]" caption="Planned Labor Hours" measure="1" displayFolder="" measureGroup="fact_resource_plan_month" count="0"/>
    <cacheHierarchy uniqueName="[Measures].[Committed Amount]" caption="Committed Amount" measure="1" displayFolder="" measureGroup="fact_commitments" count="0"/>
    <cacheHierarchy uniqueName="[Measures].[Invoiced Amount]" caption="Invoiced Amount" measure="1" displayFolder="" measureGroup="fact_commitments" count="0"/>
    <cacheHierarchy uniqueName="[Measures].[Paid Amount]" caption="Paid Amount" measure="1" displayFolder="" measureGroup="fact_commitments" count="0"/>
    <cacheHierarchy uniqueName="[Measures].[Forecast Cash In]" caption="Forecast Cash In" measure="1" displayFolder="" measureGroup="fact_forecast_snapshot" count="0"/>
    <cacheHierarchy uniqueName="[Measures].[Forecast Cash Out]" caption="Forecast Cash Out" measure="1" displayFolder="" measureGroup="fact_forecast_snapshot" count="0"/>
    <cacheHierarchy uniqueName="[Measures].[Forecast Net Cash]" caption="Forecast Net Cash" measure="1" displayFolder="" measureGroup="fact_forecast_snapshot" count="0"/>
    <cacheHierarchy uniqueName="[Measures].[Forecast EAC Cost]" caption="Forecast EAC Cost" measure="1" displayFolder="" measureGroup="fact_forecast_snapshot" count="0"/>
    <cacheHierarchy uniqueName="[Measures].[Active Contract]" caption="Active Contract" measure="1" displayFolder="" measureGroup="fact_project_contract" count="0"/>
    <cacheHierarchy uniqueName="[Measures].[Active Projects]" caption="Active Projects" measure="1" displayFolder="" measureGroup="fact_project_contract" count="0"/>
    <cacheHierarchy uniqueName="[Measures].[Avg Active Contract per Project]" caption="Avg Active Contract per Project" measure="1" displayFolder="" measureGroup="fact_project_contract" count="0"/>
    <cacheHierarchy uniqueName="[Measures].[Active Contract Share in Region]" caption="Active Contract Share in Region" measure="1" displayFolder="" measureGroup="fact_project_contract" count="0"/>
    <cacheHierarchy uniqueName="[Measures].[Baseline]" caption="Baseline" measure="1" displayFolder="" measureGroup="fact_baseline_month" count="0"/>
    <cacheHierarchy uniqueName="[Measures].[Baseline Cum]" caption="Baseline Cum" measure="1" displayFolder="" measureGroup="fact_baseline_month" count="0"/>
    <cacheHierarchy uniqueName="[Measures].[Forecast EAC Cost (Snapshot)]" caption="Forecast EAC Cost (Snapshot)" measure="1" displayFolder="" measureGroup="fact_forecast_snapshot" count="0"/>
    <cacheHierarchy uniqueName="[Measures].[BAC]" caption="BAC" measure="1" displayFolder="" measureGroup="fact_baseline_month" count="0"/>
    <cacheHierarchy uniqueName="[Measures].[ETC]" caption="ETC" measure="1" displayFolder="" measureGroup="fact_forecast_snapshot" count="0"/>
    <cacheHierarchy uniqueName="[Measures].[EAC v. BAC (Forecasted Projects)]" caption="EAC v. BAC (Forecasted Projects)" measure="1" displayFolder="" measureGroup="fact_forecast_snapshot" count="0"/>
    <cacheHierarchy uniqueName="[Measures].[Actual Cost]" caption="Actual Cost" measure="1" displayFolder="" measureGroup="fact_project_month" count="0"/>
    <cacheHierarchy uniqueName="[Measures].[Actual Cost TD]" caption="Actual Cost TD" measure="1" displayFolder="" measureGroup="fact_project_month" count="0"/>
    <cacheHierarchy uniqueName="[Measures].[EAC (Portfolio, Snapshot)]" caption="EAC (Portfolio, Snapshot)" measure="1" displayFolder="" measureGroup="fact_forecast_snapshot" count="0"/>
    <cacheHierarchy uniqueName="[Measures].[EAC Project (Snapshot)]" caption="EAC Project (Snapshot)" measure="1" displayFolder="" measureGroup="fact_forecast_snapshot" count="0"/>
    <cacheHierarchy uniqueName="[Measures].[BAC (Forecasted Projects)]" caption="BAC (Forecasted Projects)" measure="1" displayFolder="" measureGroup="fact_forecast_snapshot" count="0"/>
    <cacheHierarchy uniqueName="[Measures].[Actual Cost TD (Forecasted Projects)]" caption="Actual Cost TD (Forecasted Projects)" measure="1" displayFolder="" measureGroup="fact_project_month" count="0"/>
    <cacheHierarchy uniqueName="[Measures].[ETC (Forecasted Projects)]" caption="ETC (Forecasted Projects)" measure="1" displayFolder="" measureGroup="fact_forecast_snapshot" count="0"/>
    <cacheHierarchy uniqueName="[Measures].[# Forecasted Projects]" caption="# Forecasted Projects" measure="1" displayFolder="" measureGroup="fact_forecast_snapshot" count="0"/>
    <cacheHierarchy uniqueName="[Measures].[Selected Snapshot Month]" caption="Selected Snapshot Month" measure="1" displayFolder="" measureGroup="dim_date_month" count="0"/>
    <cacheHierarchy uniqueName="[Measures].[Total Contract (M)]" caption="Total Contract (M)" measure="1" displayFolder="" measureGroup="fact_project_contract" count="0"/>
    <cacheHierarchy uniqueName="[Measures].[Open Commitments]" caption="Open Commitments" measure="1" displayFolder="" measureGroup="fact_commitments" count="0"/>
    <cacheHierarchy uniqueName="[Measures].[Committed (Expected Pay)]" caption="Committed (Expected Pay)" measure="1" displayFolder="" measureGroup="fact_commitments" count="0"/>
    <cacheHierarchy uniqueName="[Measures].[Paid (Expected Pay)]" caption="Paid (Expected Pay)" measure="1" displayFolder="" measureGroup="fact_commitments" count="0"/>
    <cacheHierarchy uniqueName="[Measures].[Committed (Expected Pay) [mln]]]" caption="Committed (Expected Pay) [mln]" measure="1" displayFolder="" measureGroup="fact_commitments" count="0"/>
    <cacheHierarchy uniqueName="[Measures].[Paid (Expected Pay) [mln]]]" caption="Paid (Expected Pay) [mln]" measure="1" displayFolder="" measureGroup="fact_commitments" count="0"/>
    <cacheHierarchy uniqueName="[Measures].[Margin]" caption="Margin" measure="1" displayFolder="" measureGroup="fact_project_month" count="0"/>
    <cacheHierarchy uniqueName="[Measures].[Margin %]" caption="Margin %" measure="1" displayFolder="" measureGroup="fact_project_month" count="0"/>
    <cacheHierarchy uniqueName="[Measures].[Unbilled]" caption="Unbilled" measure="1" displayFolder="" measureGroup="fact_project_month" count="0"/>
    <cacheHierarchy uniqueName="[Measures].[AR (Receivables)]" caption="AR (Receivables)" measure="1" displayFolder="" measureGroup="fact_project_month" count="0"/>
    <cacheHierarchy uniqueName="[Measures].[CUSTOMER ADVANCES]" caption="CUSTOMER ADVANCES" measure="1" displayFolder="" measureGroup="fact_project_month" count="0"/>
    <cacheHierarchy uniqueName="[Measures].[AR Net]" caption="AR Net" measure="1" displayFolder="" measureGroup="fact_project_month" count="0"/>
    <cacheHierarchy uniqueName="[Measures].[Cash In]" caption="Cash In" measure="1" displayFolder="" measureGroup="fact_project_month" count="0"/>
    <cacheHierarchy uniqueName="[Measures].[Cash Out]" caption="Cash Out" measure="1" displayFolder="" measureGroup="fact_project_month" count="0"/>
    <cacheHierarchy uniqueName="[Measures].[Net Cash Flow]" caption="Net Cash Flow" measure="1" displayFolder="" measureGroup="fact_project_month" count="0"/>
    <cacheHierarchy uniqueName="[Measures].[__XL_Count dim_client]" caption="__XL_Count dim_client" measure="1" displayFolder="" measureGroup="dim_client" count="0" hidden="1"/>
    <cacheHierarchy uniqueName="[Measures].[__XL_Count dim_company]" caption="__XL_Count dim_company" measure="1" displayFolder="" measureGroup="dim_company" count="0" hidden="1"/>
    <cacheHierarchy uniqueName="[Measures].[__XL_Count dim_date_month]" caption="__XL_Count dim_date_month" measure="1" displayFolder="" measureGroup="dim_date_month" count="0" hidden="1"/>
    <cacheHierarchy uniqueName="[Measures].[__XL_Count dim_project]" caption="__XL_Count dim_project" measure="1" displayFolder="" measureGroup="dim_project" count="0" hidden="1"/>
    <cacheHierarchy uniqueName="[Measures].[__XL_Count dim_vendor]" caption="__XL_Count dim_vendor" measure="1" displayFolder="" measureGroup="dim_vendor" count="0" hidden="1"/>
    <cacheHierarchy uniqueName="[Measures].[__XL_Count fact_project_month]" caption="__XL_Count fact_project_month" measure="1" displayFolder="" measureGroup="fact_project_month" count="0" hidden="1"/>
    <cacheHierarchy uniqueName="[Measures].[__XL_Count fact_project_contract]" caption="__XL_Count fact_project_contract" measure="1" displayFolder="" measureGroup="fact_project_contract" count="0" hidden="1"/>
    <cacheHierarchy uniqueName="[Measures].[__XL_Count fact_baseline_month]" caption="__XL_Count fact_baseline_month" measure="1" displayFolder="" measureGroup="fact_baseline_month" count="0" hidden="1"/>
    <cacheHierarchy uniqueName="[Measures].[__XL_Count fact_resource_plan_month]" caption="__XL_Count fact_resource_plan_month" measure="1" displayFolder="" measureGroup="fact_resource_plan_month" count="0" hidden="1"/>
    <cacheHierarchy uniqueName="[Measures].[__XL_Count fact_commitments]" caption="__XL_Count fact_commitments" measure="1" displayFolder="" measureGroup="fact_commitments" count="0" hidden="1"/>
    <cacheHierarchy uniqueName="[Measures].[__XL_Count fact_forecast_snapshot]" caption="__XL_Count fact_forecast_snapshot" measure="1" displayFolder="" measureGroup="fact_forecast_snapshot" count="0" hidden="1"/>
    <cacheHierarchy uniqueName="[Measures].[__XL_Count dim_region]" caption="__XL_Count dim_region" measure="1" displayFolder="" measureGroup="dim_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04417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27854-EE85-4B13-B5FE-40A457DE224A}" name="Project_Earned_Cost" cacheId="1525" applyNumberFormats="0" applyBorderFormats="0" applyFontFormats="0" applyPatternFormats="0" applyAlignmentFormats="0" applyWidthHeightFormats="1" dataCaption="Values" tag="239f14a6-d0c9-4612-a3df-4d5579476b7f" updatedVersion="8" minRefreshableVersion="3" subtotalHiddenItems="1" rowGrandTotals="0" colGrandTotals="0" itemPrintTitles="1" createdVersion="8" indent="0" outline="1" outlineData="1" multipleFieldFilters="0" rowHeaderCaption="PROJECT">
  <location ref="B14:H24" firstHeaderRow="0" firstDataRow="1" firstDataCol="1"/>
  <pivotFields count="8">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6">
    <i>
      <x/>
    </i>
    <i i="1">
      <x v="1"/>
    </i>
    <i i="2">
      <x v="2"/>
    </i>
    <i i="3">
      <x v="3"/>
    </i>
    <i i="4">
      <x v="4"/>
    </i>
    <i i="5">
      <x v="5"/>
    </i>
  </colItems>
  <dataFields count="6">
    <dataField name="EARNED" fld="1" baseField="0" baseItem="3" numFmtId="166"/>
    <dataField name="COST " fld="2" baseField="0" baseItem="3" numFmtId="166"/>
    <dataField name="MARGIN" fld="4" subtotal="count" baseField="0" baseItem="1" numFmtId="166"/>
    <dataField name="MARGIN  %" fld="5" subtotal="count" baseField="0" baseItem="1" numFmtId="165"/>
    <dataField name="INVOICED" fld="6" baseField="0" baseItem="4" numFmtId="166"/>
    <dataField name="UNBILLED (WIP)" fld="7" subtotal="count" baseField="0" baseItem="8" numFmtId="166"/>
  </dataFields>
  <formats count="27">
    <format dxfId="23">
      <pivotArea field="0" type="button" dataOnly="0" labelOnly="1" outline="0" axis="axisRow" fieldPosition="0"/>
    </format>
    <format dxfId="24">
      <pivotArea dataOnly="0" labelOnly="1" outline="0" fieldPosition="0">
        <references count="1">
          <reference field="4294967294" count="1">
            <x v="0"/>
          </reference>
        </references>
      </pivotArea>
    </format>
    <format dxfId="25">
      <pivotArea dataOnly="0" labelOnly="1" outline="0" fieldPosition="0">
        <references count="1">
          <reference field="4294967294" count="1">
            <x v="1"/>
          </reference>
        </references>
      </pivotArea>
    </format>
    <format dxfId="26">
      <pivotArea dataOnly="0" fieldPosition="0">
        <references count="1">
          <reference field="0" count="0"/>
        </references>
      </pivotArea>
    </format>
    <format dxfId="27">
      <pivotArea outline="0" fieldPosition="0">
        <references count="1">
          <reference field="4294967294" count="1">
            <x v="0"/>
          </reference>
        </references>
      </pivotArea>
    </format>
    <format dxfId="28">
      <pivotArea outline="0" fieldPosition="0">
        <references count="1">
          <reference field="4294967294" count="1">
            <x v="1"/>
          </reference>
        </references>
      </pivotArea>
    </format>
    <format dxfId="29">
      <pivotArea type="all" dataOnly="0" outline="0" fieldPosition="0"/>
    </format>
    <format dxfId="30">
      <pivotArea outline="0" collapsedLevelsAreSubtotals="1" fieldPosition="0"/>
    </format>
    <format dxfId="31">
      <pivotArea field="0" type="button" dataOnly="0" labelOnly="1" outline="0" axis="axisRow" fieldPosition="0"/>
    </format>
    <format dxfId="32">
      <pivotArea dataOnly="0" labelOnly="1" fieldPosition="0">
        <references count="1">
          <reference field="0" count="0"/>
        </references>
      </pivotArea>
    </format>
    <format dxfId="33">
      <pivotArea dataOnly="0" labelOnly="1" outline="0" fieldPosition="0">
        <references count="1">
          <reference field="4294967294" count="2">
            <x v="0"/>
            <x v="1"/>
          </reference>
        </references>
      </pivotArea>
    </format>
    <format dxfId="34">
      <pivotArea dataOnly="0" labelOnly="1" outline="0" fieldPosition="0">
        <references count="1">
          <reference field="4294967294" count="2">
            <x v="2"/>
            <x v="3"/>
          </reference>
        </references>
      </pivotArea>
    </format>
    <format dxfId="35">
      <pivotArea outline="0" fieldPosition="0">
        <references count="1">
          <reference field="4294967294" count="1">
            <x v="2"/>
          </reference>
        </references>
      </pivotArea>
    </format>
    <format dxfId="36">
      <pivotArea outline="0" fieldPosition="0">
        <references count="1">
          <reference field="4294967294" count="1">
            <x v="3"/>
          </reference>
        </references>
      </pivotArea>
    </format>
    <format dxfId="37">
      <pivotArea dataOnly="0" labelOnly="1" outline="0" fieldPosition="0">
        <references count="1">
          <reference field="4294967294" count="1">
            <x v="4"/>
          </reference>
        </references>
      </pivotArea>
    </format>
    <format dxfId="38">
      <pivotArea outline="0" fieldPosition="0">
        <references count="1">
          <reference field="4294967294" count="1">
            <x v="4"/>
          </reference>
        </references>
      </pivotArea>
    </format>
    <format dxfId="39">
      <pivotArea dataOnly="0" labelOnly="1" outline="0" fieldPosition="0">
        <references count="1">
          <reference field="4294967294" count="1">
            <x v="5"/>
          </reference>
        </references>
      </pivotArea>
    </format>
    <format dxfId="40">
      <pivotArea outline="0" fieldPosition="0">
        <references count="1">
          <reference field="4294967294" count="1">
            <x v="5"/>
          </reference>
        </references>
      </pivotArea>
    </format>
    <format dxfId="41">
      <pivotArea type="all" dataOnly="0" outline="0" fieldPosition="0"/>
    </format>
    <format dxfId="42">
      <pivotArea outline="0" collapsedLevelsAreSubtotals="1" fieldPosition="0"/>
    </format>
    <format dxfId="43">
      <pivotArea field="0" type="button" dataOnly="0" labelOnly="1" outline="0" axis="axisRow" fieldPosition="0"/>
    </format>
    <format dxfId="44">
      <pivotArea dataOnly="0" labelOnly="1" fieldPosition="0">
        <references count="1">
          <reference field="0" count="0"/>
        </references>
      </pivotArea>
    </format>
    <format dxfId="45">
      <pivotArea dataOnly="0" labelOnly="1" outline="0" fieldPosition="0">
        <references count="1">
          <reference field="4294967294" count="6">
            <x v="0"/>
            <x v="1"/>
            <x v="2"/>
            <x v="3"/>
            <x v="4"/>
            <x v="5"/>
          </reference>
        </references>
      </pivotArea>
    </format>
    <format dxfId="46">
      <pivotArea outline="0" collapsedLevelsAreSubtotals="1" fieldPosition="0"/>
    </format>
    <format dxfId="47">
      <pivotArea outline="0" collapsedLevelsAreSubtotals="1" fieldPosition="0"/>
    </format>
    <format dxfId="48">
      <pivotArea dataOnly="0" labelOnly="1" fieldPosition="0">
        <references count="1">
          <reference field="0" count="0"/>
        </references>
      </pivotArea>
    </format>
    <format dxfId="49">
      <pivotArea dataOnly="0" labelOnly="1" fieldPosition="0">
        <references count="1">
          <reference field="0" count="0"/>
        </references>
      </pivotArea>
    </format>
  </formats>
  <conditionalFormats count="5">
    <conditionalFormat type="all" priority="5">
      <pivotAreas count="1">
        <pivotArea type="data" outline="0" collapsedLevelsAreSubtotals="1" fieldPosition="0">
          <references count="1">
            <reference field="4294967294" count="1" selected="0">
              <x v="2"/>
            </reference>
          </references>
        </pivotArea>
      </pivotAreas>
    </conditionalFormat>
    <conditionalFormat type="all" priority="4">
      <pivotAreas count="1">
        <pivotArea type="data" outline="0" collapsedLevelsAreSubtotals="1" fieldPosition="0">
          <references count="1">
            <reference field="4294967294" count="1" selected="0">
              <x v="2"/>
            </reference>
          </references>
        </pivotArea>
      </pivotAreas>
    </conditionalFormat>
    <conditionalFormat type="all" priority="3">
      <pivotAreas count="1">
        <pivotArea type="data" outline="0" collapsedLevelsAreSubtotals="1" fieldPosition="0">
          <references count="1">
            <reference field="4294967294" count="1" selected="0">
              <x v="3"/>
            </reference>
          </references>
        </pivotArea>
      </pivotAreas>
    </conditionalFormat>
    <conditionalFormat type="all" priority="2">
      <pivotAreas count="1">
        <pivotArea type="data" outline="0" collapsedLevelsAreSubtotals="1" fieldPosition="0">
          <references count="1">
            <reference field="4294967294" count="1" selected="0">
              <x v="3"/>
            </reference>
          </references>
        </pivotArea>
      </pivotAreas>
    </conditionalFormat>
    <conditionalFormat priority="1">
      <pivotAreas count="1">
        <pivotArea type="data" outline="0" collapsedLevelsAreSubtotals="1" fieldPosition="0">
          <references count="1">
            <reference field="4294967294" count="1" selected="0">
              <x v="5"/>
            </reference>
          </references>
        </pivotArea>
      </pivotAreas>
    </conditionalFormat>
  </conditional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region].[region_name].&amp;[Gulf Co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ARGIN"/>
    <pivotHierarchy dragToRow="0" dragToCol="0" dragToPage="0" dragToData="1" caption="MARGIN  %"/>
    <pivotHierarchy dragToRow="0" dragToCol="0" dragToPage="0" dragToData="1" caption="UNBILLED (W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EARNED"/>
    <pivotHierarchy dragToData="1" caption="COST "/>
    <pivotHierarchy dragToData="1" caption="INVOICED"/>
    <pivotHierarchy dragToData="1"/>
    <pivotHierarchy dragToData="1"/>
    <pivotHierarchy dragToData="1"/>
  </pivotHierarchies>
  <pivotTableStyleInfo name="PivotStyleLight16" showRowHeaders="0"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ject]"/>
        <x15:activeTabTopLevelEntity name="[fact_project_month]"/>
        <x15:activeTabTopLevelEntity name="[fact_project_contract]"/>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7222FB-EA81-40A3-865B-7848B1F21FC4}" name="Project_Cash" cacheId="1534" applyNumberFormats="0" applyBorderFormats="0" applyFontFormats="0" applyPatternFormats="0" applyAlignmentFormats="0" applyWidthHeightFormats="1" dataCaption="Values" tag="119e70d9-9952-4411-9c70-c2b817d85387" updatedVersion="8" minRefreshableVersion="3" subtotalHiddenItems="1" rowGrandTotals="0" colGrandTotals="0" itemPrintTitles="1" createdVersion="8" indent="0" outline="1" outlineData="1" multipleFieldFilters="0" rowHeaderCaption="PROJECT">
  <location ref="B14:H24" firstHeaderRow="0" firstDataRow="1" firstDataCol="1"/>
  <pivotFields count="8">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2"/>
    </i>
    <i>
      <x v="7"/>
    </i>
    <i>
      <x v="4"/>
    </i>
    <i>
      <x v="1"/>
    </i>
    <i>
      <x/>
    </i>
    <i>
      <x v="8"/>
    </i>
    <i>
      <x v="5"/>
    </i>
    <i>
      <x v="6"/>
    </i>
    <i>
      <x v="9"/>
    </i>
    <i>
      <x v="3"/>
    </i>
  </rowItems>
  <colFields count="1">
    <field x="-2"/>
  </colFields>
  <colItems count="6">
    <i>
      <x/>
    </i>
    <i i="1">
      <x v="1"/>
    </i>
    <i i="2">
      <x v="2"/>
    </i>
    <i i="3">
      <x v="3"/>
    </i>
    <i i="4">
      <x v="4"/>
    </i>
    <i i="5">
      <x v="5"/>
    </i>
  </colItems>
  <dataFields count="6">
    <dataField name="INVOICED" fld="1" baseField="0" baseItem="4" numFmtId="166"/>
    <dataField name="CASH IN" fld="2" baseField="0" baseItem="4" numFmtId="166"/>
    <dataField fld="3" subtotal="count" baseField="0" baseItem="4" numFmtId="166"/>
    <dataField name="UNBILLED (WIP)" fld="4" subtotal="count" baseField="0" baseItem="4" numFmtId="166"/>
    <dataField name="NET CASH FLOW " fld="5" subtotal="count" baseField="0" baseItem="4" numFmtId="166"/>
    <dataField fld="6" subtotal="count" baseField="0" baseItem="4" numFmtId="166"/>
  </dataFields>
  <formats count="11">
    <format dxfId="22">
      <pivotArea field="0" type="button" dataOnly="0" labelOnly="1" outline="0" axis="axisRow" fieldPosition="0"/>
    </format>
    <format dxfId="21">
      <pivotArea dataOnly="0" labelOnly="1" outline="0" fieldPosition="0">
        <references count="1">
          <reference field="4294967294" count="6">
            <x v="0"/>
            <x v="1"/>
            <x v="2"/>
            <x v="3"/>
            <x v="4"/>
            <x v="5"/>
          </reference>
        </references>
      </pivotArea>
    </format>
    <format dxfId="20">
      <pivotArea field="0" type="button" dataOnly="0" labelOnly="1" outline="0" axis="axisRow" fieldPosition="0"/>
    </format>
    <format dxfId="19">
      <pivotArea dataOnly="0" labelOnly="1" outline="0" fieldPosition="0">
        <references count="1">
          <reference field="4294967294" count="6">
            <x v="0"/>
            <x v="1"/>
            <x v="2"/>
            <x v="3"/>
            <x v="4"/>
            <x v="5"/>
          </reference>
        </references>
      </pivotArea>
    </format>
    <format dxfId="18">
      <pivotArea field="0" type="button" dataOnly="0" labelOnly="1" outline="0" axis="axisRow" fieldPosition="0"/>
    </format>
    <format dxfId="17">
      <pivotArea dataOnly="0" labelOnly="1" outline="0" fieldPosition="0">
        <references count="1">
          <reference field="4294967294" count="6">
            <x v="0"/>
            <x v="1"/>
            <x v="2"/>
            <x v="3"/>
            <x v="4"/>
            <x v="5"/>
          </reference>
        </references>
      </pivotArea>
    </format>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outline="0" fieldPosition="0">
        <references count="1">
          <reference field="4294967294" count="6">
            <x v="0"/>
            <x v="1"/>
            <x v="2"/>
            <x v="3"/>
            <x v="4"/>
            <x v="5"/>
          </reference>
        </references>
      </pivotArea>
    </format>
  </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region].[region_name].&amp;[Gulf Co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UNBILLED (W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CASH FLOW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NVOICED"/>
    <pivotHierarchy dragToData="1"/>
    <pivotHierarchy dragToData="1" caption="CASH IN"/>
    <pivotHierarchy dragToData="1"/>
  </pivotHierarchies>
  <pivotTableStyleInfo name="PivotStyleLight16" showRowHeaders="0"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project_month]"/>
        <x15:activeTabTopLevelEntity name="[dim_date_month]"/>
        <x15:activeTabTopLevelEntity name="[dim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98874E-6B83-4CFF-A5BD-7372BF1F2EF5}" name="PivotTable6" cacheId="937" applyNumberFormats="0" applyBorderFormats="0" applyFontFormats="0" applyPatternFormats="0" applyAlignmentFormats="0" applyWidthHeightFormats="1" dataCaption="Values" tag="5321a307-deb2-413b-b3b8-95d5e4b3ea4a" updatedVersion="8" minRefreshableVersion="3" useAutoFormatting="1" itemPrintTitles="1" createdVersion="8" indent="0" outline="1" outlineData="1" multipleFieldFilters="0">
  <location ref="I14:I1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ject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7BBF35-A8B7-4435-AD6E-6E573A8A6223}" name="Customer_advances" cacheId="1531" applyNumberFormats="0" applyBorderFormats="0" applyFontFormats="0" applyPatternFormats="0" applyAlignmentFormats="0" applyWidthHeightFormats="1" dataCaption="Values" tag="84f7cfb2-04ab-4fee-a296-47ab4687ba33" updatedVersion="8" minRefreshableVersion="3" useAutoFormatting="1" subtotalHiddenItems="1" itemPrintTitles="1" createdVersion="8" indent="0" outline="1" outlineData="1" multipleFieldFilters="0">
  <location ref="H14:H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region].[region_name].&amp;[Gulf Co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ject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7166B3-7064-4018-B4F6-20E567EED34F}" name="AR_receivables" cacheId="1528" applyNumberFormats="0" applyBorderFormats="0" applyFontFormats="0" applyPatternFormats="0" applyAlignmentFormats="0" applyWidthHeightFormats="1" dataCaption="Values" tag="83dacb2c-942b-432a-817b-871e90686a66" updatedVersion="8" minRefreshableVersion="3" useAutoFormatting="1" subtotalHiddenItems="1" itemPrintTitles="1" createdVersion="8" indent="0" outline="1" outlineData="1" multipleFieldFilters="0">
  <location ref="G14:G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region].[region_name].&amp;[Gulf Co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ject_month]"/>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DE3A68-5A5E-47EA-94EC-A88A067AAB88}" name="Cash_recieved" cacheId="940" applyNumberFormats="0" applyBorderFormats="0" applyFontFormats="0" applyPatternFormats="0" applyAlignmentFormats="0" applyWidthHeightFormats="1" dataCaption="Values" tag="587ba757-d971-4d34-bfbd-3a7e5e4144e8" updatedVersion="8" minRefreshableVersion="3" useAutoFormatting="1" itemPrintTitles="1" createdVersion="8" indent="0" outline="1" outlineData="1" multipleFieldFilters="0">
  <location ref="F14:F15" firstHeaderRow="1" firstDataRow="1" firstDataCol="0"/>
  <pivotFields count="1">
    <pivotField dataField="1" subtotalTop="0" showAll="0" defaultSubtotal="0"/>
  </pivotFields>
  <rowItems count="1">
    <i/>
  </rowItems>
  <colItems count="1">
    <i/>
  </colItems>
  <dataFields count="1">
    <dataField name="Sum of cash_received_pln" fld="0"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ject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F44004-E3C2-41FA-B86E-57F9AF9FDAF5}" name="Region_name" cacheId="1522" applyNumberFormats="0" applyBorderFormats="0" applyFontFormats="0" applyPatternFormats="0" applyAlignmentFormats="0" applyWidthHeightFormats="1" dataCaption="Values" tag="00a2686c-6ecd-4591-ae4c-b903febb6e9c" updatedVersion="8" minRefreshableVersion="3" subtotalHiddenItems="1" rowGrandTotals="0" colGrandTotals="0" itemPrintTitles="1" createdVersion="8" indent="0" outline="1" outlineData="1" multipleFieldFilters="0">
  <location ref="E14:E1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043515-B8A0-4857-B1D5-B22A36CC3D8E}" name="Invoiced" cacheId="1519" applyNumberFormats="0" applyBorderFormats="0" applyFontFormats="0" applyPatternFormats="0" applyAlignmentFormats="0" applyWidthHeightFormats="1" dataCaption="Values" tag="0ce61d7b-6575-40f0-8bd9-3a5af23a16f5" updatedVersion="8" minRefreshableVersion="3" useAutoFormatting="1" subtotalHiddenItems="1" itemPrintTitles="1" createdVersion="8" indent="0" outline="1" outlineData="1" multipleFieldFilters="0">
  <location ref="D14:D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invoiced_revenue_pln" fld="0"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region].[region_name].&amp;[Gulf Co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ject_month]"/>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CC47F-04BA-4DD2-BFBC-685E742CA3E0}" name="Cost" cacheId="1513" applyNumberFormats="0" applyBorderFormats="0" applyFontFormats="0" applyPatternFormats="0" applyAlignmentFormats="0" applyWidthHeightFormats="1" dataCaption="Values" tag="6aa85e8b-f161-4e29-87f7-9f6842adad98" updatedVersion="8" minRefreshableVersion="3" useAutoFormatting="1" subtotalHiddenItems="1" itemPrintTitles="1" createdVersion="8" indent="0" outline="1" outlineData="1" multipleFieldFilters="0">
  <location ref="C14:C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cost_pln" fld="0"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region].[region_name].&amp;[Gulf Co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ject_month]"/>
        <x15:activeTabTopLevelEntity name="[fact_project_contract]"/>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063989-E8A8-4555-A6AF-6B5DB17485C3}" name="Earned" cacheId="1516" applyNumberFormats="0" applyBorderFormats="0" applyFontFormats="0" applyPatternFormats="0" applyAlignmentFormats="0" applyWidthHeightFormats="1" dataCaption="Values" tag="22767c4a-fce4-4f06-8678-7a9efaddd0fa" updatedVersion="8" minRefreshableVersion="3" useAutoFormatting="1" subtotalHiddenItems="1" itemPrintTitles="1" createdVersion="8"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earned_revenue_pln" fld="0"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region].[region_name].&amp;[Gulf Co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ject_month]"/>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01FC8D-0A74-4DA7-B89B-7DD0A3924479}" name="PivotTable3" cacheId="945" applyNumberFormats="0" applyBorderFormats="0" applyFontFormats="0" applyPatternFormats="0" applyAlignmentFormats="0" applyWidthHeightFormats="1" dataCaption="Values" tag="648deeca-353a-49c3-9e6c-90cf7abafa21" updatedVersion="8" minRefreshableVersion="3" subtotalHiddenItems="1" itemPrintTitles="1" createdVersion="8" indent="0" outline="1" outlineData="1" multipleFieldFilters="0">
  <location ref="B4:C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invoiced_revenue_pln" fld="1"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project_mont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name" xr10:uid="{010A3121-0260-4DF6-AB21-F6A614EA39CE}" sourceName="[dim_region].[region_name]">
  <pivotTables>
    <pivotTable tabId="10" name="Cost"/>
    <pivotTable tabId="10" name="Earned"/>
    <pivotTable tabId="10" name="Invoiced"/>
    <pivotTable tabId="10" name="Region_name"/>
    <pivotTable tabId="12" name="Project_Earned_Cost"/>
    <pivotTable tabId="10" name="AR_receivables"/>
    <pivotTable tabId="10" name="Customer_advances"/>
    <pivotTable tabId="14" name="Project_Cash"/>
  </pivotTables>
  <data>
    <olap pivotCacheId="1410441739">
      <levels count="2">
        <level uniqueName="[dim_region].[region_name].[(All)]" sourceCaption="(All)" count="0"/>
        <level uniqueName="[dim_region].[region_name].[region_name]" sourceCaption="region_name" count="6">
          <ranges>
            <range startItem="0">
              <i n="[dim_region].[region_name].&amp;[Gulf Coast]" c="Gulf Coast"/>
              <i n="[dim_region].[region_name].&amp;[Midwest]" c="Midwest"/>
              <i n="[dim_region].[region_name].&amp;[Northeast]" c="Northeast"/>
              <i n="[dim_region].[region_name].&amp;[Other]" c="Other"/>
              <i n="[dim_region].[region_name].&amp;[South]" c="South"/>
              <i n="[dim_region].[region_name].&amp;[West]" c="West"/>
            </range>
          </ranges>
        </level>
      </levels>
      <selections count="1">
        <selection n="[dim_region].[region_name].&amp;[Gulf Coa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name" xr10:uid="{98A1022E-9F3A-405C-AE19-43BA8DEA7770}" cache="Slicer_region_name" caption="Slicer_region_name" columnCount="6" level="1" style="Nortbridg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name 1" xr10:uid="{DADC3E53-DF2B-4BAC-8DE8-7B09C560F84E}" cache="Slicer_region_name" caption="Slicer_region_name" columnCount="6" level="1" style="Nortbridg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EC1C6-39AE-4C21-BB54-1EF7845DD97E}" name="Table1" displayName="Table1" ref="B3:I12" totalsRowShown="0" headerRowDxfId="5" headerRowBorderDxfId="6" tableBorderDxfId="7" headerRowCellStyle="Normal 3">
  <tableColumns count="8">
    <tableColumn id="1" xr3:uid="{A8FC8C05-3CDF-47BE-8F0B-D3BB465B1C43}" name="KPI"/>
    <tableColumn id="2" xr3:uid="{1237C7B6-DDD2-48BC-9FAC-7D3BA7EE62DB}" name="TYPE"/>
    <tableColumn id="3" xr3:uid="{DB143E0E-0B7E-4A24-A84B-1E3E32375885}" name="GOOD WHEN"/>
    <tableColumn id="4" xr3:uid="{E9F28709-3734-438D-8CF5-B84281E48263}" name="BUSINESS DEFINITION"/>
    <tableColumn id="5" xr3:uid="{56C27564-193C-47BF-895C-0EE34CFBC5D2}" name="MODEL LOGIC"/>
    <tableColumn id="6" xr3:uid="{6B7059A3-4B66-4CAF-915D-E782A764884C}" name="NEGATIVE VALUE MEANS"/>
    <tableColumn id="7" xr3:uid="{A3B37826-75BA-4EFB-A3AB-21569E17E8DE}" name="SOURCE"/>
    <tableColumn id="8" xr3:uid="{7346FB00-E839-4BCD-935D-06D3674DEC9D}" name="NOTES"/>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B01AE-1B13-4130-BFA0-CF56812C4B08}" name="Table2" displayName="Table2" ref="B17:G29" totalsRowShown="0" headerRowDxfId="2" headerRowBorderDxfId="3" tableBorderDxfId="4" headerRowCellStyle="Normal 3">
  <tableColumns count="6">
    <tableColumn id="1" xr3:uid="{486BD692-9EFA-47F7-BE9C-BDDD1B707BC6}" name="TABLE / OBJECT"/>
    <tableColumn id="2" xr3:uid="{8CA5EDFA-FC3D-4021-AD0E-8130F49D34AA}" name="GRAIN"/>
    <tableColumn id="3" xr3:uid="{72D8ECA7-4080-4186-B1A1-C64DD1D57BEF}" name="PRIMARY KEYS"/>
    <tableColumn id="4" xr3:uid="{D6ED7272-7D79-4A3C-81D1-AB49E2A4F17C}" name="MAIN FIELDS"/>
    <tableColumn id="5" xr3:uid="{0E933831-A528-4065-BF67-694953CAA238}" name="USED IN (KPIs)"/>
    <tableColumn id="6" xr3:uid="{B48131A0-AFC5-4051-B9B1-5BF6D6682421}" name="NOTES"/>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4B674F-C0EF-496F-9121-1F65FE5264FC}" name="Table3" displayName="Table3" ref="B34:F43" totalsRowShown="0" headerRowDxfId="0" headerRowBorderDxfId="1">
  <tableColumns count="5">
    <tableColumn id="1" xr3:uid="{20431C8B-7598-4F44-B1F8-E6AB83863C58}" name="CHECK"/>
    <tableColumn id="2" xr3:uid="{B3E27E9F-5034-4B08-BCD2-47C0FBD15738}" name="WHAT IT VALIDATES"/>
    <tableColumn id="3" xr3:uid="{13077BA4-43E5-43A2-99A5-472F0905B10F}" name="HOW TO READ IT"/>
    <tableColumn id="4" xr3:uid="{BF00C481-15FE-4484-893E-7406CCAA7A67}" name="IF IT FAILS (MOST COMMON REASONS)"/>
    <tableColumn id="5" xr3:uid="{085A5DA2-AFD1-4B0E-8496-26BADA11C32B}" name="WHAT TO DO"/>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51D24-CC7A-46EF-8924-CA81D53793A5}">
  <dimension ref="C14:K29"/>
  <sheetViews>
    <sheetView showGridLines="0" tabSelected="1" workbookViewId="0">
      <selection activeCell="D16" sqref="D16"/>
    </sheetView>
  </sheetViews>
  <sheetFormatPr defaultRowHeight="14.4" x14ac:dyDescent="0.3"/>
  <cols>
    <col min="1" max="1" width="4.109375" style="5" customWidth="1"/>
    <col min="2" max="2" width="13.33203125" style="5" customWidth="1"/>
    <col min="3" max="3" width="3.109375" style="5" customWidth="1"/>
    <col min="4" max="7" width="17.77734375" style="5" customWidth="1"/>
    <col min="8" max="8" width="13.109375" style="5" customWidth="1"/>
    <col min="9" max="9" width="10.88671875" style="5" customWidth="1"/>
    <col min="10" max="16384" width="8.88671875" style="5"/>
  </cols>
  <sheetData>
    <row r="14" spans="3:9" ht="15.6" x14ac:dyDescent="0.3">
      <c r="C14" s="6"/>
      <c r="D14" s="7" t="s">
        <v>18</v>
      </c>
      <c r="E14" s="6"/>
      <c r="F14" s="6"/>
      <c r="G14" s="6"/>
      <c r="H14" s="6"/>
      <c r="I14" s="6"/>
    </row>
    <row r="15" spans="3:9" ht="15.6" x14ac:dyDescent="0.3">
      <c r="C15" s="6"/>
      <c r="D15" s="6"/>
      <c r="E15" s="6"/>
      <c r="F15" s="6"/>
      <c r="G15" s="6"/>
      <c r="H15" s="6"/>
      <c r="I15" s="6"/>
    </row>
    <row r="16" spans="3:9" ht="19.8" customHeight="1" x14ac:dyDescent="0.3">
      <c r="C16" s="6"/>
      <c r="D16" s="8" t="s">
        <v>19</v>
      </c>
      <c r="E16" s="8" t="s">
        <v>13</v>
      </c>
      <c r="F16" s="8" t="s">
        <v>14</v>
      </c>
      <c r="G16" s="8" t="s">
        <v>15</v>
      </c>
      <c r="H16" s="8" t="s">
        <v>16</v>
      </c>
      <c r="I16" s="8" t="s">
        <v>21</v>
      </c>
    </row>
    <row r="17" spans="3:11" ht="24" customHeight="1" x14ac:dyDescent="0.3">
      <c r="C17" s="40">
        <v>1</v>
      </c>
      <c r="D17" s="6" t="str" vm="2">
        <f>CUBERANKEDMEMBER("ThisWorkbookDataModel",Support!$J$2,C17)</f>
        <v>Gulf Coast</v>
      </c>
      <c r="E17" s="9" vm="10">
        <f>CUBEVALUE("ThisWorkbookDataModel",$D17,"[Measures].[Sum of earned_revenue_pln]")</f>
        <v>3300412537.8487334</v>
      </c>
      <c r="F17" s="9" vm="11">
        <f>CUBEVALUE("ThisWorkbookDataModel",$D17,"[Measures].[Sum of total_cost_pln]")</f>
        <v>2877978301.0603065</v>
      </c>
      <c r="G17" s="10">
        <f>E17-F17</f>
        <v>422434236.78842688</v>
      </c>
      <c r="H17" s="11">
        <f>G17/E17</f>
        <v>0.12799437401961178</v>
      </c>
      <c r="I17" s="18" t="s">
        <v>23</v>
      </c>
    </row>
    <row r="18" spans="3:11" ht="24" customHeight="1" x14ac:dyDescent="0.3">
      <c r="C18" s="40">
        <v>2</v>
      </c>
      <c r="D18" s="6" t="str" vm="3">
        <f>CUBERANKEDMEMBER("ThisWorkbookDataModel",Support!$J$2,C18)</f>
        <v>Midwest</v>
      </c>
      <c r="E18" s="9" vm="18">
        <f t="shared" ref="E18:E22" si="0">CUBEVALUE("ThisWorkbookDataModel",$D18,"[Measures].[Sum of earned_revenue_pln]")</f>
        <v>1958859850.1105909</v>
      </c>
      <c r="F18" s="9" vm="19">
        <f t="shared" ref="F18:F22" si="1">CUBEVALUE("ThisWorkbookDataModel",$D18,"[Measures].[Sum of total_cost_pln]")</f>
        <v>1696539529.149328</v>
      </c>
      <c r="G18" s="10">
        <f t="shared" ref="G18:G22" si="2">E18-F18</f>
        <v>262320320.96126294</v>
      </c>
      <c r="H18" s="11">
        <f t="shared" ref="H18:H22" si="3">G18/E18</f>
        <v>0.13391479790984187</v>
      </c>
      <c r="I18" s="18" t="s">
        <v>23</v>
      </c>
    </row>
    <row r="19" spans="3:11" ht="24" customHeight="1" x14ac:dyDescent="0.3">
      <c r="C19" s="40">
        <v>3</v>
      </c>
      <c r="D19" s="6" t="str" vm="4">
        <f>CUBERANKEDMEMBER("ThisWorkbookDataModel",Support!$J$2,C19)</f>
        <v>Northeast</v>
      </c>
      <c r="E19" s="9" vm="16">
        <f t="shared" si="0"/>
        <v>1643358893.8449609</v>
      </c>
      <c r="F19" s="9" vm="17">
        <f t="shared" si="1"/>
        <v>1398552120.2167218</v>
      </c>
      <c r="G19" s="10">
        <f t="shared" si="2"/>
        <v>244806773.62823915</v>
      </c>
      <c r="H19" s="11">
        <f t="shared" si="3"/>
        <v>0.1489673220774469</v>
      </c>
      <c r="I19" s="18" t="s">
        <v>23</v>
      </c>
    </row>
    <row r="20" spans="3:11" ht="24" customHeight="1" x14ac:dyDescent="0.3">
      <c r="C20" s="40">
        <v>4</v>
      </c>
      <c r="D20" s="6" t="str" vm="5">
        <f>CUBERANKEDMEMBER("ThisWorkbookDataModel",Support!$J$2,C20)</f>
        <v>Other</v>
      </c>
      <c r="E20" s="9" vm="20">
        <f t="shared" si="0"/>
        <v>2920591777.5954742</v>
      </c>
      <c r="F20" s="9" vm="21">
        <f t="shared" si="1"/>
        <v>2534210707.8919034</v>
      </c>
      <c r="G20" s="10">
        <f t="shared" si="2"/>
        <v>386381069.70357084</v>
      </c>
      <c r="H20" s="11">
        <f t="shared" si="3"/>
        <v>0.13229547267358216</v>
      </c>
      <c r="I20" s="18" t="s">
        <v>23</v>
      </c>
    </row>
    <row r="21" spans="3:11" ht="24" customHeight="1" x14ac:dyDescent="0.3">
      <c r="C21" s="40">
        <v>5</v>
      </c>
      <c r="D21" s="6" t="str" vm="6">
        <f>CUBERANKEDMEMBER("ThisWorkbookDataModel",Support!$J$2,C21)</f>
        <v>South</v>
      </c>
      <c r="E21" s="9" vm="12">
        <f t="shared" si="0"/>
        <v>2342118644.5708933</v>
      </c>
      <c r="F21" s="9" vm="13">
        <f t="shared" si="1"/>
        <v>2148864961.7167916</v>
      </c>
      <c r="G21" s="10">
        <f t="shared" si="2"/>
        <v>193253682.85410166</v>
      </c>
      <c r="H21" s="11">
        <f t="shared" si="3"/>
        <v>8.2512336982616119E-2</v>
      </c>
      <c r="I21" s="19" t="s">
        <v>23</v>
      </c>
    </row>
    <row r="22" spans="3:11" ht="24" customHeight="1" x14ac:dyDescent="0.3">
      <c r="C22" s="40">
        <v>6</v>
      </c>
      <c r="D22" s="6" t="str" vm="1">
        <f>CUBERANKEDMEMBER("ThisWorkbookDataModel",Support!$J$2,C22)</f>
        <v>West</v>
      </c>
      <c r="E22" s="9" vm="14">
        <f t="shared" si="0"/>
        <v>1458429112.8502014</v>
      </c>
      <c r="F22" s="9" vm="15">
        <f t="shared" si="1"/>
        <v>1281999293.6885419</v>
      </c>
      <c r="G22" s="10">
        <f t="shared" si="2"/>
        <v>176429819.16165948</v>
      </c>
      <c r="H22" s="11">
        <f t="shared" si="3"/>
        <v>0.1209725022677746</v>
      </c>
      <c r="I22" s="20" t="s">
        <v>23</v>
      </c>
    </row>
    <row r="23" spans="3:11" ht="15.6" x14ac:dyDescent="0.3">
      <c r="C23" s="6"/>
      <c r="D23" s="6"/>
      <c r="E23" s="6"/>
      <c r="F23" s="6"/>
      <c r="G23" s="6"/>
      <c r="H23" s="6"/>
      <c r="I23" s="6"/>
    </row>
    <row r="26" spans="3:11" x14ac:dyDescent="0.3">
      <c r="H26" s="12" t="s">
        <v>22</v>
      </c>
      <c r="I26" s="13"/>
      <c r="J26" s="13"/>
      <c r="K26" s="13"/>
    </row>
    <row r="27" spans="3:11" ht="15.6" x14ac:dyDescent="0.3">
      <c r="H27" s="14" t="s">
        <v>23</v>
      </c>
      <c r="I27" s="15" t="s">
        <v>25</v>
      </c>
      <c r="J27" s="13"/>
      <c r="K27" s="13"/>
    </row>
    <row r="28" spans="3:11" ht="15.6" x14ac:dyDescent="0.3">
      <c r="H28" s="16" t="s">
        <v>23</v>
      </c>
      <c r="I28" s="15" t="s">
        <v>24</v>
      </c>
      <c r="J28" s="13"/>
      <c r="K28" s="13"/>
    </row>
    <row r="29" spans="3:11" ht="15.6" x14ac:dyDescent="0.3">
      <c r="H29" s="17" t="s">
        <v>23</v>
      </c>
      <c r="I29" s="15" t="s">
        <v>26</v>
      </c>
      <c r="J29" s="13"/>
      <c r="K29"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FB41-68B4-44CD-8BEB-FCAA18BE28AD}">
  <dimension ref="B2:L53"/>
  <sheetViews>
    <sheetView showGridLines="0" workbookViewId="0">
      <selection activeCell="B14" sqref="B14"/>
    </sheetView>
  </sheetViews>
  <sheetFormatPr defaultRowHeight="14.4" x14ac:dyDescent="0.3"/>
  <cols>
    <col min="1" max="1" width="4.109375" style="21" customWidth="1"/>
    <col min="2" max="2" width="24.21875" style="21" customWidth="1"/>
    <col min="3" max="3" width="15.77734375" style="21" bestFit="1" customWidth="1"/>
    <col min="4" max="4" width="14.44140625" style="21" customWidth="1"/>
    <col min="5" max="5" width="12.88671875" style="21" customWidth="1"/>
    <col min="6" max="6" width="15.77734375" style="21" bestFit="1" customWidth="1"/>
    <col min="7" max="7" width="15.6640625" style="21" bestFit="1" customWidth="1"/>
    <col min="8" max="8" width="14.33203125" style="21" bestFit="1" customWidth="1"/>
    <col min="9" max="11" width="8.88671875" style="21"/>
    <col min="12" max="12" width="11.6640625" style="21" bestFit="1" customWidth="1"/>
    <col min="13" max="16384" width="8.88671875" style="21"/>
  </cols>
  <sheetData>
    <row r="2" spans="2:12" ht="25.8" customHeight="1" x14ac:dyDescent="0.35">
      <c r="B2" s="22" t="str">
        <f xml:space="preserve"> B4 &amp; " Subsidiary Dashboard"</f>
        <v>Gulf Coast Subsidiary Dashboard</v>
      </c>
      <c r="L2" s="29" t="s">
        <v>44</v>
      </c>
    </row>
    <row r="3" spans="2:12" x14ac:dyDescent="0.3">
      <c r="B3" s="23" t="s">
        <v>27</v>
      </c>
    </row>
    <row r="4" spans="2:12" x14ac:dyDescent="0.3">
      <c r="B4" s="24" t="str">
        <f>Support!E15</f>
        <v>Gulf Coast</v>
      </c>
    </row>
    <row r="6" spans="2:12" ht="18.600000000000001" customHeight="1" x14ac:dyDescent="0.3">
      <c r="B6" s="28" t="s">
        <v>29</v>
      </c>
      <c r="C6" s="28"/>
      <c r="D6" s="28"/>
      <c r="E6" s="28"/>
      <c r="F6" s="28"/>
      <c r="G6" s="28"/>
    </row>
    <row r="7" spans="2:12" ht="24" customHeight="1" x14ac:dyDescent="0.3">
      <c r="B7" s="26" t="s">
        <v>28</v>
      </c>
      <c r="C7" s="26" t="s">
        <v>30</v>
      </c>
      <c r="D7" s="26" t="s">
        <v>31</v>
      </c>
      <c r="E7" s="26" t="s">
        <v>32</v>
      </c>
      <c r="F7" s="26" t="s">
        <v>33</v>
      </c>
      <c r="G7" s="26" t="s">
        <v>34</v>
      </c>
    </row>
    <row r="8" spans="2:12" ht="24" customHeight="1" x14ac:dyDescent="0.3">
      <c r="B8" s="30">
        <f>GETPIVOTDATA("[Measures].[Sum of earned_revenue_pln]",Support!$B$14)</f>
        <v>3300412537.8487334</v>
      </c>
      <c r="C8" s="31">
        <f>GETPIVOTDATA("[Measures].[Sum of total_cost_pln]",Support!$C$14)</f>
        <v>2877978301.0603065</v>
      </c>
      <c r="D8" s="30">
        <f>B8-C8</f>
        <v>422434236.78842688</v>
      </c>
      <c r="E8" s="32">
        <f>D8/B8</f>
        <v>0.12799437401961178</v>
      </c>
      <c r="F8" s="33">
        <f>GETPIVOTDATA("[Measures].[Sum of invoiced_revenue_pln]",Support!$D$14)</f>
        <v>3168623501.9070349</v>
      </c>
      <c r="G8" s="34">
        <f>B8-F8</f>
        <v>131789035.94169855</v>
      </c>
    </row>
    <row r="14" spans="2:12" ht="15.6" x14ac:dyDescent="0.3">
      <c r="B14" s="27" t="s">
        <v>35</v>
      </c>
      <c r="C14" s="27" t="s">
        <v>28</v>
      </c>
      <c r="D14" s="27" t="s">
        <v>51</v>
      </c>
      <c r="E14" s="27" t="s">
        <v>31</v>
      </c>
      <c r="F14" s="27" t="s">
        <v>43</v>
      </c>
      <c r="G14" s="27" t="s">
        <v>33</v>
      </c>
      <c r="H14" s="27" t="s">
        <v>34</v>
      </c>
    </row>
    <row r="15" spans="2:12" ht="15.6" x14ac:dyDescent="0.3">
      <c r="B15" s="36" t="s">
        <v>36</v>
      </c>
      <c r="C15" s="33">
        <v>362258738.81486315</v>
      </c>
      <c r="D15" s="33">
        <v>310738491.37619954</v>
      </c>
      <c r="E15" s="33">
        <v>51520247.438663602</v>
      </c>
      <c r="F15" s="35">
        <v>0.1422194744209985</v>
      </c>
      <c r="G15" s="33">
        <v>347350083.26530802</v>
      </c>
      <c r="H15" s="33">
        <v>14908655.549555123</v>
      </c>
    </row>
    <row r="16" spans="2:12" ht="15.6" x14ac:dyDescent="0.3">
      <c r="B16" s="36" t="s">
        <v>37</v>
      </c>
      <c r="C16" s="33">
        <v>381218605.97753859</v>
      </c>
      <c r="D16" s="33">
        <v>338163264.07490665</v>
      </c>
      <c r="E16" s="33">
        <v>43055341.902631938</v>
      </c>
      <c r="F16" s="35">
        <v>0.11294134448718057</v>
      </c>
      <c r="G16" s="33">
        <v>374334322.04747707</v>
      </c>
      <c r="H16" s="33">
        <v>6884283.9300615191</v>
      </c>
    </row>
    <row r="17" spans="2:8" ht="15.6" x14ac:dyDescent="0.3">
      <c r="B17" s="36" t="s">
        <v>2</v>
      </c>
      <c r="C17" s="33">
        <v>767511120.76337647</v>
      </c>
      <c r="D17" s="33">
        <v>667992502.21660364</v>
      </c>
      <c r="E17" s="33">
        <v>99518618.546772838</v>
      </c>
      <c r="F17" s="35">
        <v>0.12966407372415703</v>
      </c>
      <c r="G17" s="33">
        <v>723941186.68680072</v>
      </c>
      <c r="H17" s="33">
        <v>43569934.076575756</v>
      </c>
    </row>
    <row r="18" spans="2:8" ht="15.6" x14ac:dyDescent="0.3">
      <c r="B18" s="36" t="s">
        <v>38</v>
      </c>
      <c r="C18" s="33">
        <v>69427625.342852235</v>
      </c>
      <c r="D18" s="33">
        <v>65471848.790250547</v>
      </c>
      <c r="E18" s="33">
        <v>3955776.5526016876</v>
      </c>
      <c r="F18" s="35">
        <v>5.6976981901181292E-2</v>
      </c>
      <c r="G18" s="33">
        <v>69041505.171730414</v>
      </c>
      <c r="H18" s="33">
        <v>386120.17112182081</v>
      </c>
    </row>
    <row r="19" spans="2:8" ht="15.6" x14ac:dyDescent="0.3">
      <c r="B19" s="36" t="s">
        <v>3</v>
      </c>
      <c r="C19" s="33">
        <v>498078206.21624267</v>
      </c>
      <c r="D19" s="33">
        <v>413434542.18067873</v>
      </c>
      <c r="E19" s="33">
        <v>84643664.035563946</v>
      </c>
      <c r="F19" s="35">
        <v>0.16994050929989005</v>
      </c>
      <c r="G19" s="33">
        <v>478036195.79206091</v>
      </c>
      <c r="H19" s="33">
        <v>20042010.424181759</v>
      </c>
    </row>
    <row r="20" spans="2:8" ht="15.6" x14ac:dyDescent="0.3">
      <c r="B20" s="36" t="s">
        <v>39</v>
      </c>
      <c r="C20" s="33">
        <v>144202820.42731887</v>
      </c>
      <c r="D20" s="33">
        <v>121270109.40859543</v>
      </c>
      <c r="E20" s="33">
        <v>22932711.018723443</v>
      </c>
      <c r="F20" s="35">
        <v>0.15903094648749946</v>
      </c>
      <c r="G20" s="33">
        <v>143256353.89315966</v>
      </c>
      <c r="H20" s="33">
        <v>946466.5341592133</v>
      </c>
    </row>
    <row r="21" spans="2:8" ht="15.6" x14ac:dyDescent="0.3">
      <c r="B21" s="36" t="s">
        <v>40</v>
      </c>
      <c r="C21" s="33">
        <v>149288008.77247912</v>
      </c>
      <c r="D21" s="33">
        <v>119636428.34632793</v>
      </c>
      <c r="E21" s="33">
        <v>29651580.426151186</v>
      </c>
      <c r="F21" s="35">
        <v>0.19861997403516432</v>
      </c>
      <c r="G21" s="33">
        <v>143064915.09754178</v>
      </c>
      <c r="H21" s="33">
        <v>6223093.6749373376</v>
      </c>
    </row>
    <row r="22" spans="2:8" ht="15.6" x14ac:dyDescent="0.3">
      <c r="B22" s="36" t="s">
        <v>4</v>
      </c>
      <c r="C22" s="33">
        <v>526554701.86872417</v>
      </c>
      <c r="D22" s="33">
        <v>471834189.32276756</v>
      </c>
      <c r="E22" s="33">
        <v>54720512.545956612</v>
      </c>
      <c r="F22" s="35">
        <v>0.10392180024554985</v>
      </c>
      <c r="G22" s="33">
        <v>510832130.24579889</v>
      </c>
      <c r="H22" s="33">
        <v>15722571.622925282</v>
      </c>
    </row>
    <row r="23" spans="2:8" ht="15.6" x14ac:dyDescent="0.3">
      <c r="B23" s="36" t="s">
        <v>41</v>
      </c>
      <c r="C23" s="33">
        <v>264234090.73807517</v>
      </c>
      <c r="D23" s="33">
        <v>252952593.57409722</v>
      </c>
      <c r="E23" s="33">
        <v>11281497.163977951</v>
      </c>
      <c r="F23" s="35">
        <v>4.2695085756973179E-2</v>
      </c>
      <c r="G23" s="33">
        <v>245154176.56076816</v>
      </c>
      <c r="H23" s="33">
        <v>19079914.17730701</v>
      </c>
    </row>
    <row r="24" spans="2:8" ht="15.6" x14ac:dyDescent="0.3">
      <c r="B24" s="36" t="s">
        <v>42</v>
      </c>
      <c r="C24" s="33">
        <v>137638618.92726424</v>
      </c>
      <c r="D24" s="33">
        <v>116484331.7698769</v>
      </c>
      <c r="E24" s="33">
        <v>21154287.157387346</v>
      </c>
      <c r="F24" s="35">
        <v>0.15369441601681882</v>
      </c>
      <c r="G24" s="33">
        <v>133612633.1463912</v>
      </c>
      <c r="H24" s="33">
        <v>4025985.7808730453</v>
      </c>
    </row>
    <row r="25" spans="2:8" ht="15.6" x14ac:dyDescent="0.3">
      <c r="B25"/>
      <c r="C25"/>
      <c r="D25"/>
      <c r="E25"/>
      <c r="F25"/>
      <c r="G25"/>
      <c r="H25"/>
    </row>
    <row r="26" spans="2:8" ht="15.6" x14ac:dyDescent="0.3">
      <c r="B26"/>
      <c r="C26"/>
      <c r="D26"/>
      <c r="E26"/>
      <c r="F26"/>
      <c r="G26"/>
      <c r="H26"/>
    </row>
    <row r="27" spans="2:8" ht="15.6" x14ac:dyDescent="0.3">
      <c r="B27"/>
      <c r="C27"/>
      <c r="D27"/>
      <c r="E27"/>
      <c r="F27"/>
      <c r="G27"/>
      <c r="H27"/>
    </row>
    <row r="28" spans="2:8" ht="15.6" x14ac:dyDescent="0.3">
      <c r="B28"/>
      <c r="C28"/>
      <c r="D28"/>
      <c r="E28"/>
      <c r="F28"/>
      <c r="G28"/>
      <c r="H28"/>
    </row>
    <row r="29" spans="2:8" ht="15.6" x14ac:dyDescent="0.3">
      <c r="B29"/>
      <c r="C29"/>
      <c r="D29"/>
      <c r="E29"/>
      <c r="F29"/>
      <c r="G29"/>
      <c r="H29"/>
    </row>
    <row r="30" spans="2:8" ht="15.6" x14ac:dyDescent="0.3">
      <c r="B30"/>
      <c r="C30"/>
      <c r="D30"/>
      <c r="E30"/>
      <c r="F30"/>
      <c r="G30"/>
      <c r="H30"/>
    </row>
    <row r="31" spans="2:8" ht="15.6" x14ac:dyDescent="0.3">
      <c r="B31"/>
      <c r="C31"/>
      <c r="D31"/>
      <c r="E31"/>
      <c r="F31"/>
      <c r="G31"/>
      <c r="H31"/>
    </row>
    <row r="32" spans="2:8" ht="15.6" x14ac:dyDescent="0.3">
      <c r="B32"/>
      <c r="C32"/>
      <c r="D32"/>
      <c r="E32"/>
      <c r="F32"/>
      <c r="G32"/>
      <c r="H32"/>
    </row>
    <row r="33" spans="2:8" ht="15.6" x14ac:dyDescent="0.3">
      <c r="B33"/>
      <c r="C33"/>
      <c r="D33"/>
      <c r="E33"/>
      <c r="F33"/>
      <c r="G33"/>
      <c r="H33"/>
    </row>
    <row r="34" spans="2:8" ht="15.6" x14ac:dyDescent="0.3">
      <c r="B34"/>
      <c r="C34"/>
      <c r="D34"/>
      <c r="E34"/>
      <c r="F34"/>
      <c r="G34"/>
      <c r="H34"/>
    </row>
    <row r="35" spans="2:8" ht="15.6" x14ac:dyDescent="0.3">
      <c r="B35"/>
      <c r="C35"/>
      <c r="D35"/>
      <c r="E35"/>
      <c r="F35"/>
      <c r="G35"/>
      <c r="H35"/>
    </row>
    <row r="36" spans="2:8" ht="15.6" x14ac:dyDescent="0.3">
      <c r="B36"/>
      <c r="C36"/>
      <c r="D36"/>
      <c r="E36"/>
      <c r="F36"/>
      <c r="G36"/>
      <c r="H36"/>
    </row>
    <row r="37" spans="2:8" ht="15.6" x14ac:dyDescent="0.3">
      <c r="B37"/>
      <c r="C37"/>
      <c r="D37"/>
      <c r="E37"/>
      <c r="F37"/>
      <c r="G37"/>
      <c r="H37"/>
    </row>
    <row r="38" spans="2:8" ht="15.6" x14ac:dyDescent="0.3">
      <c r="B38"/>
      <c r="C38"/>
      <c r="D38"/>
      <c r="E38"/>
      <c r="F38"/>
      <c r="G38"/>
      <c r="H38"/>
    </row>
    <row r="39" spans="2:8" ht="15.6" x14ac:dyDescent="0.3">
      <c r="B39"/>
      <c r="C39"/>
      <c r="D39"/>
      <c r="E39"/>
      <c r="F39"/>
      <c r="G39"/>
      <c r="H39"/>
    </row>
    <row r="40" spans="2:8" ht="15.6" x14ac:dyDescent="0.3">
      <c r="B40"/>
      <c r="C40"/>
      <c r="D40"/>
      <c r="E40"/>
      <c r="F40"/>
      <c r="G40"/>
      <c r="H40"/>
    </row>
    <row r="41" spans="2:8" ht="15.6" x14ac:dyDescent="0.3">
      <c r="B41"/>
      <c r="C41"/>
      <c r="D41"/>
      <c r="E41"/>
      <c r="F41"/>
      <c r="G41"/>
      <c r="H41"/>
    </row>
    <row r="42" spans="2:8" ht="15.6" x14ac:dyDescent="0.3">
      <c r="B42"/>
      <c r="C42"/>
      <c r="D42"/>
      <c r="E42"/>
      <c r="F42"/>
      <c r="G42"/>
      <c r="H42"/>
    </row>
    <row r="43" spans="2:8" ht="15.6" x14ac:dyDescent="0.3">
      <c r="B43"/>
      <c r="C43"/>
      <c r="D43"/>
      <c r="E43"/>
      <c r="F43"/>
      <c r="G43"/>
      <c r="H43"/>
    </row>
    <row r="44" spans="2:8" ht="15.6" x14ac:dyDescent="0.3">
      <c r="B44"/>
      <c r="C44"/>
      <c r="D44"/>
      <c r="E44"/>
      <c r="F44"/>
      <c r="G44"/>
      <c r="H44"/>
    </row>
    <row r="45" spans="2:8" ht="15.6" x14ac:dyDescent="0.3">
      <c r="B45"/>
      <c r="C45"/>
      <c r="D45"/>
      <c r="E45"/>
      <c r="F45"/>
      <c r="G45"/>
      <c r="H45"/>
    </row>
    <row r="46" spans="2:8" ht="15.6" x14ac:dyDescent="0.3">
      <c r="B46"/>
      <c r="C46"/>
      <c r="D46"/>
      <c r="E46"/>
      <c r="F46"/>
      <c r="G46"/>
      <c r="H46"/>
    </row>
    <row r="47" spans="2:8" ht="15.6" x14ac:dyDescent="0.3">
      <c r="B47"/>
      <c r="C47"/>
      <c r="D47"/>
      <c r="E47"/>
      <c r="F47"/>
      <c r="G47"/>
      <c r="H47"/>
    </row>
    <row r="48" spans="2:8" ht="15.6" x14ac:dyDescent="0.3">
      <c r="B48"/>
      <c r="C48"/>
      <c r="D48"/>
      <c r="E48"/>
      <c r="F48"/>
      <c r="G48"/>
      <c r="H48"/>
    </row>
    <row r="49" spans="2:8" ht="15.6" x14ac:dyDescent="0.3">
      <c r="B49"/>
      <c r="C49"/>
      <c r="D49"/>
      <c r="E49"/>
      <c r="F49"/>
      <c r="G49"/>
      <c r="H49"/>
    </row>
    <row r="50" spans="2:8" ht="15.6" x14ac:dyDescent="0.3">
      <c r="B50"/>
      <c r="C50"/>
      <c r="D50"/>
      <c r="E50"/>
      <c r="F50"/>
      <c r="G50"/>
      <c r="H50"/>
    </row>
    <row r="51" spans="2:8" ht="15.6" x14ac:dyDescent="0.3">
      <c r="B51"/>
      <c r="C51"/>
      <c r="D51"/>
      <c r="E51"/>
      <c r="F51"/>
      <c r="G51"/>
      <c r="H51"/>
    </row>
    <row r="52" spans="2:8" ht="15.6" x14ac:dyDescent="0.3">
      <c r="B52"/>
      <c r="C52"/>
      <c r="D52"/>
      <c r="E52"/>
      <c r="F52"/>
      <c r="G52"/>
      <c r="H52"/>
    </row>
    <row r="53" spans="2:8" ht="15.6" x14ac:dyDescent="0.3">
      <c r="B53"/>
      <c r="C53"/>
      <c r="D53"/>
      <c r="E53"/>
      <c r="F53"/>
      <c r="G53"/>
      <c r="H53"/>
    </row>
  </sheetData>
  <mergeCells count="1">
    <mergeCell ref="B6:G6"/>
  </mergeCells>
  <conditionalFormatting pivot="1" sqref="E15:E24">
    <cfRule type="top10" dxfId="11" priority="5" rank="1"/>
  </conditionalFormatting>
  <conditionalFormatting pivot="1" sqref="E15:E24">
    <cfRule type="top10" dxfId="10" priority="4" bottom="1" rank="1"/>
  </conditionalFormatting>
  <conditionalFormatting pivot="1" sqref="F15:F24">
    <cfRule type="top10" dxfId="9" priority="3" rank="1"/>
  </conditionalFormatting>
  <conditionalFormatting pivot="1" sqref="F15:F24">
    <cfRule type="top10" dxfId="8" priority="2" bottom="1" rank="1"/>
  </conditionalFormatting>
  <conditionalFormatting pivot="1" sqref="H15:H24">
    <cfRule type="dataBar" priority="1">
      <dataBar>
        <cfvo type="min"/>
        <cfvo type="max"/>
        <color rgb="FFFCE4D6"/>
      </dataBar>
      <extLst>
        <ext xmlns:x14="http://schemas.microsoft.com/office/spreadsheetml/2009/9/main" uri="{B025F937-C7B1-47D3-B67F-A62EFF666E3E}">
          <x14:id>{93926068-CF1C-4B97-9FAF-9BE8F4AF782F}</x14:id>
        </ext>
      </extLst>
    </cfRule>
  </conditionalFormatting>
  <hyperlinks>
    <hyperlink ref="L2" location="Summary!A1" display="🏠 Summary" xr:uid="{4E2DF798-0351-44AE-8A18-E700F0C103E5}"/>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93926068-CF1C-4B97-9FAF-9BE8F4AF782F}">
            <x14:dataBar minLength="0" maxLength="100" gradient="0">
              <x14:cfvo type="autoMin"/>
              <x14:cfvo type="autoMax"/>
              <x14:negativeFillColor rgb="FFFF0000"/>
              <x14:axisColor rgb="FF000000"/>
            </x14:dataBar>
          </x14:cfRule>
          <xm:sqref>H15:H24</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1768-5368-48E5-BF64-30454C1EDBC7}">
  <dimension ref="B2:K66"/>
  <sheetViews>
    <sheetView showGridLines="0" workbookViewId="0">
      <selection activeCell="K2" sqref="K2"/>
    </sheetView>
  </sheetViews>
  <sheetFormatPr defaultRowHeight="14.4" x14ac:dyDescent="0.3"/>
  <cols>
    <col min="1" max="1" width="4.109375" style="21" customWidth="1"/>
    <col min="2" max="2" width="28.44140625" style="21" bestFit="1" customWidth="1"/>
    <col min="3" max="3" width="25.21875" style="21" bestFit="1" customWidth="1"/>
    <col min="4" max="4" width="22.6640625" style="21" bestFit="1" customWidth="1"/>
    <col min="5" max="5" width="15.6640625" style="21" bestFit="1" customWidth="1"/>
    <col min="6" max="6" width="16.44140625" style="21" bestFit="1" customWidth="1"/>
    <col min="7" max="8" width="22.5546875" style="21" bestFit="1" customWidth="1"/>
    <col min="9" max="10" width="8.88671875" style="21"/>
    <col min="11" max="11" width="11.6640625" style="21" bestFit="1" customWidth="1"/>
    <col min="12" max="16384" width="8.88671875" style="21"/>
  </cols>
  <sheetData>
    <row r="2" spans="2:11" ht="25.8" customHeight="1" x14ac:dyDescent="0.35">
      <c r="B2" s="22" t="str">
        <f xml:space="preserve"> B4 &amp; " Cash Dashboard"</f>
        <v>Gulf Coast Cash Dashboard</v>
      </c>
      <c r="K2" s="29" t="s">
        <v>44</v>
      </c>
    </row>
    <row r="3" spans="2:11" x14ac:dyDescent="0.3">
      <c r="B3" s="23" t="s">
        <v>27</v>
      </c>
    </row>
    <row r="4" spans="2:11" x14ac:dyDescent="0.3">
      <c r="B4" s="24" t="str">
        <f>Support!E15</f>
        <v>Gulf Coast</v>
      </c>
    </row>
    <row r="6" spans="2:11" ht="18.600000000000001" customHeight="1" x14ac:dyDescent="0.3">
      <c r="B6" s="28" t="s">
        <v>29</v>
      </c>
      <c r="C6" s="28"/>
      <c r="D6" s="28"/>
      <c r="E6" s="28"/>
      <c r="F6" s="28"/>
      <c r="G6" s="28"/>
    </row>
    <row r="7" spans="2:11" ht="24" customHeight="1" x14ac:dyDescent="0.3">
      <c r="B7" s="26" t="s">
        <v>28</v>
      </c>
      <c r="C7" s="26" t="s">
        <v>33</v>
      </c>
      <c r="D7" s="26" t="s">
        <v>46</v>
      </c>
      <c r="E7" s="26" t="s">
        <v>34</v>
      </c>
      <c r="F7" s="26" t="s">
        <v>47</v>
      </c>
      <c r="G7" s="26" t="s">
        <v>48</v>
      </c>
    </row>
    <row r="8" spans="2:11" ht="24" customHeight="1" x14ac:dyDescent="0.3">
      <c r="B8" s="30">
        <f>GETPIVOTDATA("[Measures].[Sum of earned_revenue_pln]",Support!$B$14)</f>
        <v>3300412537.8487334</v>
      </c>
      <c r="C8" s="33">
        <f>GETPIVOTDATA("[Measures].[Sum of invoiced_revenue_pln]",Support!$D$14)</f>
        <v>3168623501.9070349</v>
      </c>
      <c r="D8" s="30">
        <f>GETPIVOTDATA("[Measures].[Sum of cash_received_pln]",Support!$F$14)</f>
        <v>11760512888.378771</v>
      </c>
      <c r="E8" s="33">
        <f>B8-C8</f>
        <v>131789035.94169855</v>
      </c>
      <c r="F8" s="33">
        <f>GETPIVOTDATA("[Measures].[AR (Receivables)]",Support!$G$14)</f>
        <v>1049155541.1836232</v>
      </c>
      <c r="G8" s="33">
        <f>GETPIVOTDATA("[Measures].[CUSTOMER ADVANCES]",Support!$H$14)</f>
        <v>733384785.5957967</v>
      </c>
    </row>
    <row r="14" spans="2:11" ht="15.6" x14ac:dyDescent="0.3">
      <c r="B14" s="38" t="s">
        <v>35</v>
      </c>
      <c r="C14" s="38" t="s">
        <v>33</v>
      </c>
      <c r="D14" s="38" t="s">
        <v>52</v>
      </c>
      <c r="E14" s="38" t="s">
        <v>49</v>
      </c>
      <c r="F14" s="38" t="s">
        <v>34</v>
      </c>
      <c r="G14" s="38" t="s">
        <v>53</v>
      </c>
      <c r="H14" s="38" t="s">
        <v>48</v>
      </c>
    </row>
    <row r="15" spans="2:11" ht="15.6" x14ac:dyDescent="0.3">
      <c r="B15" s="39" t="s">
        <v>2</v>
      </c>
      <c r="C15" s="9">
        <v>723941186.68680072</v>
      </c>
      <c r="D15" s="9">
        <v>659299307.86142337</v>
      </c>
      <c r="E15" s="9">
        <v>64641878.825377345</v>
      </c>
      <c r="F15" s="9">
        <v>43569934.076575756</v>
      </c>
      <c r="G15" s="9">
        <v>380027052.48399866</v>
      </c>
      <c r="H15" s="9">
        <v>188286561.87754446</v>
      </c>
    </row>
    <row r="16" spans="2:11" ht="15.6" x14ac:dyDescent="0.3">
      <c r="B16" s="39" t="s">
        <v>4</v>
      </c>
      <c r="C16" s="9">
        <v>510832130.24579889</v>
      </c>
      <c r="D16" s="9">
        <v>430279990.75316048</v>
      </c>
      <c r="E16" s="9">
        <v>80552139.492638141</v>
      </c>
      <c r="F16" s="9">
        <v>15722571.622925282</v>
      </c>
      <c r="G16" s="9">
        <v>158102478.10224652</v>
      </c>
      <c r="H16" s="9">
        <v>149572725.85374334</v>
      </c>
    </row>
    <row r="17" spans="2:8" ht="15.6" x14ac:dyDescent="0.3">
      <c r="B17" s="39" t="s">
        <v>3</v>
      </c>
      <c r="C17" s="9">
        <v>478036195.79206091</v>
      </c>
      <c r="D17" s="9">
        <v>423219067.10823852</v>
      </c>
      <c r="E17" s="9">
        <v>54817128.683822393</v>
      </c>
      <c r="F17" s="9">
        <v>20042010.424181759</v>
      </c>
      <c r="G17" s="9">
        <v>268908302.97351962</v>
      </c>
      <c r="H17" s="9">
        <v>122593555.80472964</v>
      </c>
    </row>
    <row r="18" spans="2:8" ht="15.6" x14ac:dyDescent="0.3">
      <c r="B18" s="39" t="s">
        <v>37</v>
      </c>
      <c r="C18" s="9">
        <v>374334322.04747707</v>
      </c>
      <c r="D18" s="9">
        <v>327470426.27392668</v>
      </c>
      <c r="E18" s="9">
        <v>46863895.773550391</v>
      </c>
      <c r="F18" s="9">
        <v>6884283.9300615191</v>
      </c>
      <c r="G18" s="9">
        <v>205859918.5335502</v>
      </c>
      <c r="H18" s="9">
        <v>78459311.187914327</v>
      </c>
    </row>
    <row r="19" spans="2:8" ht="15.6" x14ac:dyDescent="0.3">
      <c r="B19" s="39" t="s">
        <v>36</v>
      </c>
      <c r="C19" s="9">
        <v>347350083.26530802</v>
      </c>
      <c r="D19" s="9">
        <v>302356373.56953895</v>
      </c>
      <c r="E19" s="9">
        <v>9643391.3965099361</v>
      </c>
      <c r="F19" s="9">
        <v>14908655.549555123</v>
      </c>
      <c r="G19" s="9">
        <v>46882533.947195038</v>
      </c>
      <c r="H19" s="9">
        <v>21432768.524345703</v>
      </c>
    </row>
    <row r="20" spans="2:8" ht="15.6" x14ac:dyDescent="0.3">
      <c r="B20" s="39" t="s">
        <v>41</v>
      </c>
      <c r="C20" s="9">
        <v>245154176.56076816</v>
      </c>
      <c r="D20" s="9">
        <v>220415041.17668402</v>
      </c>
      <c r="E20" s="9">
        <v>24739135.384084109</v>
      </c>
      <c r="F20" s="9">
        <v>19079914.17730701</v>
      </c>
      <c r="G20" s="9">
        <v>158617184.76910943</v>
      </c>
      <c r="H20" s="9">
        <v>70055081.22351937</v>
      </c>
    </row>
    <row r="21" spans="2:8" ht="15.6" x14ac:dyDescent="0.3">
      <c r="B21" s="39" t="s">
        <v>39</v>
      </c>
      <c r="C21" s="9">
        <v>143256353.89315966</v>
      </c>
      <c r="D21" s="9">
        <v>129924968.60777663</v>
      </c>
      <c r="E21" s="9">
        <v>2792595.4881385919</v>
      </c>
      <c r="F21" s="9">
        <v>946466.5341592133</v>
      </c>
      <c r="G21" s="9">
        <v>26552820.437095847</v>
      </c>
      <c r="H21" s="9">
        <v>12169792.15286858</v>
      </c>
    </row>
    <row r="22" spans="2:8" ht="15.6" x14ac:dyDescent="0.3">
      <c r="B22" s="39" t="s">
        <v>40</v>
      </c>
      <c r="C22" s="9">
        <v>143064915.09754178</v>
      </c>
      <c r="D22" s="9">
        <v>125485516.61654292</v>
      </c>
      <c r="E22" s="9">
        <v>17579398.480998866</v>
      </c>
      <c r="F22" s="9">
        <v>6223093.6749373376</v>
      </c>
      <c r="G22" s="9">
        <v>92294253.312644169</v>
      </c>
      <c r="H22" s="9">
        <v>25448054.143081632</v>
      </c>
    </row>
    <row r="23" spans="2:8" ht="15.6" x14ac:dyDescent="0.3">
      <c r="B23" s="39" t="s">
        <v>42</v>
      </c>
      <c r="C23" s="9">
        <v>133612633.1463912</v>
      </c>
      <c r="D23" s="9">
        <v>126378955.35612616</v>
      </c>
      <c r="E23" s="9">
        <v>7233677.7902650703</v>
      </c>
      <c r="F23" s="9">
        <v>4025985.7808730453</v>
      </c>
      <c r="G23" s="9">
        <v>79199930.182316303</v>
      </c>
      <c r="H23" s="9">
        <v>44387024.672056951</v>
      </c>
    </row>
    <row r="24" spans="2:8" ht="15.6" x14ac:dyDescent="0.3">
      <c r="B24" s="39" t="s">
        <v>38</v>
      </c>
      <c r="C24" s="9">
        <v>69041505.171730414</v>
      </c>
      <c r="D24" s="9">
        <v>62133990.899288632</v>
      </c>
      <c r="E24" s="9">
        <v>6907514.2724417737</v>
      </c>
      <c r="F24" s="9">
        <v>386120.17112182081</v>
      </c>
      <c r="G24" s="9">
        <v>34612355.554331318</v>
      </c>
      <c r="H24" s="9">
        <v>20979910.155992702</v>
      </c>
    </row>
    <row r="25" spans="2:8" ht="15.6" customHeight="1" x14ac:dyDescent="0.3">
      <c r="B25"/>
      <c r="C25"/>
      <c r="D25"/>
      <c r="E25"/>
      <c r="F25"/>
      <c r="G25"/>
      <c r="H25"/>
    </row>
    <row r="26" spans="2:8" ht="15.6" customHeight="1" x14ac:dyDescent="0.3">
      <c r="B26"/>
      <c r="C26"/>
      <c r="D26"/>
      <c r="E26"/>
      <c r="F26"/>
      <c r="G26"/>
      <c r="H26"/>
    </row>
    <row r="27" spans="2:8" ht="15.6" customHeight="1" x14ac:dyDescent="0.3">
      <c r="B27"/>
      <c r="C27"/>
      <c r="D27"/>
      <c r="E27"/>
      <c r="F27"/>
      <c r="G27"/>
      <c r="H27"/>
    </row>
    <row r="28" spans="2:8" ht="15.6" customHeight="1" x14ac:dyDescent="0.3">
      <c r="B28"/>
      <c r="C28"/>
      <c r="D28"/>
      <c r="E28"/>
      <c r="F28"/>
      <c r="G28"/>
      <c r="H28"/>
    </row>
    <row r="29" spans="2:8" ht="15.6" customHeight="1" x14ac:dyDescent="0.3">
      <c r="B29"/>
      <c r="C29"/>
      <c r="D29"/>
      <c r="E29"/>
      <c r="F29"/>
      <c r="G29"/>
      <c r="H29"/>
    </row>
    <row r="30" spans="2:8" ht="15.6" customHeight="1" x14ac:dyDescent="0.3">
      <c r="B30"/>
      <c r="C30"/>
      <c r="D30"/>
      <c r="E30"/>
      <c r="F30"/>
      <c r="G30"/>
      <c r="H30"/>
    </row>
    <row r="31" spans="2:8" ht="15.6" customHeight="1" x14ac:dyDescent="0.3">
      <c r="B31"/>
      <c r="C31"/>
      <c r="D31"/>
      <c r="E31"/>
      <c r="F31"/>
      <c r="G31"/>
      <c r="H31"/>
    </row>
    <row r="32" spans="2:8" ht="15.6" customHeight="1" x14ac:dyDescent="0.3">
      <c r="B32"/>
      <c r="C32"/>
      <c r="D32"/>
      <c r="E32"/>
      <c r="F32"/>
      <c r="G32"/>
      <c r="H32"/>
    </row>
    <row r="33" spans="2:8" ht="15.6" customHeight="1" x14ac:dyDescent="0.3">
      <c r="B33"/>
      <c r="C33"/>
      <c r="D33"/>
      <c r="E33"/>
      <c r="F33"/>
      <c r="G33"/>
      <c r="H33"/>
    </row>
    <row r="34" spans="2:8" ht="15.6" customHeight="1" x14ac:dyDescent="0.3">
      <c r="B34"/>
      <c r="C34"/>
      <c r="D34"/>
      <c r="E34"/>
      <c r="F34"/>
      <c r="G34"/>
      <c r="H34"/>
    </row>
    <row r="35" spans="2:8" ht="15.6" customHeight="1" x14ac:dyDescent="0.3">
      <c r="B35"/>
      <c r="C35"/>
      <c r="D35"/>
      <c r="E35"/>
      <c r="F35"/>
      <c r="G35"/>
      <c r="H35"/>
    </row>
    <row r="36" spans="2:8" ht="15.6" customHeight="1" x14ac:dyDescent="0.3">
      <c r="B36"/>
      <c r="C36"/>
      <c r="D36"/>
      <c r="E36"/>
      <c r="F36"/>
      <c r="G36"/>
      <c r="H36"/>
    </row>
    <row r="37" spans="2:8" ht="15.6" customHeight="1" x14ac:dyDescent="0.3">
      <c r="B37"/>
      <c r="C37"/>
      <c r="D37"/>
      <c r="E37"/>
      <c r="F37"/>
      <c r="G37"/>
      <c r="H37"/>
    </row>
    <row r="38" spans="2:8" ht="15.6" customHeight="1" x14ac:dyDescent="0.3">
      <c r="B38"/>
      <c r="C38"/>
      <c r="D38"/>
      <c r="E38"/>
      <c r="F38"/>
      <c r="G38"/>
      <c r="H38"/>
    </row>
    <row r="39" spans="2:8" ht="15.6" customHeight="1" x14ac:dyDescent="0.3">
      <c r="B39"/>
      <c r="C39"/>
      <c r="D39"/>
      <c r="E39"/>
      <c r="F39"/>
      <c r="G39"/>
      <c r="H39"/>
    </row>
    <row r="40" spans="2:8" ht="15.6" customHeight="1" x14ac:dyDescent="0.3">
      <c r="B40"/>
      <c r="C40"/>
      <c r="D40"/>
      <c r="E40"/>
      <c r="F40"/>
      <c r="G40"/>
      <c r="H40"/>
    </row>
    <row r="41" spans="2:8" ht="15.6" customHeight="1" x14ac:dyDescent="0.3">
      <c r="B41"/>
      <c r="C41"/>
      <c r="D41"/>
      <c r="E41"/>
      <c r="F41"/>
      <c r="G41"/>
      <c r="H41"/>
    </row>
    <row r="42" spans="2:8" ht="15.6" customHeight="1" x14ac:dyDescent="0.3">
      <c r="B42"/>
      <c r="C42"/>
      <c r="D42"/>
      <c r="E42"/>
      <c r="F42"/>
      <c r="G42"/>
      <c r="H42"/>
    </row>
    <row r="43" spans="2:8" ht="15.6" customHeight="1" x14ac:dyDescent="0.3">
      <c r="B43"/>
      <c r="C43"/>
      <c r="D43"/>
      <c r="E43"/>
      <c r="F43"/>
      <c r="G43"/>
      <c r="H43"/>
    </row>
    <row r="44" spans="2:8" ht="15.6" customHeight="1" x14ac:dyDescent="0.3">
      <c r="B44"/>
      <c r="C44"/>
      <c r="D44"/>
      <c r="E44"/>
      <c r="F44"/>
      <c r="G44"/>
      <c r="H44"/>
    </row>
    <row r="45" spans="2:8" ht="15.6" customHeight="1" x14ac:dyDescent="0.3">
      <c r="B45"/>
      <c r="C45"/>
      <c r="D45"/>
      <c r="E45"/>
      <c r="F45"/>
      <c r="G45"/>
      <c r="H45"/>
    </row>
    <row r="46" spans="2:8" ht="15.6" customHeight="1" x14ac:dyDescent="0.3">
      <c r="B46"/>
      <c r="C46"/>
      <c r="D46"/>
      <c r="E46"/>
      <c r="F46"/>
      <c r="G46"/>
      <c r="H46"/>
    </row>
    <row r="47" spans="2:8" ht="15.6" customHeight="1" x14ac:dyDescent="0.3">
      <c r="B47"/>
      <c r="C47"/>
      <c r="D47"/>
      <c r="E47"/>
      <c r="F47"/>
      <c r="G47"/>
      <c r="H47"/>
    </row>
    <row r="48" spans="2:8" ht="15.6" customHeight="1" x14ac:dyDescent="0.3">
      <c r="B48"/>
      <c r="C48"/>
      <c r="D48"/>
      <c r="E48"/>
      <c r="F48"/>
      <c r="G48"/>
      <c r="H48"/>
    </row>
    <row r="49" spans="2:8" ht="15.6" customHeight="1" x14ac:dyDescent="0.3">
      <c r="B49"/>
      <c r="C49"/>
      <c r="D49"/>
      <c r="E49"/>
      <c r="F49"/>
      <c r="G49"/>
      <c r="H49"/>
    </row>
    <row r="50" spans="2:8" ht="15.6" customHeight="1" x14ac:dyDescent="0.3">
      <c r="B50"/>
      <c r="C50"/>
      <c r="D50"/>
      <c r="E50"/>
      <c r="F50"/>
      <c r="G50"/>
      <c r="H50"/>
    </row>
    <row r="51" spans="2:8" ht="15.6" customHeight="1" x14ac:dyDescent="0.3">
      <c r="B51"/>
      <c r="C51"/>
      <c r="D51"/>
      <c r="E51"/>
      <c r="F51"/>
      <c r="G51"/>
      <c r="H51"/>
    </row>
    <row r="52" spans="2:8" ht="15.6" customHeight="1" x14ac:dyDescent="0.3">
      <c r="B52"/>
      <c r="C52"/>
      <c r="D52"/>
      <c r="E52"/>
      <c r="F52"/>
      <c r="G52"/>
      <c r="H52"/>
    </row>
    <row r="53" spans="2:8" ht="15.6" customHeight="1" x14ac:dyDescent="0.3">
      <c r="B53"/>
      <c r="C53"/>
      <c r="D53"/>
      <c r="E53"/>
      <c r="F53"/>
      <c r="G53"/>
      <c r="H53"/>
    </row>
    <row r="54" spans="2:8" ht="15.6" customHeight="1" x14ac:dyDescent="0.3">
      <c r="B54" s="37"/>
      <c r="C54" s="37"/>
      <c r="D54" s="37"/>
      <c r="E54" s="37"/>
      <c r="F54" s="37"/>
      <c r="G54" s="37"/>
      <c r="H54" s="37"/>
    </row>
    <row r="55" spans="2:8" ht="15.6" customHeight="1" x14ac:dyDescent="0.3">
      <c r="B55" s="37"/>
      <c r="C55" s="37"/>
      <c r="D55" s="37"/>
      <c r="E55" s="37"/>
      <c r="F55" s="37"/>
      <c r="G55" s="37"/>
      <c r="H55" s="37"/>
    </row>
    <row r="56" spans="2:8" ht="15.6" customHeight="1" x14ac:dyDescent="0.3">
      <c r="B56" s="37"/>
      <c r="C56" s="37"/>
      <c r="D56" s="37"/>
      <c r="E56" s="37"/>
      <c r="F56" s="37"/>
      <c r="G56" s="37"/>
      <c r="H56" s="37"/>
    </row>
    <row r="57" spans="2:8" ht="15.6" customHeight="1" x14ac:dyDescent="0.3">
      <c r="B57" s="37"/>
      <c r="C57" s="37"/>
      <c r="D57" s="37"/>
      <c r="E57" s="37"/>
      <c r="F57" s="37"/>
      <c r="G57" s="37"/>
      <c r="H57" s="37"/>
    </row>
    <row r="58" spans="2:8" ht="15.6" customHeight="1" x14ac:dyDescent="0.3">
      <c r="B58" s="37"/>
      <c r="C58" s="37"/>
      <c r="D58" s="37"/>
      <c r="E58" s="37"/>
      <c r="F58" s="37"/>
      <c r="G58" s="37"/>
      <c r="H58" s="37"/>
    </row>
    <row r="59" spans="2:8" ht="15.6" customHeight="1" x14ac:dyDescent="0.3">
      <c r="B59" s="37"/>
      <c r="C59" s="37"/>
      <c r="D59" s="37"/>
      <c r="E59" s="37"/>
      <c r="F59" s="37"/>
      <c r="G59" s="37"/>
      <c r="H59" s="37"/>
    </row>
    <row r="60" spans="2:8" ht="15.6" customHeight="1" x14ac:dyDescent="0.3">
      <c r="B60" s="37"/>
      <c r="C60" s="37"/>
      <c r="D60" s="37"/>
      <c r="E60" s="37"/>
      <c r="F60" s="37"/>
      <c r="G60" s="37"/>
      <c r="H60" s="37"/>
    </row>
    <row r="61" spans="2:8" ht="15.6" customHeight="1" x14ac:dyDescent="0.3">
      <c r="B61" s="37"/>
      <c r="C61" s="37"/>
      <c r="D61" s="37"/>
      <c r="E61" s="37"/>
      <c r="F61" s="37"/>
      <c r="G61" s="37"/>
      <c r="H61" s="37"/>
    </row>
    <row r="62" spans="2:8" ht="15.6" customHeight="1" x14ac:dyDescent="0.3"/>
    <row r="63" spans="2:8" ht="15.6" customHeight="1" x14ac:dyDescent="0.3"/>
    <row r="64" spans="2:8" ht="15.6" customHeight="1" x14ac:dyDescent="0.3"/>
    <row r="65" ht="15.6" customHeight="1" x14ac:dyDescent="0.3"/>
    <row r="66" ht="15.6" customHeight="1" x14ac:dyDescent="0.3"/>
  </sheetData>
  <mergeCells count="1">
    <mergeCell ref="B6:G6"/>
  </mergeCells>
  <hyperlinks>
    <hyperlink ref="K2" location="Summary!A1" display="🏠 Summary" xr:uid="{48AB1732-1011-4FD5-A5A4-DE4367CC0C3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983E-5692-4730-A0CF-DC116D9D79B3}">
  <dimension ref="B3:I43"/>
  <sheetViews>
    <sheetView topLeftCell="A6" zoomScale="70" zoomScaleNormal="70" workbookViewId="0">
      <selection activeCell="E17" sqref="E17"/>
    </sheetView>
  </sheetViews>
  <sheetFormatPr defaultRowHeight="14.4" x14ac:dyDescent="0.3"/>
  <cols>
    <col min="2" max="2" width="28.6640625" bestFit="1" customWidth="1"/>
    <col min="3" max="3" width="45.21875" bestFit="1" customWidth="1"/>
    <col min="4" max="4" width="18.21875" customWidth="1"/>
    <col min="5" max="5" width="71.77734375" bestFit="1" customWidth="1"/>
    <col min="6" max="6" width="58.88671875" bestFit="1" customWidth="1"/>
    <col min="7" max="7" width="77.5546875" bestFit="1" customWidth="1"/>
    <col min="8" max="8" width="20.6640625" bestFit="1" customWidth="1"/>
    <col min="9" max="9" width="36" bestFit="1" customWidth="1"/>
  </cols>
  <sheetData>
    <row r="3" spans="2:9" ht="15.6" x14ac:dyDescent="0.3">
      <c r="B3" s="41" t="s">
        <v>54</v>
      </c>
      <c r="C3" s="41" t="s">
        <v>55</v>
      </c>
      <c r="D3" s="41" t="s">
        <v>56</v>
      </c>
      <c r="E3" s="41" t="s">
        <v>57</v>
      </c>
      <c r="F3" s="41" t="s">
        <v>58</v>
      </c>
      <c r="G3" s="41" t="s">
        <v>59</v>
      </c>
      <c r="H3" s="41" t="s">
        <v>60</v>
      </c>
      <c r="I3" s="41" t="s">
        <v>61</v>
      </c>
    </row>
    <row r="4" spans="2:9" x14ac:dyDescent="0.3">
      <c r="B4" t="s">
        <v>28</v>
      </c>
      <c r="C4" t="s">
        <v>62</v>
      </c>
      <c r="D4" t="s">
        <v>63</v>
      </c>
      <c r="E4" t="s">
        <v>64</v>
      </c>
      <c r="F4" t="s">
        <v>65</v>
      </c>
      <c r="G4" t="s">
        <v>66</v>
      </c>
      <c r="H4" t="s">
        <v>67</v>
      </c>
      <c r="I4" t="s">
        <v>68</v>
      </c>
    </row>
    <row r="5" spans="2:9" x14ac:dyDescent="0.3">
      <c r="B5" t="s">
        <v>30</v>
      </c>
      <c r="C5" t="s">
        <v>62</v>
      </c>
      <c r="D5" t="s">
        <v>69</v>
      </c>
      <c r="E5" t="s">
        <v>70</v>
      </c>
      <c r="F5" t="s">
        <v>71</v>
      </c>
      <c r="G5" t="s">
        <v>66</v>
      </c>
      <c r="H5" t="s">
        <v>67</v>
      </c>
      <c r="I5" t="s">
        <v>72</v>
      </c>
    </row>
    <row r="6" spans="2:9" x14ac:dyDescent="0.3">
      <c r="B6" t="s">
        <v>31</v>
      </c>
      <c r="C6" t="s">
        <v>62</v>
      </c>
      <c r="D6" t="s">
        <v>63</v>
      </c>
      <c r="E6" t="s">
        <v>73</v>
      </c>
      <c r="F6" t="s">
        <v>74</v>
      </c>
      <c r="G6" t="s">
        <v>75</v>
      </c>
      <c r="H6" t="s">
        <v>76</v>
      </c>
      <c r="I6" t="s">
        <v>77</v>
      </c>
    </row>
    <row r="7" spans="2:9" x14ac:dyDescent="0.3">
      <c r="B7" t="s">
        <v>32</v>
      </c>
      <c r="C7" t="s">
        <v>78</v>
      </c>
      <c r="D7" t="s">
        <v>63</v>
      </c>
      <c r="E7" t="s">
        <v>79</v>
      </c>
      <c r="F7" t="s">
        <v>80</v>
      </c>
      <c r="G7" t="s">
        <v>81</v>
      </c>
      <c r="H7" t="s">
        <v>76</v>
      </c>
      <c r="I7" t="s">
        <v>82</v>
      </c>
    </row>
    <row r="8" spans="2:9" x14ac:dyDescent="0.3">
      <c r="B8" t="s">
        <v>83</v>
      </c>
      <c r="C8" t="s">
        <v>62</v>
      </c>
      <c r="D8" t="s">
        <v>84</v>
      </c>
      <c r="E8" t="s">
        <v>85</v>
      </c>
      <c r="F8" t="s">
        <v>86</v>
      </c>
      <c r="G8" t="s">
        <v>87</v>
      </c>
      <c r="H8" t="s">
        <v>67</v>
      </c>
      <c r="I8" t="s">
        <v>88</v>
      </c>
    </row>
    <row r="9" spans="2:9" x14ac:dyDescent="0.3">
      <c r="B9" t="s">
        <v>52</v>
      </c>
      <c r="C9" t="s">
        <v>62</v>
      </c>
      <c r="D9" t="s">
        <v>63</v>
      </c>
      <c r="E9" t="s">
        <v>89</v>
      </c>
      <c r="F9" t="s">
        <v>90</v>
      </c>
      <c r="G9" t="s">
        <v>91</v>
      </c>
      <c r="H9" t="s">
        <v>92</v>
      </c>
      <c r="I9" t="s">
        <v>93</v>
      </c>
    </row>
    <row r="10" spans="2:9" x14ac:dyDescent="0.3">
      <c r="B10" t="s">
        <v>94</v>
      </c>
      <c r="C10" t="s">
        <v>62</v>
      </c>
      <c r="D10" t="s">
        <v>69</v>
      </c>
      <c r="E10" t="s">
        <v>95</v>
      </c>
      <c r="F10" t="s">
        <v>96</v>
      </c>
      <c r="G10" t="s">
        <v>97</v>
      </c>
      <c r="H10" t="s">
        <v>92</v>
      </c>
      <c r="I10" t="s">
        <v>98</v>
      </c>
    </row>
    <row r="11" spans="2:9" x14ac:dyDescent="0.3">
      <c r="B11" t="s">
        <v>50</v>
      </c>
      <c r="C11" t="s">
        <v>62</v>
      </c>
      <c r="D11" t="s">
        <v>63</v>
      </c>
      <c r="E11" t="s">
        <v>99</v>
      </c>
      <c r="F11" t="s">
        <v>100</v>
      </c>
      <c r="G11" t="s">
        <v>101</v>
      </c>
      <c r="H11" t="s">
        <v>76</v>
      </c>
      <c r="I11" t="s">
        <v>102</v>
      </c>
    </row>
    <row r="12" spans="2:9" x14ac:dyDescent="0.3">
      <c r="B12" t="s">
        <v>103</v>
      </c>
      <c r="C12" t="s">
        <v>62</v>
      </c>
      <c r="D12" t="s">
        <v>69</v>
      </c>
      <c r="E12" t="s">
        <v>104</v>
      </c>
      <c r="F12" t="s">
        <v>105</v>
      </c>
      <c r="G12" t="s">
        <v>106</v>
      </c>
      <c r="H12" t="s">
        <v>67</v>
      </c>
      <c r="I12" t="s">
        <v>107</v>
      </c>
    </row>
    <row r="17" spans="2:7" ht="15.6" x14ac:dyDescent="0.3">
      <c r="B17" s="42" t="s">
        <v>108</v>
      </c>
      <c r="C17" s="42" t="s">
        <v>109</v>
      </c>
      <c r="D17" s="42" t="s">
        <v>110</v>
      </c>
      <c r="E17" s="42" t="s">
        <v>111</v>
      </c>
      <c r="F17" s="42" t="s">
        <v>112</v>
      </c>
      <c r="G17" s="42" t="s">
        <v>61</v>
      </c>
    </row>
    <row r="18" spans="2:7" x14ac:dyDescent="0.3">
      <c r="B18" t="s">
        <v>113</v>
      </c>
      <c r="C18" t="s">
        <v>114</v>
      </c>
      <c r="D18" t="s">
        <v>115</v>
      </c>
      <c r="E18" t="s">
        <v>116</v>
      </c>
      <c r="F18" t="s">
        <v>117</v>
      </c>
      <c r="G18" t="s">
        <v>118</v>
      </c>
    </row>
    <row r="19" spans="2:7" x14ac:dyDescent="0.3">
      <c r="B19" t="s">
        <v>119</v>
      </c>
      <c r="C19" t="s">
        <v>120</v>
      </c>
      <c r="D19" t="s">
        <v>121</v>
      </c>
      <c r="E19" t="s">
        <v>122</v>
      </c>
      <c r="F19" t="s">
        <v>123</v>
      </c>
      <c r="G19" t="s">
        <v>124</v>
      </c>
    </row>
    <row r="20" spans="2:7" x14ac:dyDescent="0.3">
      <c r="B20" t="s">
        <v>125</v>
      </c>
      <c r="C20" t="s">
        <v>126</v>
      </c>
      <c r="D20" t="s">
        <v>127</v>
      </c>
      <c r="E20" t="s">
        <v>128</v>
      </c>
      <c r="F20" t="s">
        <v>129</v>
      </c>
      <c r="G20" t="s">
        <v>130</v>
      </c>
    </row>
    <row r="21" spans="2:7" x14ac:dyDescent="0.3">
      <c r="B21" t="s">
        <v>131</v>
      </c>
      <c r="C21" t="s">
        <v>132</v>
      </c>
      <c r="D21" t="s">
        <v>133</v>
      </c>
      <c r="E21" t="s">
        <v>134</v>
      </c>
      <c r="F21" t="s">
        <v>135</v>
      </c>
      <c r="G21" t="s">
        <v>136</v>
      </c>
    </row>
    <row r="22" spans="2:7" x14ac:dyDescent="0.3">
      <c r="B22" t="s">
        <v>137</v>
      </c>
      <c r="C22" t="s">
        <v>138</v>
      </c>
      <c r="D22" t="s">
        <v>139</v>
      </c>
      <c r="E22" t="s">
        <v>140</v>
      </c>
      <c r="F22" t="s">
        <v>141</v>
      </c>
      <c r="G22" t="s">
        <v>142</v>
      </c>
    </row>
    <row r="23" spans="2:7" x14ac:dyDescent="0.3">
      <c r="B23" t="s">
        <v>143</v>
      </c>
      <c r="C23" t="s">
        <v>144</v>
      </c>
      <c r="D23" t="s">
        <v>145</v>
      </c>
      <c r="E23" t="s">
        <v>146</v>
      </c>
      <c r="F23" t="s">
        <v>147</v>
      </c>
      <c r="G23" t="s">
        <v>148</v>
      </c>
    </row>
    <row r="24" spans="2:7" x14ac:dyDescent="0.3">
      <c r="B24" t="s">
        <v>149</v>
      </c>
      <c r="C24" t="s">
        <v>150</v>
      </c>
      <c r="D24" t="s">
        <v>121</v>
      </c>
      <c r="E24" t="s">
        <v>151</v>
      </c>
      <c r="F24" t="s">
        <v>152</v>
      </c>
      <c r="G24" t="s">
        <v>153</v>
      </c>
    </row>
    <row r="25" spans="2:7" x14ac:dyDescent="0.3">
      <c r="B25" t="s">
        <v>154</v>
      </c>
      <c r="C25" t="s">
        <v>155</v>
      </c>
      <c r="D25" t="s">
        <v>156</v>
      </c>
      <c r="E25" t="s">
        <v>157</v>
      </c>
      <c r="F25" t="s">
        <v>158</v>
      </c>
      <c r="G25" t="s">
        <v>159</v>
      </c>
    </row>
    <row r="26" spans="2:7" x14ac:dyDescent="0.3">
      <c r="B26" t="s">
        <v>160</v>
      </c>
      <c r="C26" t="s">
        <v>161</v>
      </c>
      <c r="D26" t="s">
        <v>162</v>
      </c>
      <c r="E26" t="s">
        <v>163</v>
      </c>
      <c r="F26" t="s">
        <v>164</v>
      </c>
      <c r="G26" t="s">
        <v>165</v>
      </c>
    </row>
    <row r="27" spans="2:7" x14ac:dyDescent="0.3">
      <c r="B27" t="s">
        <v>166</v>
      </c>
      <c r="C27" t="s">
        <v>167</v>
      </c>
      <c r="D27" t="s">
        <v>168</v>
      </c>
      <c r="E27" t="s">
        <v>169</v>
      </c>
      <c r="F27" t="s">
        <v>170</v>
      </c>
      <c r="G27" t="s">
        <v>171</v>
      </c>
    </row>
    <row r="28" spans="2:7" x14ac:dyDescent="0.3">
      <c r="B28" t="s">
        <v>172</v>
      </c>
      <c r="C28" t="s">
        <v>167</v>
      </c>
      <c r="D28" t="s">
        <v>168</v>
      </c>
      <c r="E28" t="s">
        <v>173</v>
      </c>
      <c r="F28" t="s">
        <v>174</v>
      </c>
      <c r="G28" t="s">
        <v>175</v>
      </c>
    </row>
    <row r="29" spans="2:7" x14ac:dyDescent="0.3">
      <c r="B29" t="s">
        <v>176</v>
      </c>
      <c r="C29" t="s">
        <v>177</v>
      </c>
      <c r="D29" t="s">
        <v>178</v>
      </c>
      <c r="E29" t="s">
        <v>179</v>
      </c>
      <c r="F29" t="s">
        <v>180</v>
      </c>
      <c r="G29" t="s">
        <v>181</v>
      </c>
    </row>
    <row r="34" spans="2:6" ht="15.6" x14ac:dyDescent="0.3">
      <c r="B34" s="43" t="s">
        <v>182</v>
      </c>
      <c r="C34" s="43" t="s">
        <v>183</v>
      </c>
      <c r="D34" s="43" t="s">
        <v>184</v>
      </c>
      <c r="E34" s="43" t="s">
        <v>185</v>
      </c>
      <c r="F34" s="43" t="s">
        <v>186</v>
      </c>
    </row>
    <row r="35" spans="2:6" x14ac:dyDescent="0.3">
      <c r="B35" t="s">
        <v>187</v>
      </c>
      <c r="C35" t="s">
        <v>188</v>
      </c>
      <c r="D35" t="s">
        <v>189</v>
      </c>
      <c r="E35" t="s">
        <v>190</v>
      </c>
      <c r="F35" t="s">
        <v>191</v>
      </c>
    </row>
    <row r="36" spans="2:6" x14ac:dyDescent="0.3">
      <c r="B36" t="s">
        <v>192</v>
      </c>
      <c r="C36" t="s">
        <v>193</v>
      </c>
      <c r="D36" t="s">
        <v>194</v>
      </c>
      <c r="E36" t="s">
        <v>195</v>
      </c>
      <c r="F36" t="s">
        <v>196</v>
      </c>
    </row>
    <row r="37" spans="2:6" x14ac:dyDescent="0.3">
      <c r="B37" t="s">
        <v>197</v>
      </c>
      <c r="C37" t="s">
        <v>198</v>
      </c>
      <c r="D37" t="s">
        <v>199</v>
      </c>
      <c r="E37" t="s">
        <v>200</v>
      </c>
      <c r="F37" t="s">
        <v>201</v>
      </c>
    </row>
    <row r="38" spans="2:6" x14ac:dyDescent="0.3">
      <c r="B38" t="s">
        <v>202</v>
      </c>
      <c r="C38" t="s">
        <v>203</v>
      </c>
      <c r="D38" t="s">
        <v>204</v>
      </c>
      <c r="E38" t="s">
        <v>205</v>
      </c>
      <c r="F38" t="s">
        <v>206</v>
      </c>
    </row>
    <row r="39" spans="2:6" x14ac:dyDescent="0.3">
      <c r="B39" t="s">
        <v>207</v>
      </c>
      <c r="C39" t="s">
        <v>208</v>
      </c>
      <c r="D39" t="s">
        <v>209</v>
      </c>
      <c r="E39" t="s">
        <v>210</v>
      </c>
      <c r="F39" t="s">
        <v>211</v>
      </c>
    </row>
    <row r="40" spans="2:6" x14ac:dyDescent="0.3">
      <c r="B40" t="s">
        <v>212</v>
      </c>
      <c r="C40" t="s">
        <v>213</v>
      </c>
      <c r="D40" t="s">
        <v>214</v>
      </c>
      <c r="E40" t="s">
        <v>215</v>
      </c>
      <c r="F40" t="s">
        <v>216</v>
      </c>
    </row>
    <row r="41" spans="2:6" x14ac:dyDescent="0.3">
      <c r="B41" t="s">
        <v>217</v>
      </c>
      <c r="C41" t="s">
        <v>218</v>
      </c>
      <c r="D41" t="s">
        <v>219</v>
      </c>
      <c r="E41" t="s">
        <v>220</v>
      </c>
      <c r="F41" t="s">
        <v>221</v>
      </c>
    </row>
    <row r="42" spans="2:6" x14ac:dyDescent="0.3">
      <c r="B42" t="s">
        <v>222</v>
      </c>
      <c r="C42" t="s">
        <v>223</v>
      </c>
      <c r="D42" t="s">
        <v>224</v>
      </c>
      <c r="E42" t="s">
        <v>225</v>
      </c>
      <c r="F42" t="s">
        <v>226</v>
      </c>
    </row>
    <row r="43" spans="2:6" x14ac:dyDescent="0.3">
      <c r="B43" t="s">
        <v>227</v>
      </c>
      <c r="C43" t="s">
        <v>228</v>
      </c>
      <c r="D43" t="s">
        <v>229</v>
      </c>
      <c r="E43" t="s">
        <v>230</v>
      </c>
      <c r="F43" t="s">
        <v>231</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5C2CC-8FD8-4771-8D48-11A3E71050C3}">
  <dimension ref="B1:J15"/>
  <sheetViews>
    <sheetView workbookViewId="0">
      <selection activeCell="D29" sqref="D29"/>
    </sheetView>
  </sheetViews>
  <sheetFormatPr defaultRowHeight="14.4" x14ac:dyDescent="0.3"/>
  <cols>
    <col min="2" max="2" width="23.88671875" bestFit="1" customWidth="1"/>
    <col min="3" max="3" width="18.88671875" bestFit="1" customWidth="1"/>
    <col min="4" max="4" width="25.21875" bestFit="1" customWidth="1"/>
    <col min="5" max="5" width="12" bestFit="1" customWidth="1"/>
    <col min="6" max="6" width="12.6640625" bestFit="1" customWidth="1"/>
    <col min="7" max="7" width="15.109375" bestFit="1" customWidth="1"/>
    <col min="8" max="8" width="20.109375" bestFit="1" customWidth="1"/>
    <col min="9" max="9" width="11" bestFit="1" customWidth="1"/>
    <col min="10" max="10" width="12" bestFit="1" customWidth="1"/>
    <col min="11" max="19" width="12.6640625" bestFit="1" customWidth="1"/>
    <col min="20" max="20" width="12" bestFit="1" customWidth="1"/>
    <col min="21" max="50" width="12.6640625" bestFit="1" customWidth="1"/>
    <col min="51" max="51" width="12" bestFit="1" customWidth="1"/>
    <col min="52" max="53" width="12.6640625" bestFit="1" customWidth="1"/>
    <col min="54" max="55" width="12" bestFit="1" customWidth="1"/>
    <col min="56" max="63" width="12.6640625" bestFit="1" customWidth="1"/>
    <col min="64" max="64" width="12" bestFit="1" customWidth="1"/>
    <col min="65" max="65" width="12.6640625" bestFit="1" customWidth="1"/>
    <col min="66" max="68" width="12" bestFit="1" customWidth="1"/>
  </cols>
  <sheetData>
    <row r="1" spans="2:10" x14ac:dyDescent="0.3">
      <c r="B1" t="s">
        <v>13</v>
      </c>
      <c r="C1" t="s">
        <v>14</v>
      </c>
      <c r="D1" t="s">
        <v>15</v>
      </c>
      <c r="E1" t="s">
        <v>17</v>
      </c>
    </row>
    <row r="2" spans="2:10" x14ac:dyDescent="0.3">
      <c r="B2" s="3" vm="8">
        <f>CUBEVALUE("ThisWorkbookDataModel","[Measures].[Sum of earned_revenue_pln]")</f>
        <v>13623770816.820843</v>
      </c>
      <c r="C2" s="3" vm="9">
        <f>CUBEVALUE("ThisWorkbookDataModel","[Measures].[Sum of total_cost_pln]")</f>
        <v>11938144913.723583</v>
      </c>
      <c r="D2" s="3">
        <f>B2-C2</f>
        <v>1685625903.0972595</v>
      </c>
      <c r="E2" s="4">
        <f>IFERROR(D2/B2,0)</f>
        <v>0.1237268246626749</v>
      </c>
      <c r="F2" s="4"/>
      <c r="G2" s="4"/>
      <c r="H2" s="4"/>
      <c r="J2" t="str" vm="7">
        <f>CUBESET("ThisWorkbookDataModel","[dim_region].[region_name].[region_name].MEMBERS","All Regions")</f>
        <v>All Regions</v>
      </c>
    </row>
    <row r="4" spans="2:10" x14ac:dyDescent="0.3">
      <c r="B4" s="1" t="s">
        <v>0</v>
      </c>
      <c r="C4" t="s">
        <v>20</v>
      </c>
    </row>
    <row r="5" spans="2:10" x14ac:dyDescent="0.3">
      <c r="B5" s="2" t="s">
        <v>5</v>
      </c>
      <c r="C5" s="25">
        <v>3168623501.9070349</v>
      </c>
    </row>
    <row r="6" spans="2:10" x14ac:dyDescent="0.3">
      <c r="B6" s="2" t="s">
        <v>6</v>
      </c>
      <c r="C6" s="25">
        <v>1854056992.724973</v>
      </c>
    </row>
    <row r="7" spans="2:10" x14ac:dyDescent="0.3">
      <c r="B7" s="2" t="s">
        <v>7</v>
      </c>
      <c r="C7" s="25">
        <v>1546222519.4419043</v>
      </c>
    </row>
    <row r="8" spans="2:10" x14ac:dyDescent="0.3">
      <c r="B8" s="2" t="s">
        <v>8</v>
      </c>
      <c r="C8" s="25">
        <v>2851360475.3130808</v>
      </c>
    </row>
    <row r="9" spans="2:10" x14ac:dyDescent="0.3">
      <c r="B9" s="2" t="s">
        <v>9</v>
      </c>
      <c r="C9" s="25">
        <v>2212906053.130383</v>
      </c>
    </row>
    <row r="10" spans="2:10" x14ac:dyDescent="0.3">
      <c r="B10" s="2" t="s">
        <v>10</v>
      </c>
      <c r="C10" s="25">
        <v>1442419267.7792432</v>
      </c>
    </row>
    <row r="11" spans="2:10" x14ac:dyDescent="0.3">
      <c r="B11" s="2" t="s">
        <v>1</v>
      </c>
      <c r="C11" s="25">
        <v>13075588810.296597</v>
      </c>
    </row>
    <row r="14" spans="2:10" x14ac:dyDescent="0.3">
      <c r="B14" t="s">
        <v>11</v>
      </c>
      <c r="C14" t="s">
        <v>12</v>
      </c>
      <c r="D14" t="s">
        <v>20</v>
      </c>
      <c r="E14" s="1" t="s">
        <v>0</v>
      </c>
      <c r="F14" t="s">
        <v>45</v>
      </c>
      <c r="G14" t="s">
        <v>47</v>
      </c>
      <c r="H14" t="s">
        <v>48</v>
      </c>
      <c r="I14" t="s">
        <v>49</v>
      </c>
    </row>
    <row r="15" spans="2:10" x14ac:dyDescent="0.3">
      <c r="B15" s="25">
        <v>3300412537.8487334</v>
      </c>
      <c r="C15" s="25">
        <v>2877978301.0603065</v>
      </c>
      <c r="D15" s="25">
        <v>3168623501.9070349</v>
      </c>
      <c r="E15" s="2" t="s">
        <v>5</v>
      </c>
      <c r="F15" s="25">
        <v>11760512888.378771</v>
      </c>
      <c r="G15" s="25">
        <v>1049155541.1836232</v>
      </c>
      <c r="H15" s="25">
        <v>733384785.5957967</v>
      </c>
      <c r="I15" s="25">
        <v>1041266070.4316872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Props1.xml><?xml version="1.0" encoding="utf-8"?>
<ds:datastoreItem xmlns:ds="http://schemas.openxmlformats.org/officeDocument/2006/customXml" ds:itemID="{84002264-2D1C-4285-8345-C4DDBF77DD7C}">
  <ds:schemaRefs/>
</ds:datastoreItem>
</file>

<file path=customXml/itemProps2.xml><?xml version="1.0" encoding="utf-8"?>
<ds:datastoreItem xmlns:ds="http://schemas.openxmlformats.org/officeDocument/2006/customXml" ds:itemID="{E754EF58-85E4-4726-AD0A-97D4F702D655}">
  <ds:schemaRefs/>
</ds:datastoreItem>
</file>

<file path=customXml/itemProps3.xml><?xml version="1.0" encoding="utf-8"?>
<ds:datastoreItem xmlns:ds="http://schemas.openxmlformats.org/officeDocument/2006/customXml" ds:itemID="{19F16F2D-B659-49DB-AF0A-6C80A83E1FD6}">
  <ds:schemaRefs/>
</ds:datastoreItem>
</file>

<file path=customXml/itemProps4.xml><?xml version="1.0" encoding="utf-8"?>
<ds:datastoreItem xmlns:ds="http://schemas.openxmlformats.org/officeDocument/2006/customXml" ds:itemID="{5EA5121C-635F-4D85-80AC-D45C9F9662BD}">
  <ds:schemaRefs/>
</ds:datastoreItem>
</file>

<file path=customXml/itemProps5.xml><?xml version="1.0" encoding="utf-8"?>
<ds:datastoreItem xmlns:ds="http://schemas.openxmlformats.org/officeDocument/2006/customXml" ds:itemID="{2E45ED7C-0429-4A02-BCF0-7E7ED155CC58}">
  <ds:schemaRefs/>
</ds:datastoreItem>
</file>

<file path=customXml/itemProps6.xml><?xml version="1.0" encoding="utf-8"?>
<ds:datastoreItem xmlns:ds="http://schemas.openxmlformats.org/officeDocument/2006/customXml" ds:itemID="{ED2852A7-199F-4E09-A16F-3BCAB5862611}">
  <ds:schemaRefs/>
</ds:datastoreItem>
</file>

<file path=customXml/itemProps7.xml><?xml version="1.0" encoding="utf-8"?>
<ds:datastoreItem xmlns:ds="http://schemas.openxmlformats.org/officeDocument/2006/customXml" ds:itemID="{E243F865-CE97-4D2E-9A8D-3863713B142C}">
  <ds:schemaRefs/>
</ds:datastoreItem>
</file>

<file path=customXml/itemProps8.xml><?xml version="1.0" encoding="utf-8"?>
<ds:datastoreItem xmlns:ds="http://schemas.openxmlformats.org/officeDocument/2006/customXml" ds:itemID="{F96E4D06-7D08-48A1-AF48-175E043DD528}">
  <ds:schemaRefs/>
</ds:datastoreItem>
</file>

<file path=customXml/itemProps9.xml><?xml version="1.0" encoding="utf-8"?>
<ds:datastoreItem xmlns:ds="http://schemas.openxmlformats.org/officeDocument/2006/customXml" ds:itemID="{31ADAC96-0BF5-4111-A158-B96439E271DB}">
  <ds:schemaRefs/>
</ds:datastoreItem>
</file>

<file path=customXml/itemProps10.xml><?xml version="1.0" encoding="utf-8"?>
<ds:datastoreItem xmlns:ds="http://schemas.openxmlformats.org/officeDocument/2006/customXml" ds:itemID="{4615BA6D-9BCD-4F87-913D-2545ABA35757}">
  <ds:schemaRefs/>
</ds:datastoreItem>
</file>

<file path=customXml/itemProps11.xml><?xml version="1.0" encoding="utf-8"?>
<ds:datastoreItem xmlns:ds="http://schemas.openxmlformats.org/officeDocument/2006/customXml" ds:itemID="{0B01A650-CFC8-410D-BB8B-63887B265154}">
  <ds:schemaRefs/>
</ds:datastoreItem>
</file>

<file path=customXml/itemProps12.xml><?xml version="1.0" encoding="utf-8"?>
<ds:datastoreItem xmlns:ds="http://schemas.openxmlformats.org/officeDocument/2006/customXml" ds:itemID="{8E1FCD19-377C-401F-BAD6-600D1B745860}">
  <ds:schemaRefs/>
</ds:datastoreItem>
</file>

<file path=customXml/itemProps13.xml><?xml version="1.0" encoding="utf-8"?>
<ds:datastoreItem xmlns:ds="http://schemas.openxmlformats.org/officeDocument/2006/customXml" ds:itemID="{1899EDC9-BE20-46C1-A309-49F01CF5E2E2}">
  <ds:schemaRefs/>
</ds:datastoreItem>
</file>

<file path=customXml/itemProps14.xml><?xml version="1.0" encoding="utf-8"?>
<ds:datastoreItem xmlns:ds="http://schemas.openxmlformats.org/officeDocument/2006/customXml" ds:itemID="{7EE6F7DB-C517-4A4F-8A89-9CD9BC49E348}">
  <ds:schemaRefs/>
</ds:datastoreItem>
</file>

<file path=customXml/itemProps15.xml><?xml version="1.0" encoding="utf-8"?>
<ds:datastoreItem xmlns:ds="http://schemas.openxmlformats.org/officeDocument/2006/customXml" ds:itemID="{183EC4E8-6F7F-40E1-9373-F5A5DCB790A0}">
  <ds:schemaRefs/>
</ds:datastoreItem>
</file>

<file path=customXml/itemProps16.xml><?xml version="1.0" encoding="utf-8"?>
<ds:datastoreItem xmlns:ds="http://schemas.openxmlformats.org/officeDocument/2006/customXml" ds:itemID="{B3CD2F8F-8F85-497E-B61A-9541D995BD71}">
  <ds:schemaRefs/>
</ds:datastoreItem>
</file>

<file path=customXml/itemProps17.xml><?xml version="1.0" encoding="utf-8"?>
<ds:datastoreItem xmlns:ds="http://schemas.openxmlformats.org/officeDocument/2006/customXml" ds:itemID="{29FAB68F-C28C-4E3B-9C7E-7F56BF72C4D3}">
  <ds:schemaRefs/>
</ds:datastoreItem>
</file>

<file path=customXml/itemProps18.xml><?xml version="1.0" encoding="utf-8"?>
<ds:datastoreItem xmlns:ds="http://schemas.openxmlformats.org/officeDocument/2006/customXml" ds:itemID="{5E9CAA41-1B1C-4A09-BE8F-E1FDE2E9EA40}">
  <ds:schemaRefs/>
</ds:datastoreItem>
</file>

<file path=customXml/itemProps19.xml><?xml version="1.0" encoding="utf-8"?>
<ds:datastoreItem xmlns:ds="http://schemas.openxmlformats.org/officeDocument/2006/customXml" ds:itemID="{48161934-6DCF-417E-A232-31026F6E0699}">
  <ds:schemaRefs/>
</ds:datastoreItem>
</file>

<file path=customXml/itemProps20.xml><?xml version="1.0" encoding="utf-8"?>
<ds:datastoreItem xmlns:ds="http://schemas.openxmlformats.org/officeDocument/2006/customXml" ds:itemID="{B6EA491A-F16F-4CDB-849D-12FCA706B6D5}">
  <ds:schemaRefs/>
</ds:datastoreItem>
</file>

<file path=customXml/itemProps21.xml><?xml version="1.0" encoding="utf-8"?>
<ds:datastoreItem xmlns:ds="http://schemas.openxmlformats.org/officeDocument/2006/customXml" ds:itemID="{1A31F41B-A556-43B5-870D-02B5BA3479D9}">
  <ds:schemaRefs/>
</ds:datastoreItem>
</file>

<file path=customXml/itemProps22.xml><?xml version="1.0" encoding="utf-8"?>
<ds:datastoreItem xmlns:ds="http://schemas.openxmlformats.org/officeDocument/2006/customXml" ds:itemID="{F972AC64-BD83-40F7-AF23-CFB2E3D27020}">
  <ds:schemaRefs/>
</ds:datastoreItem>
</file>

<file path=customXml/itemProps23.xml><?xml version="1.0" encoding="utf-8"?>
<ds:datastoreItem xmlns:ds="http://schemas.openxmlformats.org/officeDocument/2006/customXml" ds:itemID="{8E56D922-E52F-4D22-954D-5DB917840D94}">
  <ds:schemaRefs/>
</ds:datastoreItem>
</file>

<file path=customXml/itemProps24.xml><?xml version="1.0" encoding="utf-8"?>
<ds:datastoreItem xmlns:ds="http://schemas.openxmlformats.org/officeDocument/2006/customXml" ds:itemID="{6796BCB5-536E-4A34-9287-A38773BDAA4B}">
  <ds:schemaRefs/>
</ds:datastoreItem>
</file>

<file path=customXml/itemProps25.xml><?xml version="1.0" encoding="utf-8"?>
<ds:datastoreItem xmlns:ds="http://schemas.openxmlformats.org/officeDocument/2006/customXml" ds:itemID="{076196A6-F47C-4CF8-9492-C14E8C7A2F1F}">
  <ds:schemaRefs/>
</ds:datastoreItem>
</file>

<file path=customXml/itemProps26.xml><?xml version="1.0" encoding="utf-8"?>
<ds:datastoreItem xmlns:ds="http://schemas.openxmlformats.org/officeDocument/2006/customXml" ds:itemID="{73DF8207-4501-4201-A4DB-62CDF448366A}">
  <ds:schemaRefs/>
</ds:datastoreItem>
</file>

<file path=customXml/itemProps27.xml><?xml version="1.0" encoding="utf-8"?>
<ds:datastoreItem xmlns:ds="http://schemas.openxmlformats.org/officeDocument/2006/customXml" ds:itemID="{82BC3F7D-0932-4D63-9D8C-032BF12695C6}">
  <ds:schemaRefs/>
</ds:datastoreItem>
</file>

<file path=customXml/itemProps28.xml><?xml version="1.0" encoding="utf-8"?>
<ds:datastoreItem xmlns:ds="http://schemas.openxmlformats.org/officeDocument/2006/customXml" ds:itemID="{AFDF9F0A-F0D7-4DFD-88A0-C458EDBD50AA}">
  <ds:schemaRefs/>
</ds:datastoreItem>
</file>

<file path=customXml/itemProps29.xml><?xml version="1.0" encoding="utf-8"?>
<ds:datastoreItem xmlns:ds="http://schemas.openxmlformats.org/officeDocument/2006/customXml" ds:itemID="{EC75BCC6-186B-4254-A0CE-56AC0A13C6CA}">
  <ds:schemaRefs/>
</ds:datastoreItem>
</file>

<file path=customXml/itemProps30.xml><?xml version="1.0" encoding="utf-8"?>
<ds:datastoreItem xmlns:ds="http://schemas.openxmlformats.org/officeDocument/2006/customXml" ds:itemID="{75E04DA4-63A9-4494-B97D-2F5885B9E5E4}">
  <ds:schemaRefs/>
</ds:datastoreItem>
</file>

<file path=customXml/itemProps31.xml><?xml version="1.0" encoding="utf-8"?>
<ds:datastoreItem xmlns:ds="http://schemas.openxmlformats.org/officeDocument/2006/customXml" ds:itemID="{652D3404-C081-4844-91A5-51F3C59FEEC3}">
  <ds:schemaRefs/>
</ds:datastoreItem>
</file>

<file path=customXml/itemProps32.xml><?xml version="1.0" encoding="utf-8"?>
<ds:datastoreItem xmlns:ds="http://schemas.openxmlformats.org/officeDocument/2006/customXml" ds:itemID="{B0EB87BA-C4B8-42A1-8E4D-122C54F91312}">
  <ds:schemaRefs/>
</ds:datastoreItem>
</file>

<file path=customXml/itemProps33.xml><?xml version="1.0" encoding="utf-8"?>
<ds:datastoreItem xmlns:ds="http://schemas.openxmlformats.org/officeDocument/2006/customXml" ds:itemID="{78229562-A413-433C-AC2F-43F7CCB812F5}">
  <ds:schemaRefs/>
</ds:datastoreItem>
</file>

<file path=customXml/itemProps34.xml><?xml version="1.0" encoding="utf-8"?>
<ds:datastoreItem xmlns:ds="http://schemas.openxmlformats.org/officeDocument/2006/customXml" ds:itemID="{72BE7CEF-F4A1-4EFD-BC1C-15CF7DA9A3B4}">
  <ds:schemaRefs/>
</ds:datastoreItem>
</file>

<file path=customXml/itemProps35.xml><?xml version="1.0" encoding="utf-8"?>
<ds:datastoreItem xmlns:ds="http://schemas.openxmlformats.org/officeDocument/2006/customXml" ds:itemID="{8F1E46DA-BE10-4899-8387-D78FDD929C1C}">
  <ds:schemaRefs/>
</ds:datastoreItem>
</file>

<file path=customXml/itemProps36.xml><?xml version="1.0" encoding="utf-8"?>
<ds:datastoreItem xmlns:ds="http://schemas.openxmlformats.org/officeDocument/2006/customXml" ds:itemID="{67BDFB7B-7156-490D-82DD-1ADD3C1F56D8}">
  <ds:schemaRefs/>
</ds:datastoreItem>
</file>

<file path=customXml/itemProps37.xml><?xml version="1.0" encoding="utf-8"?>
<ds:datastoreItem xmlns:ds="http://schemas.openxmlformats.org/officeDocument/2006/customXml" ds:itemID="{220A3A6F-DD99-4AEB-B738-902F181C2C51}">
  <ds:schemaRefs/>
</ds:datastoreItem>
</file>

<file path=customXml/itemProps38.xml><?xml version="1.0" encoding="utf-8"?>
<ds:datastoreItem xmlns:ds="http://schemas.openxmlformats.org/officeDocument/2006/customXml" ds:itemID="{9643EB67-3493-439A-B7A9-181D1EACD69D}">
  <ds:schemaRefs/>
</ds:datastoreItem>
</file>

<file path=customXml/itemProps39.xml><?xml version="1.0" encoding="utf-8"?>
<ds:datastoreItem xmlns:ds="http://schemas.openxmlformats.org/officeDocument/2006/customXml" ds:itemID="{EF75EB8F-8B55-499D-A5D1-6E7C02DEFE0E}">
  <ds:schemaRefs/>
</ds:datastoreItem>
</file>

<file path=customXml/itemProps40.xml><?xml version="1.0" encoding="utf-8"?>
<ds:datastoreItem xmlns:ds="http://schemas.openxmlformats.org/officeDocument/2006/customXml" ds:itemID="{25DDDF4D-CE4E-46E2-8A76-313C2114855E}">
  <ds:schemaRefs>
    <ds:schemaRef ds:uri="http://schemas.microsoft.com/DataMashup"/>
  </ds:schemaRefs>
</ds:datastoreItem>
</file>

<file path=customXml/itemProps41.xml><?xml version="1.0" encoding="utf-8"?>
<ds:datastoreItem xmlns:ds="http://schemas.openxmlformats.org/officeDocument/2006/customXml" ds:itemID="{E5C9ADA8-A49A-4137-8DBC-4FA5A29EFF6B}">
  <ds:schemaRefs/>
</ds:datastoreItem>
</file>

<file path=customXml/itemProps42.xml><?xml version="1.0" encoding="utf-8"?>
<ds:datastoreItem xmlns:ds="http://schemas.openxmlformats.org/officeDocument/2006/customXml" ds:itemID="{B9F4D02B-881D-4519-868E-5C0D3023843B}">
  <ds:schemaRefs/>
</ds:datastoreItem>
</file>

<file path=customXml/itemProps43.xml><?xml version="1.0" encoding="utf-8"?>
<ds:datastoreItem xmlns:ds="http://schemas.openxmlformats.org/officeDocument/2006/customXml" ds:itemID="{912218F8-50CA-4EDC-BE70-ADC7F1842DF5}">
  <ds:schemaRefs/>
</ds:datastoreItem>
</file>

<file path=customXml/itemProps44.xml><?xml version="1.0" encoding="utf-8"?>
<ds:datastoreItem xmlns:ds="http://schemas.openxmlformats.org/officeDocument/2006/customXml" ds:itemID="{C207AF64-DB10-49F7-A8C0-6F0A4B4F630F}">
  <ds:schemaRefs/>
</ds:datastoreItem>
</file>

<file path=customXml/itemProps45.xml><?xml version="1.0" encoding="utf-8"?>
<ds:datastoreItem xmlns:ds="http://schemas.openxmlformats.org/officeDocument/2006/customXml" ds:itemID="{8E5B2C5C-84D1-4FAB-9FD6-78CC8CA1875C}">
  <ds:schemaRefs/>
</ds:datastoreItem>
</file>

<file path=customXml/itemProps46.xml><?xml version="1.0" encoding="utf-8"?>
<ds:datastoreItem xmlns:ds="http://schemas.openxmlformats.org/officeDocument/2006/customXml" ds:itemID="{8D9C6D86-3D63-4638-906D-816E28BECE30}">
  <ds:schemaRefs/>
</ds:datastoreItem>
</file>

<file path=customXml/itemProps47.xml><?xml version="1.0" encoding="utf-8"?>
<ds:datastoreItem xmlns:ds="http://schemas.openxmlformats.org/officeDocument/2006/customXml" ds:itemID="{F40647C7-12DE-44DE-A906-0758E980A5AC}">
  <ds:schemaRefs/>
</ds:datastoreItem>
</file>

<file path=customXml/itemProps48.xml><?xml version="1.0" encoding="utf-8"?>
<ds:datastoreItem xmlns:ds="http://schemas.openxmlformats.org/officeDocument/2006/customXml" ds:itemID="{A22ACAEA-395B-44AC-99CD-F0AC48294EA0}">
  <ds:schemaRefs/>
</ds:datastoreItem>
</file>

<file path=customXml/itemProps49.xml><?xml version="1.0" encoding="utf-8"?>
<ds:datastoreItem xmlns:ds="http://schemas.openxmlformats.org/officeDocument/2006/customXml" ds:itemID="{78B96094-14AE-4803-87D5-B0F4991146E0}">
  <ds:schemaRefs/>
</ds:datastoreItem>
</file>

<file path=customXml/itemProps50.xml><?xml version="1.0" encoding="utf-8"?>
<ds:datastoreItem xmlns:ds="http://schemas.openxmlformats.org/officeDocument/2006/customXml" ds:itemID="{DC4327DB-6D64-4B15-B8BF-87CEB2CCD0B6}">
  <ds:schemaRefs/>
</ds:datastoreItem>
</file>

<file path=customXml/itemProps51.xml><?xml version="1.0" encoding="utf-8"?>
<ds:datastoreItem xmlns:ds="http://schemas.openxmlformats.org/officeDocument/2006/customXml" ds:itemID="{9FD67485-501D-4BA1-83B6-F2BB002F2712}">
  <ds:schemaRefs/>
</ds:datastoreItem>
</file>

<file path=customXml/itemProps52.xml><?xml version="1.0" encoding="utf-8"?>
<ds:datastoreItem xmlns:ds="http://schemas.openxmlformats.org/officeDocument/2006/customXml" ds:itemID="{A48D0992-9AB5-43DB-84AD-9B76FCE55541}">
  <ds:schemaRefs/>
</ds:datastoreItem>
</file>

<file path=customXml/itemProps53.xml><?xml version="1.0" encoding="utf-8"?>
<ds:datastoreItem xmlns:ds="http://schemas.openxmlformats.org/officeDocument/2006/customXml" ds:itemID="{A7362F84-4BE8-42DC-880A-4CEBE849FC03}">
  <ds:schemaRefs/>
</ds:datastoreItem>
</file>

<file path=customXml/itemProps54.xml><?xml version="1.0" encoding="utf-8"?>
<ds:datastoreItem xmlns:ds="http://schemas.openxmlformats.org/officeDocument/2006/customXml" ds:itemID="{4284077F-BB12-4DCD-AC8A-AEBF0839C4FB}">
  <ds:schemaRefs/>
</ds:datastoreItem>
</file>

<file path=customXml/itemProps55.xml><?xml version="1.0" encoding="utf-8"?>
<ds:datastoreItem xmlns:ds="http://schemas.openxmlformats.org/officeDocument/2006/customXml" ds:itemID="{04480FF5-9A1D-4799-B4FF-A4CEE2D7364B}">
  <ds:schemaRefs/>
</ds:datastoreItem>
</file>

<file path=customXml/itemProps56.xml><?xml version="1.0" encoding="utf-8"?>
<ds:datastoreItem xmlns:ds="http://schemas.openxmlformats.org/officeDocument/2006/customXml" ds:itemID="{6BDB3C39-CA9B-44B0-98B2-DFDA29A00851}">
  <ds:schemaRefs/>
</ds:datastoreItem>
</file>

<file path=customXml/itemProps57.xml><?xml version="1.0" encoding="utf-8"?>
<ds:datastoreItem xmlns:ds="http://schemas.openxmlformats.org/officeDocument/2006/customXml" ds:itemID="{EC1D1A5D-77F2-492E-A19C-F5ED5C324007}">
  <ds:schemaRefs/>
</ds:datastoreItem>
</file>

<file path=customXml/itemProps58.xml><?xml version="1.0" encoding="utf-8"?>
<ds:datastoreItem xmlns:ds="http://schemas.openxmlformats.org/officeDocument/2006/customXml" ds:itemID="{27A4B9BE-2BA5-4E59-BA8F-0775622DF864}">
  <ds:schemaRefs/>
</ds:datastoreItem>
</file>

<file path=customXml/itemProps59.xml><?xml version="1.0" encoding="utf-8"?>
<ds:datastoreItem xmlns:ds="http://schemas.openxmlformats.org/officeDocument/2006/customXml" ds:itemID="{4515CAC8-9C74-4366-9DB4-BE2810F5BA01}">
  <ds:schemaRefs/>
</ds:datastoreItem>
</file>

<file path=customXml/itemProps60.xml><?xml version="1.0" encoding="utf-8"?>
<ds:datastoreItem xmlns:ds="http://schemas.openxmlformats.org/officeDocument/2006/customXml" ds:itemID="{2A42AF76-EFAB-4DD2-B681-40224C53AF22}">
  <ds:schemaRefs/>
</ds:datastoreItem>
</file>

<file path=customXml/itemProps61.xml><?xml version="1.0" encoding="utf-8"?>
<ds:datastoreItem xmlns:ds="http://schemas.openxmlformats.org/officeDocument/2006/customXml" ds:itemID="{A94624FD-054B-457B-8D00-42DAEC84A685}">
  <ds:schemaRefs/>
</ds:datastoreItem>
</file>

<file path=customXml/itemProps62.xml><?xml version="1.0" encoding="utf-8"?>
<ds:datastoreItem xmlns:ds="http://schemas.openxmlformats.org/officeDocument/2006/customXml" ds:itemID="{A04483E7-F5A9-4F11-BDED-C542FD2A9680}">
  <ds:schemaRefs/>
</ds:datastoreItem>
</file>

<file path=customXml/itemProps63.xml><?xml version="1.0" encoding="utf-8"?>
<ds:datastoreItem xmlns:ds="http://schemas.openxmlformats.org/officeDocument/2006/customXml" ds:itemID="{59BC75C2-BE09-403F-856D-DC81BCDB1D33}">
  <ds:schemaRefs/>
</ds:datastoreItem>
</file>

<file path=customXml/itemProps64.xml><?xml version="1.0" encoding="utf-8"?>
<ds:datastoreItem xmlns:ds="http://schemas.openxmlformats.org/officeDocument/2006/customXml" ds:itemID="{FEB6A3D8-E477-40DC-9635-E5CAE336B98F}">
  <ds:schemaRefs/>
</ds:datastoreItem>
</file>

<file path=customXml/itemProps65.xml><?xml version="1.0" encoding="utf-8"?>
<ds:datastoreItem xmlns:ds="http://schemas.openxmlformats.org/officeDocument/2006/customXml" ds:itemID="{84025229-D717-4AEF-940F-D8C8735643D6}">
  <ds:schemaRefs/>
</ds:datastoreItem>
</file>

<file path=customXml/itemProps66.xml><?xml version="1.0" encoding="utf-8"?>
<ds:datastoreItem xmlns:ds="http://schemas.openxmlformats.org/officeDocument/2006/customXml" ds:itemID="{7F9F5516-5C42-4539-ABE4-CCA93BCB15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Subsidiary Dashboard</vt:lpstr>
      <vt:lpstr>Cash Dashboard</vt:lpstr>
      <vt:lpstr>DATA DICTIONARY</vt:lpstr>
      <vt:lpstr>Support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Marcin Banach</dc:creator>
  <cp:lastModifiedBy>Marcin Banach</cp:lastModifiedBy>
  <dcterms:created xsi:type="dcterms:W3CDTF">2026-01-30T16:59:34Z</dcterms:created>
  <dcterms:modified xsi:type="dcterms:W3CDTF">2026-02-11T11:32:01Z</dcterms:modified>
</cp:coreProperties>
</file>