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9ABE778E-A8D0-4072-B1E7-E1C69F062B39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</sheets>
  <calcPr calcId="191029"/>
</workbook>
</file>

<file path=xl/calcChain.xml><?xml version="1.0" encoding="utf-8"?>
<calcChain xmlns="http://schemas.openxmlformats.org/spreadsheetml/2006/main">
  <c r="AH235" i="1" l="1"/>
  <c r="AI235" i="1"/>
  <c r="AJ235" i="1"/>
  <c r="AK235" i="1"/>
  <c r="AX235" i="1" l="1"/>
  <c r="Q235" i="1"/>
  <c r="S235" i="1" s="1"/>
  <c r="R235" i="1"/>
  <c r="T235" i="1"/>
  <c r="U235" i="1"/>
  <c r="V235" i="1"/>
  <c r="W235" i="1" s="1"/>
  <c r="X235" i="1"/>
  <c r="M235" i="1"/>
  <c r="N235" i="1"/>
  <c r="A235" i="1"/>
  <c r="G163" i="5" l="1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G171" i="5"/>
  <c r="H171" i="5"/>
  <c r="G172" i="5"/>
  <c r="H172" i="5"/>
  <c r="AH234" i="1" l="1"/>
  <c r="AI234" i="1"/>
  <c r="AJ234" i="1"/>
  <c r="AK234" i="1"/>
  <c r="AX234" i="1" l="1"/>
  <c r="Q234" i="1"/>
  <c r="S234" i="1" s="1"/>
  <c r="R234" i="1"/>
  <c r="T234" i="1"/>
  <c r="U234" i="1"/>
  <c r="V234" i="1"/>
  <c r="W234" i="1"/>
  <c r="X234" i="1"/>
  <c r="M234" i="1"/>
  <c r="N234" i="1"/>
  <c r="A234" i="1"/>
  <c r="AH233" i="1" l="1"/>
  <c r="AI233" i="1"/>
  <c r="AJ233" i="1"/>
  <c r="AK233" i="1"/>
  <c r="AX233" i="1" l="1"/>
  <c r="Q233" i="1"/>
  <c r="R233" i="1"/>
  <c r="S233" i="1"/>
  <c r="T233" i="1"/>
  <c r="U233" i="1"/>
  <c r="V233" i="1"/>
  <c r="W233" i="1"/>
  <c r="X233" i="1"/>
  <c r="M233" i="1"/>
  <c r="N233" i="1"/>
  <c r="A233" i="1" l="1"/>
  <c r="AK232" i="1"/>
  <c r="AH232" i="1"/>
  <c r="AI232" i="1"/>
  <c r="AJ232" i="1"/>
  <c r="AX232" i="1" l="1"/>
  <c r="Q232" i="1"/>
  <c r="R232" i="1"/>
  <c r="S232" i="1"/>
  <c r="T232" i="1"/>
  <c r="U232" i="1"/>
  <c r="V232" i="1"/>
  <c r="W232" i="1"/>
  <c r="X232" i="1"/>
  <c r="M232" i="1"/>
  <c r="N232" i="1"/>
  <c r="A232" i="1"/>
  <c r="AX231" i="1" l="1"/>
  <c r="AH231" i="1" l="1"/>
  <c r="AI231" i="1"/>
  <c r="AJ231" i="1"/>
  <c r="AK231" i="1"/>
  <c r="Q231" i="1" l="1"/>
  <c r="R231" i="1"/>
  <c r="S231" i="1"/>
  <c r="T231" i="1"/>
  <c r="U231" i="1"/>
  <c r="V231" i="1"/>
  <c r="W231" i="1"/>
  <c r="X231" i="1"/>
  <c r="M231" i="1"/>
  <c r="N231" i="1"/>
  <c r="A231" i="1"/>
  <c r="AH230" i="1" l="1"/>
  <c r="AI230" i="1"/>
  <c r="AJ230" i="1"/>
  <c r="AK230" i="1"/>
  <c r="S229" i="1" l="1"/>
  <c r="Q230" i="1"/>
  <c r="R230" i="1"/>
  <c r="S230" i="1"/>
  <c r="T230" i="1"/>
  <c r="U230" i="1"/>
  <c r="V230" i="1"/>
  <c r="W230" i="1"/>
  <c r="X230" i="1"/>
  <c r="M230" i="1"/>
  <c r="N230" i="1"/>
  <c r="A230" i="1"/>
  <c r="AH229" i="1" l="1"/>
  <c r="AI229" i="1"/>
  <c r="AJ229" i="1"/>
  <c r="AK229" i="1"/>
  <c r="Q229" i="1" l="1"/>
  <c r="R229" i="1"/>
  <c r="T229" i="1"/>
  <c r="U229" i="1"/>
  <c r="V229" i="1"/>
  <c r="W229" i="1" s="1"/>
  <c r="X229" i="1"/>
  <c r="M229" i="1"/>
  <c r="N229" i="1"/>
  <c r="A229" i="1"/>
  <c r="AX228" i="1" l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U2" i="4"/>
  <c r="V2" i="4"/>
  <c r="W2" i="4"/>
  <c r="X2" i="4"/>
  <c r="Y2" i="4"/>
  <c r="Z2" i="4"/>
  <c r="AA2" i="4"/>
  <c r="AB2" i="4"/>
  <c r="AH228" i="1"/>
  <c r="AI228" i="1"/>
  <c r="AJ228" i="1"/>
  <c r="AK228" i="1"/>
  <c r="F1" i="4" l="1"/>
  <c r="G1" i="4"/>
  <c r="H1" i="4"/>
  <c r="F2" i="4"/>
  <c r="G2" i="4"/>
  <c r="H2" i="4"/>
  <c r="J1" i="4"/>
  <c r="J2" i="4"/>
  <c r="I2" i="4"/>
  <c r="I1" i="4"/>
  <c r="L1" i="4"/>
  <c r="M1" i="4"/>
  <c r="N1" i="4"/>
  <c r="O1" i="4"/>
  <c r="P1" i="4"/>
  <c r="Q1" i="4"/>
  <c r="L2" i="4"/>
  <c r="N2" i="4"/>
  <c r="O2" i="4"/>
  <c r="P2" i="4"/>
  <c r="Q2" i="4"/>
  <c r="K1" i="4"/>
  <c r="K2" i="4"/>
  <c r="X227" i="1" l="1"/>
  <c r="X228" i="1"/>
  <c r="Q227" i="1"/>
  <c r="R227" i="1"/>
  <c r="S227" i="1"/>
  <c r="T227" i="1"/>
  <c r="U227" i="1"/>
  <c r="V227" i="1"/>
  <c r="Q228" i="1"/>
  <c r="R228" i="1"/>
  <c r="S228" i="1"/>
  <c r="T228" i="1"/>
  <c r="U228" i="1"/>
  <c r="V228" i="1"/>
  <c r="W228" i="1"/>
  <c r="M228" i="1"/>
  <c r="N228" i="1"/>
  <c r="A228" i="1"/>
  <c r="AH227" i="1" l="1"/>
  <c r="AI227" i="1"/>
  <c r="AJ227" i="1"/>
  <c r="AK227" i="1"/>
  <c r="W227" i="1" l="1"/>
  <c r="M227" i="1"/>
  <c r="N227" i="1"/>
  <c r="A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H225" i="1"/>
  <c r="AI225" i="1"/>
  <c r="AJ225" i="1"/>
  <c r="AK225" i="1"/>
  <c r="AH226" i="1"/>
  <c r="AI226" i="1"/>
  <c r="AJ226" i="1"/>
  <c r="AK226" i="1"/>
  <c r="T223" i="1"/>
  <c r="T224" i="1"/>
  <c r="T225" i="1"/>
  <c r="T226" i="1"/>
  <c r="Q226" i="1" l="1"/>
  <c r="R226" i="1"/>
  <c r="U226" i="1"/>
  <c r="S226" i="1" s="1"/>
  <c r="V226" i="1"/>
  <c r="W226" i="1"/>
  <c r="X226" i="1"/>
  <c r="M226" i="1"/>
  <c r="N226" i="1"/>
  <c r="A226" i="1"/>
  <c r="Q225" i="1" l="1"/>
  <c r="R225" i="1"/>
  <c r="S225" i="1"/>
  <c r="U225" i="1"/>
  <c r="V225" i="1"/>
  <c r="W225" i="1"/>
  <c r="X225" i="1"/>
  <c r="M225" i="1"/>
  <c r="N225" i="1"/>
  <c r="A225" i="1"/>
  <c r="AH223" i="1"/>
  <c r="AI223" i="1"/>
  <c r="AJ223" i="1"/>
  <c r="AK223" i="1"/>
  <c r="AH224" i="1"/>
  <c r="AI224" i="1"/>
  <c r="AJ224" i="1"/>
  <c r="AK224" i="1"/>
  <c r="Q224" i="1" l="1"/>
  <c r="R224" i="1"/>
  <c r="S224" i="1"/>
  <c r="U224" i="1"/>
  <c r="V224" i="1"/>
  <c r="W224" i="1"/>
  <c r="X224" i="1"/>
  <c r="M224" i="1"/>
  <c r="N224" i="1"/>
  <c r="A224" i="1"/>
  <c r="Q223" i="1" l="1"/>
  <c r="R223" i="1"/>
  <c r="S223" i="1"/>
  <c r="U223" i="1"/>
  <c r="V223" i="1"/>
  <c r="W223" i="1"/>
  <c r="X223" i="1"/>
  <c r="M223" i="1"/>
  <c r="N223" i="1"/>
  <c r="A223" i="1"/>
  <c r="AH222" i="1"/>
  <c r="AI222" i="1"/>
  <c r="AJ222" i="1"/>
  <c r="AK222" i="1"/>
  <c r="Q222" i="1" l="1"/>
  <c r="R222" i="1"/>
  <c r="S222" i="1"/>
  <c r="T222" i="1"/>
  <c r="U222" i="1"/>
  <c r="V222" i="1"/>
  <c r="W222" i="1"/>
  <c r="X222" i="1"/>
  <c r="M222" i="1"/>
  <c r="N222" i="1"/>
  <c r="A222" i="1"/>
  <c r="AH221" i="1" l="1"/>
  <c r="AI221" i="1"/>
  <c r="AJ221" i="1"/>
  <c r="AK221" i="1"/>
  <c r="Q221" i="1" l="1"/>
  <c r="S221" i="1" s="1"/>
  <c r="R221" i="1"/>
  <c r="T221" i="1"/>
  <c r="U221" i="1"/>
  <c r="V221" i="1"/>
  <c r="W221" i="1"/>
  <c r="X221" i="1"/>
  <c r="M221" i="1"/>
  <c r="N221" i="1"/>
  <c r="A221" i="1"/>
  <c r="G152" i="5" l="1"/>
  <c r="H152" i="5"/>
  <c r="G153" i="5"/>
  <c r="H153" i="5"/>
  <c r="G154" i="5"/>
  <c r="H154" i="5"/>
  <c r="G155" i="5"/>
  <c r="H155" i="5"/>
  <c r="AH220" i="1" l="1"/>
  <c r="AI220" i="1"/>
  <c r="AJ220" i="1"/>
  <c r="AK220" i="1"/>
  <c r="X220" i="1"/>
  <c r="Q220" i="1"/>
  <c r="T220" i="1" s="1"/>
  <c r="R220" i="1"/>
  <c r="S220" i="1"/>
  <c r="U220" i="1"/>
  <c r="W220" i="1" l="1"/>
  <c r="V220" i="1"/>
  <c r="M220" i="1"/>
  <c r="N220" i="1"/>
  <c r="A220" i="1"/>
  <c r="AH216" i="1"/>
  <c r="AI216" i="1"/>
  <c r="AJ216" i="1"/>
  <c r="AK216" i="1"/>
  <c r="AH217" i="1"/>
  <c r="AI217" i="1"/>
  <c r="AJ217" i="1"/>
  <c r="AK217" i="1"/>
  <c r="AH218" i="1"/>
  <c r="AI218" i="1"/>
  <c r="AJ218" i="1"/>
  <c r="AK218" i="1"/>
  <c r="AH219" i="1"/>
  <c r="AI219" i="1"/>
  <c r="AJ219" i="1"/>
  <c r="AK219" i="1"/>
  <c r="Q219" i="1" l="1"/>
  <c r="R219" i="1"/>
  <c r="S219" i="1"/>
  <c r="T219" i="1"/>
  <c r="U219" i="1"/>
  <c r="V219" i="1"/>
  <c r="W219" i="1"/>
  <c r="X219" i="1"/>
  <c r="M219" i="1"/>
  <c r="N219" i="1"/>
  <c r="A219" i="1"/>
  <c r="Q218" i="1" l="1"/>
  <c r="R218" i="1"/>
  <c r="S218" i="1"/>
  <c r="T218" i="1"/>
  <c r="U218" i="1"/>
  <c r="V218" i="1"/>
  <c r="W218" i="1"/>
  <c r="X218" i="1"/>
  <c r="M218" i="1"/>
  <c r="N218" i="1"/>
  <c r="A218" i="1"/>
  <c r="G145" i="5" l="1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Q217" i="1" l="1"/>
  <c r="R217" i="1"/>
  <c r="S217" i="1"/>
  <c r="T217" i="1"/>
  <c r="U217" i="1"/>
  <c r="V217" i="1"/>
  <c r="W217" i="1"/>
  <c r="X217" i="1"/>
  <c r="M217" i="1"/>
  <c r="N217" i="1"/>
  <c r="A217" i="1"/>
  <c r="Q216" i="1" l="1"/>
  <c r="S216" i="1" s="1"/>
  <c r="R216" i="1"/>
  <c r="U216" i="1"/>
  <c r="V216" i="1"/>
  <c r="W216" i="1" s="1"/>
  <c r="X216" i="1"/>
  <c r="M216" i="1"/>
  <c r="N216" i="1"/>
  <c r="A216" i="1"/>
  <c r="AH215" i="1"/>
  <c r="AI215" i="1"/>
  <c r="AJ215" i="1"/>
  <c r="AK215" i="1"/>
  <c r="T216" i="1" l="1"/>
  <c r="Q215" i="1"/>
  <c r="S215" i="1" s="1"/>
  <c r="R215" i="1"/>
  <c r="U215" i="1"/>
  <c r="V215" i="1"/>
  <c r="W215" i="1"/>
  <c r="X215" i="1"/>
  <c r="M215" i="1"/>
  <c r="N215" i="1"/>
  <c r="A215" i="1"/>
  <c r="AH214" i="1"/>
  <c r="AI214" i="1"/>
  <c r="AJ214" i="1"/>
  <c r="AK214" i="1"/>
  <c r="T215" i="1" l="1"/>
  <c r="Q214" i="1"/>
  <c r="R214" i="1"/>
  <c r="S214" i="1"/>
  <c r="T214" i="1"/>
  <c r="U214" i="1"/>
  <c r="V214" i="1"/>
  <c r="W214" i="1"/>
  <c r="X214" i="1"/>
  <c r="M214" i="1"/>
  <c r="N214" i="1"/>
  <c r="A214" i="1"/>
  <c r="AH213" i="1" l="1"/>
  <c r="AI213" i="1"/>
  <c r="AJ213" i="1"/>
  <c r="AK213" i="1"/>
  <c r="Q213" i="1" l="1"/>
  <c r="R213" i="1"/>
  <c r="S213" i="1"/>
  <c r="T213" i="1"/>
  <c r="U213" i="1"/>
  <c r="V213" i="1"/>
  <c r="W213" i="1"/>
  <c r="X213" i="1"/>
  <c r="M213" i="1"/>
  <c r="N213" i="1"/>
  <c r="A213" i="1"/>
  <c r="AH211" i="1" l="1"/>
  <c r="AI211" i="1"/>
  <c r="AJ211" i="1"/>
  <c r="AK211" i="1"/>
  <c r="AH212" i="1"/>
  <c r="AI212" i="1"/>
  <c r="AJ212" i="1"/>
  <c r="AK212" i="1"/>
  <c r="Q212" i="1" l="1"/>
  <c r="R212" i="1"/>
  <c r="S212" i="1"/>
  <c r="T212" i="1"/>
  <c r="U212" i="1"/>
  <c r="V212" i="1"/>
  <c r="W212" i="1"/>
  <c r="X212" i="1"/>
  <c r="M212" i="1"/>
  <c r="N212" i="1"/>
  <c r="A212" i="1"/>
  <c r="Q211" i="1" l="1"/>
  <c r="R211" i="1"/>
  <c r="S211" i="1"/>
  <c r="T211" i="1"/>
  <c r="U211" i="1"/>
  <c r="V211" i="1"/>
  <c r="W211" i="1"/>
  <c r="X211" i="1"/>
  <c r="M211" i="1"/>
  <c r="N211" i="1"/>
  <c r="A211" i="1"/>
  <c r="AH209" i="1" l="1"/>
  <c r="AI209" i="1"/>
  <c r="AJ209" i="1"/>
  <c r="AK209" i="1"/>
  <c r="AH210" i="1"/>
  <c r="AI210" i="1"/>
  <c r="AJ210" i="1"/>
  <c r="AK210" i="1"/>
  <c r="Q210" i="1" l="1"/>
  <c r="R210" i="1"/>
  <c r="S210" i="1"/>
  <c r="T210" i="1"/>
  <c r="U210" i="1"/>
  <c r="V210" i="1"/>
  <c r="W210" i="1"/>
  <c r="X210" i="1"/>
  <c r="M210" i="1" l="1"/>
  <c r="N210" i="1"/>
  <c r="A210" i="1"/>
  <c r="Q209" i="1" l="1"/>
  <c r="R209" i="1"/>
  <c r="S209" i="1"/>
  <c r="T209" i="1"/>
  <c r="U209" i="1"/>
  <c r="V209" i="1"/>
  <c r="W209" i="1"/>
  <c r="X209" i="1"/>
  <c r="M209" i="1"/>
  <c r="N209" i="1"/>
  <c r="A209" i="1"/>
  <c r="AH205" i="1" l="1"/>
  <c r="AI205" i="1"/>
  <c r="AJ205" i="1"/>
  <c r="AH206" i="1"/>
  <c r="AI206" i="1"/>
  <c r="AJ206" i="1"/>
  <c r="AH207" i="1"/>
  <c r="AI207" i="1"/>
  <c r="AJ207" i="1"/>
  <c r="AH208" i="1"/>
  <c r="AI208" i="1"/>
  <c r="AJ208" i="1"/>
  <c r="AK208" i="1"/>
  <c r="Q208" i="1" l="1"/>
  <c r="R208" i="1"/>
  <c r="S208" i="1"/>
  <c r="T208" i="1"/>
  <c r="U208" i="1"/>
  <c r="V208" i="1"/>
  <c r="W208" i="1"/>
  <c r="X208" i="1"/>
  <c r="M208" i="1"/>
  <c r="N208" i="1"/>
  <c r="A208" i="1"/>
  <c r="AK207" i="1" l="1"/>
  <c r="AK206" i="1"/>
  <c r="Q207" i="1" l="1"/>
  <c r="R207" i="1"/>
  <c r="S207" i="1"/>
  <c r="T207" i="1"/>
  <c r="U207" i="1"/>
  <c r="V207" i="1"/>
  <c r="W207" i="1"/>
  <c r="X207" i="1"/>
  <c r="M207" i="1"/>
  <c r="N207" i="1"/>
  <c r="A207" i="1"/>
  <c r="AK205" i="1" l="1"/>
  <c r="Q206" i="1"/>
  <c r="R206" i="1"/>
  <c r="S206" i="1"/>
  <c r="T206" i="1"/>
  <c r="U206" i="1"/>
  <c r="V206" i="1"/>
  <c r="W206" i="1"/>
  <c r="X206" i="1"/>
  <c r="M206" i="1"/>
  <c r="N206" i="1"/>
  <c r="A206" i="1"/>
  <c r="T203" i="1" l="1"/>
  <c r="T204" i="1"/>
  <c r="T205" i="1"/>
  <c r="Q205" i="1"/>
  <c r="R205" i="1"/>
  <c r="S205" i="1"/>
  <c r="U205" i="1"/>
  <c r="V205" i="1"/>
  <c r="W205" i="1"/>
  <c r="X205" i="1"/>
  <c r="M205" i="1"/>
  <c r="N205" i="1"/>
  <c r="A205" i="1"/>
  <c r="AH204" i="1" l="1"/>
  <c r="AI204" i="1"/>
  <c r="AJ204" i="1"/>
  <c r="AK204" i="1"/>
  <c r="Q204" i="1" l="1"/>
  <c r="R204" i="1"/>
  <c r="S204" i="1"/>
  <c r="U204" i="1"/>
  <c r="V204" i="1"/>
  <c r="W204" i="1"/>
  <c r="X204" i="1"/>
  <c r="M204" i="1"/>
  <c r="N204" i="1"/>
  <c r="A204" i="1"/>
  <c r="AH203" i="1" l="1"/>
  <c r="AI203" i="1"/>
  <c r="AJ203" i="1"/>
  <c r="AK203" i="1"/>
  <c r="AH201" i="1" l="1"/>
  <c r="AI201" i="1"/>
  <c r="AJ201" i="1"/>
  <c r="AK201" i="1"/>
  <c r="AH202" i="1"/>
  <c r="AI202" i="1"/>
  <c r="AJ202" i="1"/>
  <c r="AK202" i="1"/>
  <c r="M203" i="1"/>
  <c r="N203" i="1"/>
  <c r="Q203" i="1"/>
  <c r="S203" i="1" s="1"/>
  <c r="R203" i="1"/>
  <c r="U203" i="1"/>
  <c r="V203" i="1"/>
  <c r="W203" i="1"/>
  <c r="X203" i="1"/>
  <c r="A203" i="1"/>
  <c r="Q202" i="1" l="1"/>
  <c r="R202" i="1"/>
  <c r="S202" i="1"/>
  <c r="T202" i="1"/>
  <c r="U202" i="1"/>
  <c r="V202" i="1"/>
  <c r="W202" i="1"/>
  <c r="X202" i="1"/>
  <c r="M202" i="1"/>
  <c r="N202" i="1"/>
  <c r="A202" i="1"/>
  <c r="Q201" i="1" l="1"/>
  <c r="R201" i="1"/>
  <c r="S201" i="1"/>
  <c r="T201" i="1"/>
  <c r="U201" i="1"/>
  <c r="V201" i="1"/>
  <c r="W201" i="1"/>
  <c r="X201" i="1"/>
  <c r="M201" i="1"/>
  <c r="N201" i="1"/>
  <c r="A201" i="1"/>
  <c r="AH200" i="1" l="1"/>
  <c r="AI200" i="1"/>
  <c r="AJ200" i="1"/>
  <c r="AK200" i="1"/>
  <c r="Q200" i="1" l="1"/>
  <c r="R200" i="1"/>
  <c r="S200" i="1"/>
  <c r="T200" i="1"/>
  <c r="U200" i="1"/>
  <c r="V200" i="1"/>
  <c r="W200" i="1"/>
  <c r="X200" i="1"/>
  <c r="M200" i="1"/>
  <c r="N200" i="1"/>
  <c r="A200" i="1"/>
  <c r="AH199" i="1" l="1"/>
  <c r="AI199" i="1"/>
  <c r="AJ199" i="1"/>
  <c r="AK199" i="1"/>
  <c r="A199" i="6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Q199" i="1" l="1"/>
  <c r="R199" i="1"/>
  <c r="S199" i="1"/>
  <c r="T199" i="1"/>
  <c r="U199" i="1"/>
  <c r="V199" i="1"/>
  <c r="W199" i="1"/>
  <c r="X199" i="1"/>
  <c r="M199" i="1"/>
  <c r="N199" i="1"/>
  <c r="A199" i="1"/>
  <c r="AH198" i="1" l="1"/>
  <c r="AI198" i="1"/>
  <c r="AJ198" i="1"/>
  <c r="AK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168" i="6"/>
  <c r="B168" i="6"/>
  <c r="A169" i="6"/>
  <c r="B169" i="6"/>
  <c r="A170" i="6"/>
  <c r="B170" i="6"/>
  <c r="A171" i="6"/>
  <c r="B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A183" i="6"/>
  <c r="B183" i="6"/>
  <c r="A184" i="6"/>
  <c r="B184" i="6"/>
  <c r="A185" i="6"/>
  <c r="B185" i="6"/>
  <c r="A186" i="6"/>
  <c r="B186" i="6"/>
  <c r="A187" i="6"/>
  <c r="B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N198" i="1"/>
  <c r="Q198" i="1"/>
  <c r="T198" i="1" s="1"/>
  <c r="R198" i="1"/>
  <c r="U198" i="1"/>
  <c r="V198" i="1"/>
  <c r="W198" i="1" s="1"/>
  <c r="X198" i="1"/>
  <c r="S198" i="1" l="1"/>
  <c r="M198" i="1"/>
  <c r="A198" i="1"/>
  <c r="G143" i="5" l="1"/>
  <c r="H143" i="5"/>
  <c r="G144" i="5"/>
  <c r="H144" i="5"/>
  <c r="AH197" i="1"/>
  <c r="AI197" i="1"/>
  <c r="AJ197" i="1"/>
  <c r="AK197" i="1"/>
  <c r="Q197" i="1" l="1"/>
  <c r="R197" i="1"/>
  <c r="S197" i="1"/>
  <c r="T197" i="1"/>
  <c r="U197" i="1"/>
  <c r="V197" i="1"/>
  <c r="W197" i="1"/>
  <c r="X197" i="1"/>
  <c r="M197" i="1"/>
  <c r="N197" i="1"/>
  <c r="A197" i="1"/>
  <c r="AH196" i="1" l="1"/>
  <c r="AI196" i="1"/>
  <c r="AJ196" i="1"/>
  <c r="AK196" i="1"/>
  <c r="Q196" i="1"/>
  <c r="R196" i="1"/>
  <c r="S196" i="1"/>
  <c r="T196" i="1"/>
  <c r="U196" i="1"/>
  <c r="V196" i="1"/>
  <c r="W196" i="1"/>
  <c r="X196" i="1"/>
  <c r="M196" i="1" l="1"/>
  <c r="N196" i="1"/>
  <c r="A196" i="1"/>
  <c r="AH195" i="1" l="1"/>
  <c r="AI195" i="1"/>
  <c r="AJ195" i="1"/>
  <c r="AK195" i="1"/>
  <c r="Q195" i="1" l="1"/>
  <c r="R195" i="1"/>
  <c r="S195" i="1"/>
  <c r="T195" i="1"/>
  <c r="U195" i="1"/>
  <c r="V195" i="1"/>
  <c r="W195" i="1"/>
  <c r="X195" i="1"/>
  <c r="M195" i="1"/>
  <c r="N195" i="1"/>
  <c r="A195" i="1"/>
  <c r="AH194" i="1"/>
  <c r="AI194" i="1"/>
  <c r="AJ194" i="1"/>
  <c r="AK194" i="1"/>
  <c r="N194" i="1" l="1"/>
  <c r="Q194" i="1"/>
  <c r="R194" i="1"/>
  <c r="S194" i="1"/>
  <c r="T194" i="1"/>
  <c r="U194" i="1"/>
  <c r="V194" i="1"/>
  <c r="W194" i="1"/>
  <c r="X194" i="1"/>
  <c r="M194" i="1"/>
  <c r="A194" i="1"/>
  <c r="AK193" i="1" l="1"/>
  <c r="AJ193" i="1"/>
  <c r="AI193" i="1"/>
  <c r="AH193" i="1"/>
  <c r="Q193" i="1" l="1"/>
  <c r="R193" i="1"/>
  <c r="S193" i="1"/>
  <c r="T193" i="1"/>
  <c r="U193" i="1"/>
  <c r="V193" i="1"/>
  <c r="W193" i="1"/>
  <c r="X193" i="1"/>
  <c r="M193" i="1"/>
  <c r="N193" i="1"/>
  <c r="A193" i="1"/>
  <c r="AH191" i="1" l="1"/>
  <c r="AI191" i="1"/>
  <c r="AJ191" i="1"/>
  <c r="AK191" i="1"/>
  <c r="AH192" i="1"/>
  <c r="AI192" i="1"/>
  <c r="AJ192" i="1"/>
  <c r="AK192" i="1"/>
  <c r="Q191" i="1" l="1"/>
  <c r="S191" i="1" s="1"/>
  <c r="R191" i="1"/>
  <c r="T191" i="1"/>
  <c r="U191" i="1"/>
  <c r="V191" i="1"/>
  <c r="W191" i="1"/>
  <c r="X191" i="1"/>
  <c r="Q192" i="1"/>
  <c r="R192" i="1"/>
  <c r="S192" i="1"/>
  <c r="T192" i="1"/>
  <c r="U192" i="1"/>
  <c r="V192" i="1"/>
  <c r="W192" i="1"/>
  <c r="X192" i="1"/>
  <c r="M192" i="1"/>
  <c r="N192" i="1"/>
  <c r="A192" i="1"/>
  <c r="G142" i="5" l="1"/>
  <c r="H142" i="5"/>
  <c r="M191" i="1"/>
  <c r="N191" i="1"/>
  <c r="A191" i="1"/>
  <c r="AJ190" i="1" l="1"/>
  <c r="AH190" i="1"/>
  <c r="AI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Q189" i="1" l="1"/>
  <c r="R189" i="1"/>
  <c r="S189" i="1"/>
  <c r="T189" i="1"/>
  <c r="U189" i="1"/>
  <c r="V189" i="1"/>
  <c r="W189" i="1" s="1"/>
  <c r="X189" i="1"/>
  <c r="Q190" i="1"/>
  <c r="R190" i="1"/>
  <c r="S190" i="1"/>
  <c r="T190" i="1"/>
  <c r="U190" i="1"/>
  <c r="V190" i="1"/>
  <c r="W190" i="1"/>
  <c r="X190" i="1"/>
  <c r="AK189" i="1"/>
  <c r="AK190" i="1"/>
  <c r="AH189" i="1"/>
  <c r="AI189" i="1"/>
  <c r="AJ189" i="1"/>
  <c r="M190" i="1"/>
  <c r="N190" i="1"/>
  <c r="A190" i="1"/>
  <c r="M189" i="1" l="1"/>
  <c r="N189" i="1"/>
  <c r="A189" i="1"/>
  <c r="AT119" i="1" l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18" i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H187" i="1"/>
  <c r="AI187" i="1"/>
  <c r="AJ187" i="1"/>
  <c r="AK187" i="1"/>
  <c r="AH188" i="1"/>
  <c r="AI188" i="1"/>
  <c r="AJ188" i="1"/>
  <c r="AK188" i="1"/>
  <c r="M187" i="1"/>
  <c r="N187" i="1"/>
  <c r="Q187" i="1"/>
  <c r="R187" i="1"/>
  <c r="T187" i="1"/>
  <c r="U187" i="1"/>
  <c r="S187" i="1" s="1"/>
  <c r="V187" i="1"/>
  <c r="W187" i="1"/>
  <c r="X187" i="1"/>
  <c r="M188" i="1"/>
  <c r="N188" i="1"/>
  <c r="Q188" i="1"/>
  <c r="T188" i="1" s="1"/>
  <c r="R188" i="1"/>
  <c r="U188" i="1"/>
  <c r="V188" i="1"/>
  <c r="W188" i="1"/>
  <c r="X188" i="1"/>
  <c r="A188" i="1"/>
  <c r="AS232" i="1" l="1"/>
  <c r="AT232" i="1" s="1"/>
  <c r="AS233" i="1"/>
  <c r="AT233" i="1" s="1"/>
  <c r="AS234" i="1"/>
  <c r="AT234" i="1" s="1"/>
  <c r="AS230" i="1"/>
  <c r="AT230" i="1" s="1"/>
  <c r="AS231" i="1"/>
  <c r="AT231" i="1" s="1"/>
  <c r="AS229" i="1"/>
  <c r="AT229" i="1" s="1"/>
  <c r="AS227" i="1"/>
  <c r="AT227" i="1" s="1"/>
  <c r="AS228" i="1"/>
  <c r="AT228" i="1" s="1"/>
  <c r="AS222" i="1"/>
  <c r="AT222" i="1" s="1"/>
  <c r="AS226" i="1"/>
  <c r="AT226" i="1" s="1"/>
  <c r="AS223" i="1"/>
  <c r="AT223" i="1" s="1"/>
  <c r="AS224" i="1"/>
  <c r="AT224" i="1" s="1"/>
  <c r="AS225" i="1"/>
  <c r="AT225" i="1" s="1"/>
  <c r="AS221" i="1"/>
  <c r="AT221" i="1" s="1"/>
  <c r="AS220" i="1"/>
  <c r="AT220" i="1" s="1"/>
  <c r="AS218" i="1"/>
  <c r="AT218" i="1" s="1"/>
  <c r="AS219" i="1"/>
  <c r="AT219" i="1" s="1"/>
  <c r="AS216" i="1"/>
  <c r="AT216" i="1" s="1"/>
  <c r="AS217" i="1"/>
  <c r="AT217" i="1" s="1"/>
  <c r="AS215" i="1"/>
  <c r="AT215" i="1" s="1"/>
  <c r="AS214" i="1"/>
  <c r="AT214" i="1" s="1"/>
  <c r="AS212" i="1"/>
  <c r="AT212" i="1" s="1"/>
  <c r="AS213" i="1"/>
  <c r="AT213" i="1" s="1"/>
  <c r="AS211" i="1"/>
  <c r="AT211" i="1" s="1"/>
  <c r="AS208" i="1"/>
  <c r="AT208" i="1" s="1"/>
  <c r="AS209" i="1"/>
  <c r="AT209" i="1" s="1"/>
  <c r="AS210" i="1"/>
  <c r="AT210" i="1" s="1"/>
  <c r="AS205" i="1"/>
  <c r="AT205" i="1" s="1"/>
  <c r="AS203" i="1"/>
  <c r="AT203" i="1" s="1"/>
  <c r="AS206" i="1"/>
  <c r="AT206" i="1" s="1"/>
  <c r="AS201" i="1"/>
  <c r="AT201" i="1" s="1"/>
  <c r="AS204" i="1"/>
  <c r="AT204" i="1" s="1"/>
  <c r="AS207" i="1"/>
  <c r="AT207" i="1" s="1"/>
  <c r="AS202" i="1"/>
  <c r="AT202" i="1" s="1"/>
  <c r="AS199" i="1"/>
  <c r="AT199" i="1" s="1"/>
  <c r="AS200" i="1"/>
  <c r="AT200" i="1" s="1"/>
  <c r="AS198" i="1"/>
  <c r="AT198" i="1" s="1"/>
  <c r="AS197" i="1"/>
  <c r="AT197" i="1" s="1"/>
  <c r="AS195" i="1"/>
  <c r="AT195" i="1" s="1"/>
  <c r="AS196" i="1"/>
  <c r="AT196" i="1" s="1"/>
  <c r="AS192" i="1"/>
  <c r="AT192" i="1" s="1"/>
  <c r="AS193" i="1"/>
  <c r="AT193" i="1" s="1"/>
  <c r="AS194" i="1"/>
  <c r="AT194" i="1" s="1"/>
  <c r="AS191" i="1"/>
  <c r="AT191" i="1" s="1"/>
  <c r="AS190" i="1"/>
  <c r="AT190" i="1" s="1"/>
  <c r="AS172" i="1"/>
  <c r="AT172" i="1" s="1"/>
  <c r="AS142" i="1"/>
  <c r="AT142" i="1" s="1"/>
  <c r="AS137" i="1"/>
  <c r="AT137" i="1" s="1"/>
  <c r="AS189" i="1"/>
  <c r="AT189" i="1" s="1"/>
  <c r="AS188" i="1"/>
  <c r="AT188" i="1" s="1"/>
  <c r="AS184" i="1"/>
  <c r="AT184" i="1" s="1"/>
  <c r="AS180" i="1"/>
  <c r="AT180" i="1" s="1"/>
  <c r="AS176" i="1"/>
  <c r="AT176" i="1" s="1"/>
  <c r="AS168" i="1"/>
  <c r="AT168" i="1" s="1"/>
  <c r="AS164" i="1"/>
  <c r="AT164" i="1" s="1"/>
  <c r="AS160" i="1"/>
  <c r="AT160" i="1" s="1"/>
  <c r="AS156" i="1"/>
  <c r="AT156" i="1" s="1"/>
  <c r="AS152" i="1"/>
  <c r="AT152" i="1" s="1"/>
  <c r="AS148" i="1"/>
  <c r="AT148" i="1" s="1"/>
  <c r="AS144" i="1"/>
  <c r="AT144" i="1" s="1"/>
  <c r="AS140" i="1"/>
  <c r="AT140" i="1" s="1"/>
  <c r="AS187" i="1"/>
  <c r="AT187" i="1" s="1"/>
  <c r="AS183" i="1"/>
  <c r="AT183" i="1" s="1"/>
  <c r="AS179" i="1"/>
  <c r="AT179" i="1" s="1"/>
  <c r="AS175" i="1"/>
  <c r="AT175" i="1" s="1"/>
  <c r="AS171" i="1"/>
  <c r="AT171" i="1" s="1"/>
  <c r="AS167" i="1"/>
  <c r="AT167" i="1" s="1"/>
  <c r="AS163" i="1"/>
  <c r="AT163" i="1" s="1"/>
  <c r="AS159" i="1"/>
  <c r="AT159" i="1" s="1"/>
  <c r="AS155" i="1"/>
  <c r="AT155" i="1" s="1"/>
  <c r="AS151" i="1"/>
  <c r="AT151" i="1" s="1"/>
  <c r="AS147" i="1"/>
  <c r="AT147" i="1" s="1"/>
  <c r="AS143" i="1"/>
  <c r="AT143" i="1" s="1"/>
  <c r="AS139" i="1"/>
  <c r="AT139" i="1" s="1"/>
  <c r="AS186" i="1"/>
  <c r="AT186" i="1" s="1"/>
  <c r="AS182" i="1"/>
  <c r="AT182" i="1" s="1"/>
  <c r="AS178" i="1"/>
  <c r="AT178" i="1" s="1"/>
  <c r="AS174" i="1"/>
  <c r="AT174" i="1" s="1"/>
  <c r="AS170" i="1"/>
  <c r="AT170" i="1" s="1"/>
  <c r="AS166" i="1"/>
  <c r="AT166" i="1" s="1"/>
  <c r="AS162" i="1"/>
  <c r="AT162" i="1" s="1"/>
  <c r="AS158" i="1"/>
  <c r="AT158" i="1" s="1"/>
  <c r="AS154" i="1"/>
  <c r="AT154" i="1" s="1"/>
  <c r="AS150" i="1"/>
  <c r="AT150" i="1" s="1"/>
  <c r="AS146" i="1"/>
  <c r="AT146" i="1" s="1"/>
  <c r="AS138" i="1"/>
  <c r="AT138" i="1" s="1"/>
  <c r="AS185" i="1"/>
  <c r="AT185" i="1" s="1"/>
  <c r="AS181" i="1"/>
  <c r="AT181" i="1" s="1"/>
  <c r="AS177" i="1"/>
  <c r="AT177" i="1" s="1"/>
  <c r="AS173" i="1"/>
  <c r="AT173" i="1" s="1"/>
  <c r="AS169" i="1"/>
  <c r="AT169" i="1" s="1"/>
  <c r="AS165" i="1"/>
  <c r="AT165" i="1" s="1"/>
  <c r="AS161" i="1"/>
  <c r="AT161" i="1" s="1"/>
  <c r="AS157" i="1"/>
  <c r="AT157" i="1" s="1"/>
  <c r="AS153" i="1"/>
  <c r="AT153" i="1" s="1"/>
  <c r="AS149" i="1"/>
  <c r="AT149" i="1" s="1"/>
  <c r="AS145" i="1"/>
  <c r="AT145" i="1" s="1"/>
  <c r="AS141" i="1"/>
  <c r="AT141" i="1" s="1"/>
  <c r="AS136" i="1"/>
  <c r="AT136" i="1" s="1"/>
  <c r="S188" i="1"/>
  <c r="A187" i="1"/>
  <c r="Q186" i="1" l="1"/>
  <c r="R186" i="1"/>
  <c r="S186" i="1"/>
  <c r="T186" i="1"/>
  <c r="U186" i="1"/>
  <c r="V186" i="1"/>
  <c r="W186" i="1"/>
  <c r="X186" i="1"/>
  <c r="AH186" i="1"/>
  <c r="AI186" i="1"/>
  <c r="AJ186" i="1"/>
  <c r="AK186" i="1"/>
  <c r="M186" i="1"/>
  <c r="N186" i="1"/>
  <c r="A186" i="1"/>
  <c r="Q185" i="1" l="1"/>
  <c r="S185" i="1" s="1"/>
  <c r="R185" i="1"/>
  <c r="T185" i="1"/>
  <c r="U185" i="1"/>
  <c r="V185" i="1"/>
  <c r="W185" i="1"/>
  <c r="X185" i="1"/>
  <c r="AH185" i="1"/>
  <c r="AI185" i="1"/>
  <c r="AJ185" i="1"/>
  <c r="AK185" i="1"/>
  <c r="M185" i="1"/>
  <c r="N185" i="1"/>
  <c r="A185" i="1"/>
  <c r="N184" i="1" l="1"/>
  <c r="Q184" i="1"/>
  <c r="R184" i="1"/>
  <c r="S184" i="1"/>
  <c r="T184" i="1"/>
  <c r="U184" i="1"/>
  <c r="V184" i="1"/>
  <c r="W184" i="1"/>
  <c r="X184" i="1"/>
  <c r="AH184" i="1"/>
  <c r="AI184" i="1"/>
  <c r="AJ184" i="1"/>
  <c r="AK184" i="1"/>
  <c r="M184" i="1"/>
  <c r="A184" i="1"/>
  <c r="N183" i="1" l="1"/>
  <c r="Q183" i="1"/>
  <c r="T183" i="1" s="1"/>
  <c r="R183" i="1"/>
  <c r="S183" i="1"/>
  <c r="U183" i="1"/>
  <c r="V183" i="1"/>
  <c r="W183" i="1"/>
  <c r="X183" i="1"/>
  <c r="AH183" i="1"/>
  <c r="AI183" i="1"/>
  <c r="AJ183" i="1"/>
  <c r="AK183" i="1"/>
  <c r="M183" i="1"/>
  <c r="A183" i="1"/>
  <c r="AH182" i="1" l="1"/>
  <c r="AI182" i="1"/>
  <c r="AJ182" i="1"/>
  <c r="AK182" i="1"/>
  <c r="Q182" i="1"/>
  <c r="R182" i="1"/>
  <c r="S182" i="1"/>
  <c r="T182" i="1"/>
  <c r="U182" i="1"/>
  <c r="V182" i="1"/>
  <c r="W182" i="1"/>
  <c r="X182" i="1"/>
  <c r="M182" i="1"/>
  <c r="N182" i="1"/>
  <c r="A182" i="1"/>
  <c r="AH181" i="1" l="1"/>
  <c r="AI181" i="1"/>
  <c r="AJ181" i="1"/>
  <c r="AK181" i="1"/>
  <c r="Q181" i="1"/>
  <c r="R181" i="1"/>
  <c r="T181" i="1"/>
  <c r="U181" i="1"/>
  <c r="S181" i="1" s="1"/>
  <c r="V181" i="1"/>
  <c r="W181" i="1"/>
  <c r="X181" i="1"/>
  <c r="M181" i="1"/>
  <c r="N181" i="1"/>
  <c r="A181" i="1"/>
  <c r="AH180" i="1" l="1"/>
  <c r="AI180" i="1"/>
  <c r="AJ180" i="1"/>
  <c r="AK180" i="1"/>
  <c r="Q180" i="1"/>
  <c r="R180" i="1"/>
  <c r="S180" i="1"/>
  <c r="T180" i="1"/>
  <c r="U180" i="1"/>
  <c r="V180" i="1"/>
  <c r="W180" i="1"/>
  <c r="X180" i="1"/>
  <c r="M180" i="1"/>
  <c r="N180" i="1"/>
  <c r="A180" i="1"/>
  <c r="AH179" i="1" l="1"/>
  <c r="AI179" i="1"/>
  <c r="AJ179" i="1"/>
  <c r="AK179" i="1"/>
  <c r="Q179" i="1"/>
  <c r="R179" i="1"/>
  <c r="S179" i="1"/>
  <c r="T179" i="1"/>
  <c r="U179" i="1"/>
  <c r="V179" i="1"/>
  <c r="W179" i="1" s="1"/>
  <c r="X179" i="1"/>
  <c r="M179" i="1"/>
  <c r="N179" i="1"/>
  <c r="A179" i="1"/>
  <c r="AH178" i="1" l="1"/>
  <c r="AI178" i="1"/>
  <c r="AJ178" i="1"/>
  <c r="AK178" i="1"/>
  <c r="Q178" i="1"/>
  <c r="R178" i="1"/>
  <c r="S178" i="1"/>
  <c r="T178" i="1"/>
  <c r="U178" i="1"/>
  <c r="V178" i="1"/>
  <c r="W178" i="1"/>
  <c r="X178" i="1"/>
  <c r="M178" i="1"/>
  <c r="N178" i="1"/>
  <c r="A178" i="1"/>
  <c r="AH177" i="1" l="1"/>
  <c r="AI177" i="1"/>
  <c r="AJ177" i="1"/>
  <c r="AK177" i="1"/>
  <c r="M177" i="1"/>
  <c r="N177" i="1"/>
  <c r="Q177" i="1"/>
  <c r="R177" i="1"/>
  <c r="S177" i="1"/>
  <c r="T177" i="1"/>
  <c r="U177" i="1"/>
  <c r="V177" i="1"/>
  <c r="W177" i="1"/>
  <c r="X177" i="1"/>
  <c r="A177" i="1"/>
  <c r="AK176" i="1" l="1"/>
  <c r="AJ176" i="1"/>
  <c r="AI176" i="1"/>
  <c r="AH176" i="1"/>
  <c r="Q176" i="1"/>
  <c r="R176" i="1"/>
  <c r="S176" i="1"/>
  <c r="T176" i="1"/>
  <c r="U176" i="1"/>
  <c r="V176" i="1"/>
  <c r="W176" i="1"/>
  <c r="X176" i="1"/>
  <c r="M176" i="1"/>
  <c r="N176" i="1"/>
  <c r="A176" i="1"/>
  <c r="AK175" i="1" l="1"/>
  <c r="AH175" i="1"/>
  <c r="AI175" i="1"/>
  <c r="AJ175" i="1"/>
  <c r="Q175" i="1"/>
  <c r="R175" i="1"/>
  <c r="S175" i="1"/>
  <c r="T175" i="1"/>
  <c r="U175" i="1"/>
  <c r="V175" i="1"/>
  <c r="W175" i="1"/>
  <c r="X175" i="1"/>
  <c r="M175" i="1"/>
  <c r="N175" i="1"/>
  <c r="A175" i="1"/>
  <c r="AH174" i="1" l="1"/>
  <c r="AI174" i="1"/>
  <c r="AJ174" i="1"/>
  <c r="AK174" i="1"/>
  <c r="Q174" i="1" l="1"/>
  <c r="R174" i="1"/>
  <c r="S174" i="1"/>
  <c r="T174" i="1"/>
  <c r="U174" i="1"/>
  <c r="V174" i="1"/>
  <c r="W174" i="1"/>
  <c r="X174" i="1"/>
  <c r="M174" i="1"/>
  <c r="N174" i="1"/>
  <c r="A174" i="1"/>
  <c r="AK173" i="1" l="1"/>
  <c r="AJ173" i="1"/>
  <c r="AI173" i="1"/>
  <c r="AH173" i="1"/>
  <c r="X173" i="1"/>
  <c r="Q173" i="1"/>
  <c r="R173" i="1"/>
  <c r="S173" i="1"/>
  <c r="T173" i="1"/>
  <c r="U173" i="1"/>
  <c r="V173" i="1"/>
  <c r="W173" i="1"/>
  <c r="M173" i="1"/>
  <c r="N173" i="1"/>
  <c r="A173" i="1"/>
  <c r="AK171" i="1" l="1"/>
  <c r="AK172" i="1"/>
  <c r="M172" i="1"/>
  <c r="N172" i="1"/>
  <c r="Q172" i="1"/>
  <c r="R172" i="1"/>
  <c r="T172" i="1"/>
  <c r="U172" i="1"/>
  <c r="S172" i="1" s="1"/>
  <c r="V172" i="1"/>
  <c r="W172" i="1"/>
  <c r="X172" i="1"/>
  <c r="AH172" i="1"/>
  <c r="AI172" i="1"/>
  <c r="AJ172" i="1"/>
  <c r="A172" i="1"/>
  <c r="AJ171" i="1" l="1"/>
  <c r="AI171" i="1"/>
  <c r="AH171" i="1"/>
  <c r="Q171" i="1"/>
  <c r="S171" i="1" s="1"/>
  <c r="R171" i="1"/>
  <c r="T171" i="1"/>
  <c r="U171" i="1"/>
  <c r="V171" i="1"/>
  <c r="W171" i="1"/>
  <c r="X171" i="1"/>
  <c r="M171" i="1"/>
  <c r="N171" i="1"/>
  <c r="A171" i="1"/>
  <c r="Q170" i="1" l="1"/>
  <c r="R170" i="1"/>
  <c r="S170" i="1"/>
  <c r="T170" i="1"/>
  <c r="U170" i="1"/>
  <c r="V170" i="1"/>
  <c r="W170" i="1"/>
  <c r="X170" i="1"/>
  <c r="AH170" i="1"/>
  <c r="AI170" i="1"/>
  <c r="AJ170" i="1"/>
  <c r="AK170" i="1"/>
  <c r="M170" i="1"/>
  <c r="N170" i="1"/>
  <c r="A170" i="1"/>
  <c r="Q169" i="1" l="1"/>
  <c r="R169" i="1"/>
  <c r="S169" i="1"/>
  <c r="T169" i="1"/>
  <c r="U169" i="1"/>
  <c r="V169" i="1"/>
  <c r="W169" i="1"/>
  <c r="X169" i="1"/>
  <c r="AH169" i="1"/>
  <c r="AI169" i="1"/>
  <c r="AJ169" i="1"/>
  <c r="AK169" i="1"/>
  <c r="M169" i="1"/>
  <c r="N169" i="1"/>
  <c r="AH167" i="1" l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Q167" i="1" l="1"/>
  <c r="S167" i="1"/>
  <c r="U167" i="1"/>
  <c r="V167" i="1"/>
  <c r="W167" i="1"/>
  <c r="X167" i="1"/>
  <c r="M167" i="1"/>
  <c r="R168" i="1" s="1"/>
  <c r="N167" i="1"/>
  <c r="AK166" i="1" l="1"/>
  <c r="Q166" i="1"/>
  <c r="S166" i="1"/>
  <c r="U166" i="1"/>
  <c r="V166" i="1"/>
  <c r="W166" i="1"/>
  <c r="X166" i="1"/>
  <c r="AH166" i="1"/>
  <c r="AI166" i="1"/>
  <c r="AJ166" i="1"/>
  <c r="M166" i="1"/>
  <c r="R167" i="1" s="1"/>
  <c r="N166" i="1"/>
  <c r="R166" i="1" l="1"/>
  <c r="AK165" i="1"/>
  <c r="Q165" i="1"/>
  <c r="S165" i="1"/>
  <c r="U165" i="1"/>
  <c r="V165" i="1"/>
  <c r="W165" i="1"/>
  <c r="X165" i="1"/>
  <c r="AH165" i="1"/>
  <c r="AI165" i="1"/>
  <c r="AJ165" i="1"/>
  <c r="M165" i="1"/>
  <c r="N165" i="1"/>
  <c r="AK164" i="1" l="1"/>
  <c r="AJ164" i="1"/>
  <c r="AI164" i="1"/>
  <c r="AH164" i="1"/>
  <c r="Q164" i="1"/>
  <c r="S164" i="1"/>
  <c r="U164" i="1"/>
  <c r="V164" i="1"/>
  <c r="W164" i="1"/>
  <c r="X164" i="1"/>
  <c r="M164" i="1"/>
  <c r="R165" i="1" s="1"/>
  <c r="N164" i="1"/>
  <c r="AK160" i="1" l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S163" i="1" s="1"/>
  <c r="R163" i="1"/>
  <c r="U163" i="1"/>
  <c r="V163" i="1"/>
  <c r="W163" i="1" s="1"/>
  <c r="X163" i="1"/>
  <c r="S162" i="1" l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N157" i="1"/>
  <c r="Q157" i="1"/>
  <c r="T163" i="1" s="1"/>
  <c r="S157" i="1"/>
  <c r="U157" i="1"/>
  <c r="V157" i="1"/>
  <c r="W157" i="1"/>
  <c r="X157" i="1"/>
  <c r="AH157" i="1"/>
  <c r="AI157" i="1"/>
  <c r="AJ157" i="1"/>
  <c r="AK157" i="1"/>
  <c r="M157" i="1"/>
  <c r="R158" i="1" s="1"/>
  <c r="Q156" i="1" l="1"/>
  <c r="T162" i="1" s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S155" i="1" s="1"/>
  <c r="V155" i="1"/>
  <c r="W155" i="1" s="1"/>
  <c r="X155" i="1"/>
  <c r="AH155" i="1"/>
  <c r="AI155" i="1"/>
  <c r="AJ155" i="1"/>
  <c r="AK155" i="1"/>
  <c r="M155" i="1"/>
  <c r="N155" i="1"/>
  <c r="S156" i="1" l="1"/>
  <c r="T161" i="1"/>
  <c r="R156" i="1"/>
  <c r="Q154" i="1"/>
  <c r="T160" i="1" s="1"/>
  <c r="U154" i="1"/>
  <c r="V154" i="1"/>
  <c r="W154" i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R152" i="1" s="1"/>
  <c r="N152" i="1"/>
  <c r="Q152" i="1"/>
  <c r="U152" i="1"/>
  <c r="V152" i="1"/>
  <c r="W152" i="1" s="1"/>
  <c r="X152" i="1"/>
  <c r="M153" i="1"/>
  <c r="N153" i="1"/>
  <c r="Q153" i="1"/>
  <c r="T159" i="1" s="1"/>
  <c r="U153" i="1"/>
  <c r="V153" i="1"/>
  <c r="W153" i="1" s="1"/>
  <c r="X153" i="1"/>
  <c r="R153" i="1" l="1"/>
  <c r="T158" i="1"/>
  <c r="S154" i="1"/>
  <c r="S151" i="1"/>
  <c r="T157" i="1"/>
  <c r="R154" i="1"/>
  <c r="S152" i="1"/>
  <c r="S153" i="1"/>
  <c r="Q150" i="1"/>
  <c r="U150" i="1"/>
  <c r="S150" i="1" s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R150" i="1" l="1"/>
  <c r="R151" i="1"/>
  <c r="T155" i="1"/>
  <c r="T156" i="1"/>
  <c r="Q148" i="1"/>
  <c r="T154" i="1" s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T151" i="1" s="1"/>
  <c r="U145" i="1"/>
  <c r="V145" i="1"/>
  <c r="W145" i="1" s="1"/>
  <c r="X145" i="1"/>
  <c r="AH145" i="1"/>
  <c r="AI145" i="1"/>
  <c r="AJ145" i="1"/>
  <c r="AK145" i="1"/>
  <c r="M145" i="1"/>
  <c r="R145" i="1" s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/>
  <c r="X143" i="1"/>
  <c r="M143" i="1"/>
  <c r="N143" i="1"/>
  <c r="S144" i="1" l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S140" i="1" s="1"/>
  <c r="V140" i="1"/>
  <c r="W140" i="1" s="1"/>
  <c r="X140" i="1"/>
  <c r="R139" i="1" l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I135" i="1"/>
  <c r="AJ135" i="1"/>
  <c r="AK135" i="1"/>
  <c r="M135" i="1"/>
  <c r="R136" i="1" s="1"/>
  <c r="N135" i="1"/>
  <c r="S135" i="1" l="1"/>
  <c r="S136" i="1"/>
  <c r="T141" i="1"/>
  <c r="Q134" i="1"/>
  <c r="S134" i="1" s="1"/>
  <c r="U134" i="1"/>
  <c r="V134" i="1"/>
  <c r="W134" i="1"/>
  <c r="X134" i="1"/>
  <c r="AH134" i="1"/>
  <c r="AI134" i="1"/>
  <c r="AJ134" i="1"/>
  <c r="AK134" i="1"/>
  <c r="M134" i="1"/>
  <c r="R135" i="1" s="1"/>
  <c r="N134" i="1"/>
  <c r="T140" i="1" l="1"/>
  <c r="Q133" i="1"/>
  <c r="S133" i="1"/>
  <c r="U133" i="1"/>
  <c r="V133" i="1"/>
  <c r="W133" i="1"/>
  <c r="X133" i="1"/>
  <c r="AH133" i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I131" i="1"/>
  <c r="AJ131" i="1"/>
  <c r="AK131" i="1"/>
  <c r="M131" i="1"/>
  <c r="N131" i="1"/>
  <c r="AK129" i="1"/>
  <c r="AK130" i="1"/>
  <c r="AK128" i="1"/>
  <c r="Q130" i="1"/>
  <c r="U130" i="1"/>
  <c r="S130" i="1" s="1"/>
  <c r="V130" i="1"/>
  <c r="W130" i="1" s="1"/>
  <c r="X130" i="1"/>
  <c r="AH130" i="1"/>
  <c r="AI130" i="1"/>
  <c r="AJ130" i="1"/>
  <c r="M130" i="1"/>
  <c r="N130" i="1"/>
  <c r="Q129" i="1"/>
  <c r="U129" i="1"/>
  <c r="V129" i="1"/>
  <c r="W129" i="1" s="1"/>
  <c r="X129" i="1"/>
  <c r="AH129" i="1"/>
  <c r="AI129" i="1"/>
  <c r="AJ129" i="1"/>
  <c r="M129" i="1"/>
  <c r="N129" i="1"/>
  <c r="Q128" i="1"/>
  <c r="S128" i="1" s="1"/>
  <c r="U128" i="1"/>
  <c r="V128" i="1"/>
  <c r="W128" i="1"/>
  <c r="X128" i="1"/>
  <c r="AH128" i="1"/>
  <c r="AI128" i="1"/>
  <c r="AJ128" i="1"/>
  <c r="M128" i="1"/>
  <c r="N128" i="1"/>
  <c r="Q127" i="1"/>
  <c r="U127" i="1"/>
  <c r="V127" i="1"/>
  <c r="W127" i="1" s="1"/>
  <c r="X127" i="1"/>
  <c r="AH127" i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I126" i="1"/>
  <c r="AJ126" i="1"/>
  <c r="M126" i="1"/>
  <c r="N126" i="1"/>
  <c r="Q125" i="1"/>
  <c r="U125" i="1"/>
  <c r="C114" i="4" s="1"/>
  <c r="V125" i="1"/>
  <c r="W125" i="1"/>
  <c r="X125" i="1"/>
  <c r="AH125" i="1"/>
  <c r="AI125" i="1"/>
  <c r="AJ125" i="1"/>
  <c r="M125" i="1"/>
  <c r="N125" i="1"/>
  <c r="Q124" i="1"/>
  <c r="U124" i="1"/>
  <c r="C113" i="4" s="1"/>
  <c r="V124" i="1"/>
  <c r="W124" i="1" s="1"/>
  <c r="X124" i="1"/>
  <c r="AH124" i="1"/>
  <c r="AI124" i="1"/>
  <c r="AJ124" i="1"/>
  <c r="M124" i="1"/>
  <c r="N124" i="1"/>
  <c r="S125" i="1" l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I121" i="1"/>
  <c r="AJ121" i="1"/>
  <c r="M121" i="1"/>
  <c r="N121" i="1"/>
  <c r="Q120" i="1"/>
  <c r="U120" i="1"/>
  <c r="C109" i="4" s="1"/>
  <c r="V120" i="1"/>
  <c r="W120" i="1" s="1"/>
  <c r="X120" i="1"/>
  <c r="AH120" i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I119" i="1"/>
  <c r="AJ119" i="1"/>
  <c r="N119" i="1"/>
  <c r="AI118" i="1"/>
  <c r="AJ118" i="1"/>
  <c r="Q118" i="1"/>
  <c r="B107" i="4" s="1"/>
  <c r="U118" i="1"/>
  <c r="C107" i="4" s="1"/>
  <c r="V118" i="1"/>
  <c r="W118" i="1" s="1"/>
  <c r="X118" i="1"/>
  <c r="AH118" i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7" i="1" l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102" i="4" l="1"/>
  <c r="T113" i="1" s="1"/>
  <c r="D90" i="4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67" i="4" s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V76" i="1"/>
  <c r="M76" i="1"/>
  <c r="N76" i="1"/>
  <c r="F75" i="1"/>
  <c r="V75" i="1"/>
  <c r="M75" i="1"/>
  <c r="N75" i="1"/>
  <c r="F74" i="1"/>
  <c r="V74" i="1"/>
  <c r="M74" i="1"/>
  <c r="N74" i="1"/>
  <c r="F73" i="1"/>
  <c r="V73" i="1"/>
  <c r="M73" i="1"/>
  <c r="N73" i="1"/>
  <c r="Q72" i="1"/>
  <c r="B61" i="4" s="1"/>
  <c r="U72" i="1"/>
  <c r="C61" i="4" s="1"/>
  <c r="V72" i="1"/>
  <c r="X72" i="1"/>
  <c r="M72" i="1"/>
  <c r="N72" i="1"/>
  <c r="F72" i="1"/>
  <c r="Q71" i="1"/>
  <c r="B60" i="4" s="1"/>
  <c r="V71" i="1"/>
  <c r="X71" i="1"/>
  <c r="M71" i="1"/>
  <c r="N71" i="1"/>
  <c r="F71" i="1"/>
  <c r="V70" i="1"/>
  <c r="F70" i="1"/>
  <c r="B70" i="1"/>
  <c r="A59" i="4"/>
  <c r="D67" i="4" l="1"/>
  <c r="D78" i="4"/>
  <c r="T89" i="1" s="1"/>
  <c r="D82" i="4"/>
  <c r="T93" i="1" s="1"/>
  <c r="D76" i="4"/>
  <c r="T87" i="1" s="1"/>
  <c r="D77" i="4"/>
  <c r="T88" i="1" s="1"/>
  <c r="D81" i="4"/>
  <c r="T92" i="1" s="1"/>
  <c r="T78" i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60" i="4" s="1"/>
  <c r="A87" i="2"/>
  <c r="R73" i="1"/>
  <c r="R74" i="1"/>
  <c r="S76" i="1"/>
  <c r="S77" i="1"/>
  <c r="A79" i="1"/>
  <c r="A68" i="4" s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C59" i="4" l="1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69" i="4" s="1"/>
  <c r="A96" i="2"/>
  <c r="F92" i="2" s="1"/>
  <c r="F79" i="3" s="1"/>
  <c r="B74" i="3"/>
  <c r="P87" i="2"/>
  <c r="N74" i="3" s="1"/>
  <c r="R79" i="1"/>
  <c r="A72" i="1"/>
  <c r="A61" i="4" s="1"/>
  <c r="A88" i="2"/>
  <c r="R71" i="1"/>
  <c r="D68" i="4" l="1"/>
  <c r="D71" i="4"/>
  <c r="T82" i="1" s="1"/>
  <c r="D66" i="4"/>
  <c r="T77" i="1" s="1"/>
  <c r="D69" i="4"/>
  <c r="T80" i="1" s="1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T81" i="1" s="1"/>
  <c r="D74" i="4"/>
  <c r="T85" i="1" s="1"/>
  <c r="T76" i="1"/>
  <c r="T74" i="1"/>
  <c r="T73" i="1"/>
  <c r="T79" i="1"/>
  <c r="D72" i="4"/>
  <c r="T83" i="1" s="1"/>
  <c r="A75" i="3"/>
  <c r="F85" i="2"/>
  <c r="F72" i="3" s="1"/>
  <c r="A73" i="1"/>
  <c r="A62" i="4" s="1"/>
  <c r="A89" i="2"/>
  <c r="A83" i="3"/>
  <c r="F91" i="2"/>
  <c r="F78" i="3" s="1"/>
  <c r="F93" i="2"/>
  <c r="F80" i="3" s="1"/>
  <c r="A81" i="1"/>
  <c r="A70" i="4" s="1"/>
  <c r="A97" i="2"/>
  <c r="M2" i="4" l="1"/>
  <c r="A82" i="1"/>
  <c r="A71" i="4" s="1"/>
  <c r="A98" i="2"/>
  <c r="A76" i="3"/>
  <c r="F86" i="2"/>
  <c r="F73" i="3" s="1"/>
  <c r="A74" i="1"/>
  <c r="A63" i="4" s="1"/>
  <c r="A90" i="2"/>
  <c r="A84" i="3"/>
  <c r="F94" i="2"/>
  <c r="F81" i="3" s="1"/>
  <c r="A85" i="3" l="1"/>
  <c r="F95" i="2"/>
  <c r="F82" i="3" s="1"/>
  <c r="A77" i="3"/>
  <c r="F87" i="2"/>
  <c r="F74" i="3" s="1"/>
  <c r="A75" i="1"/>
  <c r="A64" i="4" s="1"/>
  <c r="A91" i="2"/>
  <c r="A83" i="1"/>
  <c r="A72" i="4" s="1"/>
  <c r="A99" i="2"/>
  <c r="A86" i="3" l="1"/>
  <c r="F96" i="2"/>
  <c r="F83" i="3" s="1"/>
  <c r="A84" i="1"/>
  <c r="A73" i="4" s="1"/>
  <c r="A100" i="2"/>
  <c r="A78" i="3"/>
  <c r="F88" i="2"/>
  <c r="F75" i="3" s="1"/>
  <c r="A76" i="1"/>
  <c r="A92" i="2"/>
  <c r="A93" i="2" l="1"/>
  <c r="A80" i="3" s="1"/>
  <c r="A65" i="4"/>
  <c r="F90" i="2"/>
  <c r="F77" i="3" s="1"/>
  <c r="A85" i="1"/>
  <c r="A74" i="4" s="1"/>
  <c r="A101" i="2"/>
  <c r="A79" i="3"/>
  <c r="F89" i="2"/>
  <c r="F76" i="3" s="1"/>
  <c r="A87" i="3"/>
  <c r="F97" i="2"/>
  <c r="F84" i="3" s="1"/>
  <c r="A88" i="3" l="1"/>
  <c r="F98" i="2"/>
  <c r="F85" i="3" s="1"/>
  <c r="A86" i="1"/>
  <c r="A75" i="4" s="1"/>
  <c r="A102" i="2"/>
  <c r="A87" i="1" l="1"/>
  <c r="A76" i="4" s="1"/>
  <c r="A103" i="2"/>
  <c r="A89" i="3"/>
  <c r="F99" i="2"/>
  <c r="F86" i="3" s="1"/>
  <c r="A90" i="3" l="1"/>
  <c r="F100" i="2"/>
  <c r="F87" i="3" s="1"/>
  <c r="A88" i="1"/>
  <c r="A77" i="4" s="1"/>
  <c r="A104" i="2"/>
  <c r="A91" i="3" l="1"/>
  <c r="F101" i="2"/>
  <c r="F88" i="3" s="1"/>
  <c r="A89" i="1"/>
  <c r="A78" i="4" s="1"/>
  <c r="A105" i="2"/>
  <c r="A92" i="3" l="1"/>
  <c r="F102" i="2"/>
  <c r="F89" i="3" s="1"/>
  <c r="A106" i="2"/>
  <c r="A90" i="1"/>
  <c r="A79" i="4" s="1"/>
  <c r="A91" i="1" l="1"/>
  <c r="A80" i="4" s="1"/>
  <c r="A107" i="2"/>
  <c r="A93" i="3"/>
  <c r="F103" i="2"/>
  <c r="F90" i="3" s="1"/>
  <c r="A94" i="3" l="1"/>
  <c r="F104" i="2"/>
  <c r="F91" i="3" s="1"/>
  <c r="A108" i="2"/>
  <c r="A92" i="1"/>
  <c r="A81" i="4" s="1"/>
  <c r="A95" i="3" l="1"/>
  <c r="F105" i="2"/>
  <c r="F92" i="3" s="1"/>
  <c r="A109" i="2"/>
  <c r="A93" i="1"/>
  <c r="A82" i="4" s="1"/>
  <c r="A94" i="1" l="1"/>
  <c r="A83" i="4" s="1"/>
  <c r="A110" i="2"/>
  <c r="A96" i="3"/>
  <c r="F106" i="2"/>
  <c r="F93" i="3" s="1"/>
  <c r="A97" i="3" l="1"/>
  <c r="F107" i="2"/>
  <c r="F94" i="3" s="1"/>
  <c r="A95" i="1"/>
  <c r="A84" i="4" s="1"/>
  <c r="A111" i="2"/>
  <c r="A112" i="2" l="1"/>
  <c r="A96" i="1"/>
  <c r="A85" i="4" s="1"/>
  <c r="A98" i="3"/>
  <c r="F108" i="2"/>
  <c r="F95" i="3" s="1"/>
  <c r="A113" i="2" l="1"/>
  <c r="A97" i="1"/>
  <c r="A86" i="4" s="1"/>
  <c r="A99" i="3"/>
  <c r="F109" i="2"/>
  <c r="F96" i="3" s="1"/>
  <c r="A114" i="2" l="1"/>
  <c r="A98" i="1"/>
  <c r="A87" i="4" s="1"/>
  <c r="A100" i="3"/>
  <c r="F110" i="2"/>
  <c r="F97" i="3" s="1"/>
  <c r="A99" i="1" l="1"/>
  <c r="A88" i="4" s="1"/>
  <c r="A115" i="2"/>
  <c r="A101" i="3"/>
  <c r="F111" i="2"/>
  <c r="F98" i="3" s="1"/>
  <c r="A102" i="3" l="1"/>
  <c r="F112" i="2"/>
  <c r="F99" i="3" s="1"/>
  <c r="A116" i="2"/>
  <c r="A100" i="1"/>
  <c r="A89" i="4" s="1"/>
  <c r="A101" i="1" l="1"/>
  <c r="A90" i="4" s="1"/>
  <c r="A117" i="2"/>
  <c r="A103" i="3"/>
  <c r="F113" i="2"/>
  <c r="F100" i="3" s="1"/>
  <c r="A104" i="3" l="1"/>
  <c r="F114" i="2"/>
  <c r="F101" i="3" s="1"/>
  <c r="A118" i="2"/>
  <c r="A102" i="1"/>
  <c r="A91" i="4" s="1"/>
  <c r="A119" i="2" l="1"/>
  <c r="A103" i="1"/>
  <c r="A92" i="4" s="1"/>
  <c r="A105" i="3"/>
  <c r="F115" i="2"/>
  <c r="F102" i="3" s="1"/>
  <c r="A104" i="1" l="1"/>
  <c r="A93" i="4" s="1"/>
  <c r="A120" i="2"/>
  <c r="A106" i="3"/>
  <c r="F116" i="2"/>
  <c r="F103" i="3" s="1"/>
  <c r="A107" i="3" l="1"/>
  <c r="F117" i="2"/>
  <c r="F104" i="3" s="1"/>
  <c r="A105" i="1"/>
  <c r="A94" i="4" s="1"/>
  <c r="A121" i="2"/>
  <c r="A108" i="3" l="1"/>
  <c r="F118" i="2"/>
  <c r="F105" i="3" s="1"/>
  <c r="A122" i="2"/>
  <c r="A106" i="1"/>
  <c r="A95" i="4" s="1"/>
  <c r="A107" i="1" l="1"/>
  <c r="A96" i="4" s="1"/>
  <c r="A123" i="2"/>
  <c r="A109" i="3"/>
  <c r="F119" i="2"/>
  <c r="F106" i="3" s="1"/>
  <c r="A110" i="3" l="1"/>
  <c r="F120" i="2"/>
  <c r="F107" i="3" s="1"/>
  <c r="A108" i="1"/>
  <c r="A124" i="2"/>
  <c r="A109" i="1" l="1"/>
  <c r="A97" i="4"/>
  <c r="A111" i="3"/>
  <c r="F121" i="2"/>
  <c r="F108" i="3" s="1"/>
  <c r="A110" i="1" l="1"/>
  <c r="A98" i="4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07" i="4" l="1"/>
  <c r="A119" i="1"/>
  <c r="A108" i="4" l="1"/>
  <c r="A120" i="1"/>
  <c r="A109" i="4" l="1"/>
  <c r="A121" i="1"/>
  <c r="A110" i="4" l="1"/>
  <c r="A122" i="1"/>
  <c r="A111" i="4" l="1"/>
  <c r="A123" i="1"/>
  <c r="A124" i="1" l="1"/>
  <c r="A112" i="4"/>
  <c r="A125" i="1" l="1"/>
  <c r="A113" i="4"/>
  <c r="A114" i="4" l="1"/>
  <c r="A126" i="1"/>
  <c r="A127" i="1" l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15" i="4"/>
</calcChain>
</file>

<file path=xl/sharedStrings.xml><?xml version="1.0" encoding="utf-8"?>
<sst xmlns="http://schemas.openxmlformats.org/spreadsheetml/2006/main" count="262" uniqueCount="240">
  <si>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</si>
  <si>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</si>
  <si>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</si>
  <si>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</si>
  <si>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</si>
  <si>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</si>
  <si>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</si>
  <si>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</si>
  <si>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</si>
  <si>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</si>
  <si>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</si>
  <si>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</si>
  <si>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</si>
  <si>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</si>
  <si>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</si>
  <si>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</si>
  <si>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</si>
  <si>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</si>
  <si>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</si>
  <si>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</si>
  <si>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</si>
  <si>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</si>
  <si>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</si>
  <si>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</si>
  <si>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</si>
  <si>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</si>
  <si>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</si>
  <si>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</si>
  <si>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</si>
  <si>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</si>
  <si>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</si>
  <si>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</si>
  <si>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</si>
  <si>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</si>
  <si>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</si>
  <si>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</si>
  <si>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</si>
  <si>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</si>
  <si>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</si>
  <si>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</si>
  <si>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</si>
  <si>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</si>
  <si>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</si>
  <si>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</si>
  <si>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</si>
  <si>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</si>
  <si>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</si>
  <si>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</si>
  <si>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</si>
  <si>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</si>
  <si>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</si>
  <si>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</si>
  <si>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</si>
  <si>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</si>
  <si>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</si>
  <si>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</si>
  <si>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</si>
  <si>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</si>
  <si>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</si>
  <si>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</si>
  <si>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</si>
  <si>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</si>
  <si>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</si>
  <si>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</si>
  <si>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</si>
  <si>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</si>
  <si>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</si>
  <si>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</si>
  <si>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</si>
  <si>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</si>
  <si>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</si>
  <si>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</si>
  <si>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</si>
  <si>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</si>
  <si>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</si>
  <si>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</si>
  <si>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</si>
  <si>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</si>
  <si>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</si>
  <si>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</si>
  <si>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</si>
  <si>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</si>
  <si>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</si>
  <si>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</si>
  <si>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</si>
  <si>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</si>
  <si>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</si>
  <si>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</si>
  <si>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</si>
  <si>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</si>
  <si>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</si>
  <si>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</si>
  <si>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</si>
  <si>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</si>
  <si>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</si>
  <si>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</si>
  <si>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</si>
  <si>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</si>
  <si>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</si>
  <si>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</si>
  <si>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</si>
  <si>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</si>
  <si>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</si>
  <si>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</si>
  <si>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</si>
  <si>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</si>
  <si>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</si>
  <si>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</si>
  <si>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</si>
  <si>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</si>
  <si>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</si>
  <si>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</si>
  <si>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</si>
  <si>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</si>
  <si>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</si>
  <si>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</si>
  <si>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</si>
  <si>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</si>
  <si>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</si>
  <si>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</si>
  <si>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</si>
  <si>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</si>
  <si>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</si>
  <si>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</si>
  <si>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</si>
  <si>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</si>
  <si>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</si>
  <si>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</si>
  <si>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</si>
  <si>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</si>
  <si>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</si>
  <si>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</si>
  <si>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</si>
  <si>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</si>
  <si>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</si>
  <si>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</si>
  <si>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</si>
  <si>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</si>
  <si>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</si>
  <si>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</si>
  <si>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</si>
  <si>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</si>
  <si>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</si>
  <si>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</si>
  <si>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</si>
  <si>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</si>
  <si>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</si>
  <si>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</si>
  <si>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</si>
  <si>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</si>
  <si>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</si>
  <si>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</si>
  <si>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</si>
  <si>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</si>
  <si>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</si>
  <si>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</si>
  <si>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</si>
  <si>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</si>
  <si>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</si>
  <si>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</si>
  <si>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</si>
  <si>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</si>
  <si>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</si>
  <si>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</si>
  <si>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</si>
  <si>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</si>
  <si>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</si>
  <si>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</si>
  <si>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</si>
  <si>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</si>
  <si>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</si>
  <si>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</si>
  <si>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</si>
  <si>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</si>
  <si>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</si>
  <si>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</si>
  <si>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</si>
  <si>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</si>
  <si>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</si>
  <si>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</si>
  <si>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</si>
  <si>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</si>
  <si>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</si>
  <si>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</si>
  <si>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</si>
  <si>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</si>
  <si>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</si>
  <si>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</si>
  <si>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</si>
  <si>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</si>
  <si>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</si>
  <si>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</si>
  <si>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</si>
  <si>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</si>
  <si>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</si>
  <si>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</si>
  <si>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</si>
  <si>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</si>
  <si>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</si>
  <si>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</si>
  <si>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</si>
  <si>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</si>
  <si>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</si>
  <si>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</si>
  <si>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</si>
  <si>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</si>
  <si>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</si>
  <si>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</si>
  <si>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</si>
  <si>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</si>
  <si>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</si>
  <si>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</si>
  <si>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</si>
  <si>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</si>
  <si>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</si>
  <si>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</si>
  <si>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</si>
  <si>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</si>
  <si>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</si>
  <si>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</si>
  <si>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</si>
  <si>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</si>
  <si>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</si>
  <si>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</si>
  <si>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</si>
  <si>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</si>
  <si>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</si>
  <si>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Max</t>
  </si>
  <si>
    <t>Individuals Reported</t>
  </si>
  <si>
    <t>Individuals Negative</t>
  </si>
  <si>
    <t>Individuals Positive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</si>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</sst>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235"/>
  <sheetViews>
    <sheetView tabSelected="1" zoomScale="112" zoomScaleNormal="112" workbookViewId="0">
      <pane xSplit="1" ySplit="1" topLeftCell="AI234" activePane="bottomRight" state="frozen"/>
      <selection pane="topRight" activeCell="B1" sqref="B1"/>
      <selection pane="bottomLeft" activeCell="A2" sqref="A2"/>
      <selection pane="bottomRight" activeCell="AO234" sqref="AO234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5" max="16" width="0" hidden="1" customWidth="1"/>
  </cols>
  <sheetData>
    <row r="1" spans="1:49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  <c r="AU1" t="s">
        <v>228</v>
      </c>
      <c r="AV1" t="s">
        <v>229</v>
      </c>
      <c r="AW1" t="s">
        <v>230</v>
      </c>
    </row>
    <row r="2" spans="1:49" x14ac:dyDescent="0.35">
      <c r="A2" s="14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49" x14ac:dyDescent="0.35">
      <c r="A3" s="14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49" x14ac:dyDescent="0.35">
      <c r="A4" s="14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49" x14ac:dyDescent="0.35">
      <c r="A5" s="14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49" x14ac:dyDescent="0.35">
      <c r="A6" s="14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49" x14ac:dyDescent="0.35">
      <c r="A7" s="14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49" x14ac:dyDescent="0.35">
      <c r="A8" s="14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49" x14ac:dyDescent="0.35">
      <c r="A9" s="14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49" x14ac:dyDescent="0.35">
      <c r="A10" s="14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49" x14ac:dyDescent="0.35">
      <c r="A11" s="14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49" x14ac:dyDescent="0.35">
      <c r="A12" s="14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49" x14ac:dyDescent="0.35">
      <c r="A13" s="14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49" x14ac:dyDescent="0.35">
      <c r="A14" s="14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49" x14ac:dyDescent="0.35">
      <c r="A15" s="14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49" x14ac:dyDescent="0.35">
      <c r="A16" s="14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  <c r="AT118">
        <f>AH118-AS118</f>
        <v>26</v>
      </c>
    </row>
    <row r="119" spans="1:46" x14ac:dyDescent="0.35">
      <c r="A119" s="14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  <c r="AT119">
        <f t="shared" ref="AT119:AT137" si="25">AH119-AS119</f>
        <v>30</v>
      </c>
    </row>
    <row r="120" spans="1:46" x14ac:dyDescent="0.35">
      <c r="A120" s="14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  <c r="AT120">
        <f t="shared" si="25"/>
        <v>30</v>
      </c>
    </row>
    <row r="121" spans="1:46" x14ac:dyDescent="0.35">
      <c r="A121" s="14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  <c r="AT121">
        <f t="shared" si="25"/>
        <v>30</v>
      </c>
    </row>
    <row r="122" spans="1:46" x14ac:dyDescent="0.35">
      <c r="A122" s="14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  <c r="AT122">
        <f t="shared" si="25"/>
        <v>39</v>
      </c>
    </row>
    <row r="123" spans="1:46" x14ac:dyDescent="0.35">
      <c r="A123" s="14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6">M123-M122</f>
        <v>9221</v>
      </c>
      <c r="S123" s="8">
        <f t="shared" ref="S123:S154" si="27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8">Y123-AB123-AE123</f>
        <v>45</v>
      </c>
      <c r="AI123">
        <f t="shared" ref="AI123:AI154" si="29">Z123-AC123-AF123</f>
        <v>17</v>
      </c>
      <c r="AJ123">
        <f t="shared" ref="AJ123:AJ154" si="30">AA123-AD123-AG123</f>
        <v>668</v>
      </c>
      <c r="AT123">
        <f t="shared" si="25"/>
        <v>45</v>
      </c>
    </row>
    <row r="124" spans="1:46" x14ac:dyDescent="0.35">
      <c r="A124" s="14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6"/>
        <v>427</v>
      </c>
      <c r="S124" s="8">
        <f t="shared" si="27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8"/>
        <v>45</v>
      </c>
      <c r="AI124">
        <f t="shared" si="29"/>
        <v>19</v>
      </c>
      <c r="AJ124">
        <f t="shared" si="30"/>
        <v>669</v>
      </c>
      <c r="AT124">
        <f t="shared" si="25"/>
        <v>45</v>
      </c>
    </row>
    <row r="125" spans="1:46" x14ac:dyDescent="0.35">
      <c r="A125" s="14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6"/>
        <v>10110</v>
      </c>
      <c r="S125" s="8">
        <f t="shared" si="27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8"/>
        <v>49</v>
      </c>
      <c r="AI125">
        <f t="shared" si="29"/>
        <v>15</v>
      </c>
      <c r="AJ125">
        <f t="shared" si="30"/>
        <v>693</v>
      </c>
      <c r="AT125">
        <f t="shared" si="25"/>
        <v>49</v>
      </c>
    </row>
    <row r="126" spans="1:46" x14ac:dyDescent="0.35">
      <c r="A126" s="14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6"/>
        <v>4427</v>
      </c>
      <c r="S126" s="8">
        <f t="shared" si="27"/>
        <v>7.1907756813417184E-2</v>
      </c>
      <c r="T126" s="8">
        <f t="shared" ref="T126:T133" si="31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8"/>
        <v>49</v>
      </c>
      <c r="AI126">
        <f t="shared" si="29"/>
        <v>15</v>
      </c>
      <c r="AJ126">
        <f t="shared" si="30"/>
        <v>702</v>
      </c>
      <c r="AT126">
        <f t="shared" si="25"/>
        <v>49</v>
      </c>
    </row>
    <row r="127" spans="1:46" x14ac:dyDescent="0.35">
      <c r="A127" s="14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6"/>
        <v>3442</v>
      </c>
      <c r="S127" s="8">
        <f t="shared" si="27"/>
        <v>0.12948912493677289</v>
      </c>
      <c r="T127" s="8">
        <f t="shared" si="31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8"/>
        <v>54</v>
      </c>
      <c r="AI127">
        <f t="shared" si="29"/>
        <v>17</v>
      </c>
      <c r="AJ127">
        <f t="shared" si="30"/>
        <v>713</v>
      </c>
      <c r="AT127">
        <f t="shared" si="25"/>
        <v>54</v>
      </c>
    </row>
    <row r="128" spans="1:46" x14ac:dyDescent="0.35">
      <c r="A128" s="14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6"/>
        <v>4313</v>
      </c>
      <c r="S128" s="8">
        <f t="shared" si="27"/>
        <v>7.9795178152336249E-2</v>
      </c>
      <c r="T128" s="8">
        <f t="shared" si="31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8"/>
        <v>57</v>
      </c>
      <c r="AI128">
        <f t="shared" si="29"/>
        <v>18</v>
      </c>
      <c r="AJ128">
        <f t="shared" si="30"/>
        <v>712</v>
      </c>
      <c r="AK128">
        <f t="shared" ref="AK128:AK169" si="32">-(J128-J127)+L128</f>
        <v>2</v>
      </c>
      <c r="AT128">
        <f t="shared" si="25"/>
        <v>57</v>
      </c>
    </row>
    <row r="129" spans="1:46" x14ac:dyDescent="0.35">
      <c r="A129" s="14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6"/>
        <v>8110</v>
      </c>
      <c r="S129" s="8">
        <f t="shared" si="27"/>
        <v>8.1123951960117832E-2</v>
      </c>
      <c r="T129" s="8">
        <f t="shared" si="31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8"/>
        <v>65</v>
      </c>
      <c r="AI129">
        <f t="shared" si="29"/>
        <v>19</v>
      </c>
      <c r="AJ129">
        <f t="shared" si="30"/>
        <v>740</v>
      </c>
      <c r="AK129">
        <f t="shared" si="32"/>
        <v>5</v>
      </c>
      <c r="AT129">
        <f t="shared" si="25"/>
        <v>65</v>
      </c>
    </row>
    <row r="130" spans="1:46" x14ac:dyDescent="0.35">
      <c r="A130" s="14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6"/>
        <v>4071</v>
      </c>
      <c r="S130" s="8">
        <f t="shared" si="27"/>
        <v>9.9734630694383014E-2</v>
      </c>
      <c r="T130" s="8">
        <f t="shared" si="31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8"/>
        <v>68</v>
      </c>
      <c r="AI130">
        <f t="shared" si="29"/>
        <v>16</v>
      </c>
      <c r="AJ130">
        <f t="shared" si="30"/>
        <v>744</v>
      </c>
      <c r="AK130">
        <f t="shared" si="32"/>
        <v>9</v>
      </c>
      <c r="AT130">
        <f t="shared" si="25"/>
        <v>68</v>
      </c>
    </row>
    <row r="131" spans="1:46" x14ac:dyDescent="0.35">
      <c r="A131" s="14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6"/>
        <v>5327</v>
      </c>
      <c r="S131" s="8">
        <f t="shared" si="27"/>
        <v>0.11142618849040867</v>
      </c>
      <c r="T131" s="8">
        <f t="shared" si="31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8"/>
        <v>77</v>
      </c>
      <c r="AI131">
        <f t="shared" si="29"/>
        <v>15</v>
      </c>
      <c r="AJ131">
        <f t="shared" si="30"/>
        <v>744</v>
      </c>
      <c r="AK131">
        <f t="shared" si="32"/>
        <v>4</v>
      </c>
      <c r="AT131">
        <f t="shared" si="25"/>
        <v>77</v>
      </c>
    </row>
    <row r="132" spans="1:46" x14ac:dyDescent="0.35">
      <c r="A132" s="14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6"/>
        <v>3698</v>
      </c>
      <c r="S132" s="8">
        <f t="shared" si="27"/>
        <v>9.4958394517865877E-2</v>
      </c>
      <c r="T132" s="8">
        <f t="shared" si="31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8"/>
        <v>80</v>
      </c>
      <c r="AI132">
        <f t="shared" si="29"/>
        <v>15</v>
      </c>
      <c r="AJ132">
        <f t="shared" si="30"/>
        <v>758</v>
      </c>
      <c r="AK132">
        <f t="shared" si="32"/>
        <v>3</v>
      </c>
      <c r="AT132">
        <f t="shared" si="25"/>
        <v>80</v>
      </c>
    </row>
    <row r="133" spans="1:46" x14ac:dyDescent="0.35">
      <c r="A133" s="14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3">B133-C133</f>
        <v>413315</v>
      </c>
      <c r="N133" s="4">
        <f t="shared" ref="N133:N150" si="34">C133/B133</f>
        <v>9.3084388583766511E-2</v>
      </c>
      <c r="Q133">
        <f t="shared" ref="Q133:Q150" si="35">C133-C132</f>
        <v>406</v>
      </c>
      <c r="R133">
        <f t="shared" si="26"/>
        <v>3994</v>
      </c>
      <c r="S133" s="8">
        <f t="shared" si="27"/>
        <v>9.227272727272727E-2</v>
      </c>
      <c r="T133" s="8">
        <f t="shared" si="31"/>
        <v>9.6380586783657796E-2</v>
      </c>
      <c r="U133">
        <f t="shared" ref="U133:U150" si="36">B133-B132</f>
        <v>4400</v>
      </c>
      <c r="V133">
        <f t="shared" ref="V133:V150" si="37">C133-D133-E133</f>
        <v>11866</v>
      </c>
      <c r="W133" s="3">
        <f t="shared" ref="W133:W150" si="38">F133/V133</f>
        <v>2.0310129782572055E-2</v>
      </c>
      <c r="X133">
        <f t="shared" ref="X133:X150" si="39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8"/>
        <v>78</v>
      </c>
      <c r="AI133">
        <f t="shared" si="29"/>
        <v>17</v>
      </c>
      <c r="AJ133">
        <f t="shared" si="30"/>
        <v>764</v>
      </c>
      <c r="AK133">
        <f t="shared" si="32"/>
        <v>2</v>
      </c>
      <c r="AT133">
        <f t="shared" si="25"/>
        <v>78</v>
      </c>
    </row>
    <row r="134" spans="1:46" x14ac:dyDescent="0.35">
      <c r="A134" s="14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3"/>
        <v>416054</v>
      </c>
      <c r="N134" s="4">
        <f t="shared" si="34"/>
        <v>9.3153324382290889E-2</v>
      </c>
      <c r="Q134">
        <f t="shared" si="35"/>
        <v>316</v>
      </c>
      <c r="R134">
        <f t="shared" si="26"/>
        <v>2739</v>
      </c>
      <c r="S134" s="8">
        <f t="shared" si="27"/>
        <v>0.10343698854337152</v>
      </c>
      <c r="T134" s="8">
        <f t="shared" ref="T134:T172" si="40">SUM(Q128:Q134)/SUM(U128:U134)</f>
        <v>9.3306345056366147E-2</v>
      </c>
      <c r="U134">
        <f t="shared" si="36"/>
        <v>3055</v>
      </c>
      <c r="V134">
        <f t="shared" si="37"/>
        <v>11426</v>
      </c>
      <c r="W134" s="3">
        <f t="shared" si="38"/>
        <v>2.2142482058463153E-2</v>
      </c>
      <c r="X134">
        <f t="shared" si="39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8"/>
        <v>80</v>
      </c>
      <c r="AI134">
        <f t="shared" si="29"/>
        <v>16</v>
      </c>
      <c r="AJ134">
        <f t="shared" si="30"/>
        <v>770</v>
      </c>
      <c r="AK134">
        <f t="shared" si="32"/>
        <v>9</v>
      </c>
      <c r="AT134">
        <f t="shared" si="25"/>
        <v>80</v>
      </c>
    </row>
    <row r="135" spans="1:46" x14ac:dyDescent="0.35">
      <c r="A135" s="14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3"/>
        <v>420769</v>
      </c>
      <c r="N135" s="4">
        <f t="shared" si="34"/>
        <v>9.3099895681561504E-2</v>
      </c>
      <c r="Q135">
        <f t="shared" si="35"/>
        <v>457</v>
      </c>
      <c r="R135">
        <f t="shared" si="26"/>
        <v>4715</v>
      </c>
      <c r="S135" s="8">
        <f t="shared" si="27"/>
        <v>8.8360402165506571E-2</v>
      </c>
      <c r="T135" s="8">
        <f t="shared" si="40"/>
        <v>9.4353228311515422E-2</v>
      </c>
      <c r="U135">
        <f t="shared" si="36"/>
        <v>5172</v>
      </c>
      <c r="V135">
        <f t="shared" si="37"/>
        <v>11137</v>
      </c>
      <c r="W135" s="3">
        <f t="shared" si="38"/>
        <v>2.2088533716440692E-2</v>
      </c>
      <c r="X135">
        <f t="shared" si="39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8"/>
        <v>79</v>
      </c>
      <c r="AI135">
        <f t="shared" si="29"/>
        <v>17</v>
      </c>
      <c r="AJ135">
        <f t="shared" si="30"/>
        <v>754</v>
      </c>
      <c r="AK135">
        <f t="shared" si="32"/>
        <v>1</v>
      </c>
      <c r="AT135">
        <f t="shared" si="25"/>
        <v>79</v>
      </c>
    </row>
    <row r="136" spans="1:46" x14ac:dyDescent="0.35">
      <c r="A136" s="14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3"/>
        <v>425833</v>
      </c>
      <c r="N136" s="4">
        <f t="shared" si="34"/>
        <v>9.3129143480214588E-2</v>
      </c>
      <c r="Q136">
        <f t="shared" si="35"/>
        <v>535</v>
      </c>
      <c r="R136">
        <f t="shared" si="26"/>
        <v>5064</v>
      </c>
      <c r="S136" s="8">
        <f t="shared" si="27"/>
        <v>9.5552777281657439E-2</v>
      </c>
      <c r="T136" s="8">
        <f t="shared" si="40"/>
        <v>9.8114471960766392E-2</v>
      </c>
      <c r="U136">
        <f t="shared" si="36"/>
        <v>5599</v>
      </c>
      <c r="V136">
        <f t="shared" si="37"/>
        <v>11140</v>
      </c>
      <c r="W136" s="3">
        <f t="shared" si="38"/>
        <v>2.1274685816876124E-2</v>
      </c>
      <c r="X136">
        <f t="shared" si="39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8"/>
        <v>80</v>
      </c>
      <c r="AI136">
        <f t="shared" si="29"/>
        <v>17</v>
      </c>
      <c r="AJ136">
        <f t="shared" si="30"/>
        <v>714</v>
      </c>
      <c r="AK136">
        <f t="shared" si="32"/>
        <v>11</v>
      </c>
      <c r="AS136">
        <f>COUNTIF('Wartburg Positive Tests'!G:G,"&lt;="&amp;covid19!A136)-COUNTIF('Wartburg Positive Tests'!H:H,"&lt;="&amp;covid19!A136)</f>
        <v>1</v>
      </c>
      <c r="AT136">
        <f t="shared" si="25"/>
        <v>79</v>
      </c>
    </row>
    <row r="137" spans="1:46" x14ac:dyDescent="0.35">
      <c r="A137" s="14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3"/>
        <v>431023</v>
      </c>
      <c r="N137" s="4">
        <f t="shared" si="34"/>
        <v>9.3531610083764982E-2</v>
      </c>
      <c r="Q137">
        <f t="shared" si="35"/>
        <v>744</v>
      </c>
      <c r="R137">
        <f t="shared" si="26"/>
        <v>5190</v>
      </c>
      <c r="S137" s="8">
        <f t="shared" si="27"/>
        <v>0.12537917087967643</v>
      </c>
      <c r="T137" s="8">
        <f t="shared" si="40"/>
        <v>0.10262550743261004</v>
      </c>
      <c r="U137">
        <f t="shared" si="36"/>
        <v>5934</v>
      </c>
      <c r="V137">
        <f t="shared" si="37"/>
        <v>11114</v>
      </c>
      <c r="W137" s="3">
        <f t="shared" si="38"/>
        <v>2.0244736368544177E-2</v>
      </c>
      <c r="X137">
        <f t="shared" si="39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8"/>
        <v>84</v>
      </c>
      <c r="AI137">
        <f t="shared" si="29"/>
        <v>21</v>
      </c>
      <c r="AJ137">
        <f t="shared" si="30"/>
        <v>710</v>
      </c>
      <c r="AK137">
        <f t="shared" si="32"/>
        <v>3</v>
      </c>
      <c r="AS137">
        <f>COUNTIF('Wartburg Positive Tests'!G:G,"&lt;="&amp;covid19!A137)-COUNTIF('Wartburg Positive Tests'!H:H,"&lt;="&amp;covid19!A137)</f>
        <v>1</v>
      </c>
      <c r="AT137">
        <f t="shared" si="25"/>
        <v>83</v>
      </c>
    </row>
    <row r="138" spans="1:46" x14ac:dyDescent="0.35">
      <c r="A138" s="14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3"/>
        <v>435488</v>
      </c>
      <c r="N138" s="4">
        <f t="shared" si="34"/>
        <v>9.353593172711662E-2</v>
      </c>
      <c r="Q138">
        <f t="shared" si="35"/>
        <v>463</v>
      </c>
      <c r="R138">
        <f t="shared" si="26"/>
        <v>4465</v>
      </c>
      <c r="S138" s="8">
        <f t="shared" si="27"/>
        <v>9.395292207792208E-2</v>
      </c>
      <c r="T138" s="8">
        <f t="shared" si="40"/>
        <v>9.9746789654548737E-2</v>
      </c>
      <c r="U138">
        <f t="shared" si="36"/>
        <v>4928</v>
      </c>
      <c r="V138">
        <f t="shared" si="37"/>
        <v>11263</v>
      </c>
      <c r="W138" s="3">
        <f t="shared" si="38"/>
        <v>2.1486282517979224E-2</v>
      </c>
      <c r="X138">
        <f t="shared" si="39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8"/>
        <v>85</v>
      </c>
      <c r="AI138">
        <f t="shared" si="29"/>
        <v>20</v>
      </c>
      <c r="AJ138">
        <f t="shared" si="30"/>
        <v>663</v>
      </c>
      <c r="AK138">
        <f t="shared" si="32"/>
        <v>9</v>
      </c>
      <c r="AS138">
        <f>COUNTIF('Wartburg Positive Tests'!G:G,"&lt;="&amp;covid19!A138)-COUNTIF('Wartburg Positive Tests'!H:H,"&lt;="&amp;covid19!A138)</f>
        <v>2</v>
      </c>
      <c r="AT138">
        <f>AH138-AS138</f>
        <v>83</v>
      </c>
    </row>
    <row r="139" spans="1:46" x14ac:dyDescent="0.35">
      <c r="A139" s="14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3"/>
        <v>440348</v>
      </c>
      <c r="N139" s="4">
        <f t="shared" si="34"/>
        <v>9.3613377573956214E-2</v>
      </c>
      <c r="Q139">
        <f t="shared" si="35"/>
        <v>543</v>
      </c>
      <c r="R139">
        <f t="shared" si="26"/>
        <v>4860</v>
      </c>
      <c r="S139" s="8">
        <f t="shared" si="27"/>
        <v>0.10049972237645752</v>
      </c>
      <c r="T139" s="8">
        <f t="shared" si="40"/>
        <v>0.10043199675277609</v>
      </c>
      <c r="U139">
        <f t="shared" si="36"/>
        <v>5403</v>
      </c>
      <c r="V139">
        <f t="shared" si="37"/>
        <v>11689</v>
      </c>
      <c r="W139" s="3">
        <f t="shared" si="38"/>
        <v>1.9762169561125843E-2</v>
      </c>
      <c r="X139">
        <f t="shared" si="39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8"/>
        <v>89</v>
      </c>
      <c r="AI139">
        <f t="shared" si="29"/>
        <v>17</v>
      </c>
      <c r="AJ139">
        <f t="shared" si="30"/>
        <v>672</v>
      </c>
      <c r="AK139">
        <f t="shared" si="32"/>
        <v>10</v>
      </c>
      <c r="AS139">
        <f>COUNTIF('Wartburg Positive Tests'!G:G,"&lt;="&amp;covid19!A139)-COUNTIF('Wartburg Positive Tests'!H:H,"&lt;="&amp;covid19!A139)</f>
        <v>2</v>
      </c>
      <c r="AT139">
        <f t="shared" ref="AT139:AT188" si="41">AH139-AS139</f>
        <v>87</v>
      </c>
    </row>
    <row r="140" spans="1:46" x14ac:dyDescent="0.35">
      <c r="A140" s="14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3"/>
        <v>442356</v>
      </c>
      <c r="N140" s="4">
        <f t="shared" si="34"/>
        <v>9.3789051456760184E-2</v>
      </c>
      <c r="Q140">
        <f t="shared" si="35"/>
        <v>302</v>
      </c>
      <c r="R140">
        <f t="shared" si="26"/>
        <v>2008</v>
      </c>
      <c r="S140" s="8">
        <f t="shared" si="27"/>
        <v>0.13073593073593073</v>
      </c>
      <c r="T140" s="8">
        <f t="shared" si="40"/>
        <v>0.10370050307089287</v>
      </c>
      <c r="U140">
        <f t="shared" si="36"/>
        <v>2310</v>
      </c>
      <c r="V140">
        <f t="shared" si="37"/>
        <v>11802</v>
      </c>
      <c r="W140" s="3">
        <f t="shared" si="38"/>
        <v>2.0420267751228606E-2</v>
      </c>
      <c r="X140">
        <f t="shared" si="39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8"/>
        <v>88</v>
      </c>
      <c r="AI140">
        <f t="shared" si="29"/>
        <v>17</v>
      </c>
      <c r="AJ140">
        <f t="shared" si="30"/>
        <v>676</v>
      </c>
      <c r="AK140">
        <f t="shared" si="32"/>
        <v>1</v>
      </c>
      <c r="AS140">
        <f>COUNTIF('Wartburg Positive Tests'!G:G,"&lt;="&amp;covid19!A140)-COUNTIF('Wartburg Positive Tests'!H:H,"&lt;="&amp;covid19!A140)</f>
        <v>2</v>
      </c>
      <c r="AT140">
        <f t="shared" si="41"/>
        <v>86</v>
      </c>
    </row>
    <row r="141" spans="1:46" x14ac:dyDescent="0.35">
      <c r="A141" s="14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3"/>
        <v>445947</v>
      </c>
      <c r="N141" s="4">
        <f t="shared" si="34"/>
        <v>9.3472838560036103E-2</v>
      </c>
      <c r="Q141">
        <f t="shared" si="35"/>
        <v>200</v>
      </c>
      <c r="R141">
        <f t="shared" si="26"/>
        <v>3591</v>
      </c>
      <c r="S141" s="8">
        <f t="shared" si="27"/>
        <v>5.2756528620416777E-2</v>
      </c>
      <c r="T141" s="8">
        <f t="shared" si="40"/>
        <v>9.7896611039019824E-2</v>
      </c>
      <c r="U141">
        <f t="shared" si="36"/>
        <v>3791</v>
      </c>
      <c r="V141">
        <f t="shared" si="37"/>
        <v>11174</v>
      </c>
      <c r="W141" s="3">
        <f t="shared" si="38"/>
        <v>2.1746912475389298E-2</v>
      </c>
      <c r="X141">
        <f t="shared" si="39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8"/>
        <v>89</v>
      </c>
      <c r="AI141">
        <f t="shared" si="29"/>
        <v>16</v>
      </c>
      <c r="AJ141">
        <f t="shared" si="30"/>
        <v>619</v>
      </c>
      <c r="AK141">
        <f t="shared" si="32"/>
        <v>12</v>
      </c>
      <c r="AS141">
        <f>COUNTIF('Wartburg Positive Tests'!G:G,"&lt;="&amp;covid19!A141)-COUNTIF('Wartburg Positive Tests'!H:H,"&lt;="&amp;covid19!A141)</f>
        <v>2</v>
      </c>
      <c r="AT141">
        <f t="shared" si="41"/>
        <v>87</v>
      </c>
    </row>
    <row r="142" spans="1:46" x14ac:dyDescent="0.35">
      <c r="A142" s="14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3"/>
        <v>450768</v>
      </c>
      <c r="N142" s="4">
        <f t="shared" si="34"/>
        <v>9.335049680196307E-2</v>
      </c>
      <c r="Q142">
        <f t="shared" si="35"/>
        <v>430</v>
      </c>
      <c r="R142">
        <f t="shared" si="26"/>
        <v>4821</v>
      </c>
      <c r="S142" s="8">
        <f t="shared" si="27"/>
        <v>8.1889163968767859E-2</v>
      </c>
      <c r="T142" s="8">
        <f t="shared" si="40"/>
        <v>9.6850915221579958E-2</v>
      </c>
      <c r="U142">
        <f t="shared" si="36"/>
        <v>5251</v>
      </c>
      <c r="V142">
        <f t="shared" si="37"/>
        <v>10860</v>
      </c>
      <c r="W142" s="3">
        <f t="shared" si="38"/>
        <v>2.2836095764272559E-2</v>
      </c>
      <c r="X142">
        <f t="shared" si="39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8"/>
        <v>83</v>
      </c>
      <c r="AI142">
        <f t="shared" si="29"/>
        <v>16</v>
      </c>
      <c r="AJ142">
        <f t="shared" si="30"/>
        <v>593</v>
      </c>
      <c r="AK142">
        <f t="shared" si="32"/>
        <v>5</v>
      </c>
      <c r="AS142">
        <f>COUNTIF('Wartburg Positive Tests'!G:G,"&lt;="&amp;covid19!A142)-COUNTIF('Wartburg Positive Tests'!H:H,"&lt;="&amp;covid19!A142)</f>
        <v>2</v>
      </c>
      <c r="AT142">
        <f t="shared" si="41"/>
        <v>81</v>
      </c>
    </row>
    <row r="143" spans="1:46" x14ac:dyDescent="0.35">
      <c r="A143" s="14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3"/>
        <v>456637</v>
      </c>
      <c r="N143" s="4">
        <f t="shared" si="34"/>
        <v>9.335718554492442E-2</v>
      </c>
      <c r="Q143">
        <f t="shared" si="35"/>
        <v>608</v>
      </c>
      <c r="R143">
        <f t="shared" si="26"/>
        <v>5869</v>
      </c>
      <c r="S143" s="8">
        <f t="shared" si="27"/>
        <v>9.3870619113787246E-2</v>
      </c>
      <c r="T143" s="8">
        <f t="shared" si="40"/>
        <v>9.6497917522144663E-2</v>
      </c>
      <c r="U143">
        <f t="shared" si="36"/>
        <v>6477</v>
      </c>
      <c r="V143">
        <f t="shared" si="37"/>
        <v>10646</v>
      </c>
      <c r="W143" s="3">
        <f t="shared" si="38"/>
        <v>2.2261882397144467E-2</v>
      </c>
      <c r="X143">
        <f t="shared" si="39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8"/>
        <v>86</v>
      </c>
      <c r="AI143">
        <f t="shared" si="29"/>
        <v>15</v>
      </c>
      <c r="AJ143">
        <f t="shared" si="30"/>
        <v>579</v>
      </c>
      <c r="AK143">
        <f t="shared" si="32"/>
        <v>7</v>
      </c>
      <c r="AS143">
        <f>COUNTIF('Wartburg Positive Tests'!G:G,"&lt;="&amp;covid19!A143)-COUNTIF('Wartburg Positive Tests'!H:H,"&lt;="&amp;covid19!A143)</f>
        <v>2</v>
      </c>
      <c r="AT143">
        <f t="shared" si="41"/>
        <v>84</v>
      </c>
    </row>
    <row r="144" spans="1:46" x14ac:dyDescent="0.35">
      <c r="A144" s="14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3"/>
        <v>462794</v>
      </c>
      <c r="N144" s="4">
        <f t="shared" si="34"/>
        <v>9.3488625367760841E-2</v>
      </c>
      <c r="Q144">
        <f t="shared" si="35"/>
        <v>708</v>
      </c>
      <c r="R144">
        <f t="shared" si="26"/>
        <v>6157</v>
      </c>
      <c r="S144" s="8">
        <f t="shared" si="27"/>
        <v>0.10313182811361982</v>
      </c>
      <c r="T144" s="8">
        <f t="shared" si="40"/>
        <v>9.2905067808708067E-2</v>
      </c>
      <c r="U144">
        <f t="shared" si="36"/>
        <v>6865</v>
      </c>
      <c r="V144">
        <f t="shared" si="37"/>
        <v>10568</v>
      </c>
      <c r="W144" s="3">
        <f t="shared" si="38"/>
        <v>2.1101438304314914E-2</v>
      </c>
      <c r="X144">
        <f t="shared" si="39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8"/>
        <v>91</v>
      </c>
      <c r="AI144">
        <f t="shared" si="29"/>
        <v>14</v>
      </c>
      <c r="AJ144">
        <f t="shared" si="30"/>
        <v>569</v>
      </c>
      <c r="AK144">
        <f t="shared" si="32"/>
        <v>12</v>
      </c>
      <c r="AS144">
        <f>COUNTIF('Wartburg Positive Tests'!G:G,"&lt;="&amp;covid19!A144)-COUNTIF('Wartburg Positive Tests'!H:H,"&lt;="&amp;covid19!A144)</f>
        <v>2</v>
      </c>
      <c r="AT144">
        <f t="shared" si="41"/>
        <v>89</v>
      </c>
    </row>
    <row r="145" spans="1:46" x14ac:dyDescent="0.35">
      <c r="A145" s="14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3"/>
        <v>466339</v>
      </c>
      <c r="N145" s="4">
        <f t="shared" si="34"/>
        <v>9.3521054483322999E-2</v>
      </c>
      <c r="Q145">
        <f t="shared" si="35"/>
        <v>384</v>
      </c>
      <c r="R145">
        <f t="shared" si="26"/>
        <v>3545</v>
      </c>
      <c r="S145" s="8">
        <f t="shared" si="27"/>
        <v>9.7734792568083484E-2</v>
      </c>
      <c r="T145" s="8">
        <f t="shared" si="40"/>
        <v>9.3310997472521015E-2</v>
      </c>
      <c r="U145">
        <f t="shared" si="36"/>
        <v>3929</v>
      </c>
      <c r="V145">
        <f t="shared" si="37"/>
        <v>10337</v>
      </c>
      <c r="W145" s="3">
        <f t="shared" si="38"/>
        <v>2.2153429428267389E-2</v>
      </c>
      <c r="X145">
        <f t="shared" si="39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8"/>
        <v>97</v>
      </c>
      <c r="AI145">
        <f t="shared" si="29"/>
        <v>13</v>
      </c>
      <c r="AJ145">
        <f t="shared" si="30"/>
        <v>549</v>
      </c>
      <c r="AK145">
        <f t="shared" si="32"/>
        <v>10</v>
      </c>
      <c r="AS145">
        <f>COUNTIF('Wartburg Positive Tests'!G:G,"&lt;="&amp;covid19!A145)-COUNTIF('Wartburg Positive Tests'!H:H,"&lt;="&amp;covid19!A145)</f>
        <v>2</v>
      </c>
      <c r="AT145">
        <f t="shared" si="41"/>
        <v>95</v>
      </c>
    </row>
    <row r="146" spans="1:46" x14ac:dyDescent="0.35">
      <c r="A146" s="14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3"/>
        <v>472650</v>
      </c>
      <c r="N146" s="4">
        <f t="shared" si="34"/>
        <v>9.3466978146541313E-2</v>
      </c>
      <c r="Q146">
        <f t="shared" si="35"/>
        <v>620</v>
      </c>
      <c r="R146">
        <f t="shared" si="26"/>
        <v>6311</v>
      </c>
      <c r="S146" s="8">
        <f t="shared" si="27"/>
        <v>8.9453181359111233E-2</v>
      </c>
      <c r="T146" s="8">
        <f t="shared" si="40"/>
        <v>9.1466501659447599E-2</v>
      </c>
      <c r="U146">
        <f t="shared" si="36"/>
        <v>6931</v>
      </c>
      <c r="V146">
        <f t="shared" si="37"/>
        <v>10716</v>
      </c>
      <c r="W146" s="3">
        <f t="shared" si="38"/>
        <v>2.0623366927958194E-2</v>
      </c>
      <c r="X146">
        <f t="shared" si="39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8"/>
        <v>108</v>
      </c>
      <c r="AI146">
        <f t="shared" si="29"/>
        <v>15</v>
      </c>
      <c r="AJ146">
        <f t="shared" si="30"/>
        <v>563</v>
      </c>
      <c r="AK146">
        <f t="shared" si="32"/>
        <v>12</v>
      </c>
      <c r="AS146">
        <f>COUNTIF('Wartburg Positive Tests'!G:G,"&lt;="&amp;covid19!A146)-COUNTIF('Wartburg Positive Tests'!H:H,"&lt;="&amp;covid19!A146)</f>
        <v>2</v>
      </c>
      <c r="AT146">
        <f t="shared" si="41"/>
        <v>106</v>
      </c>
    </row>
    <row r="147" spans="1:46" x14ac:dyDescent="0.35">
      <c r="A147" s="14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3"/>
        <v>474928</v>
      </c>
      <c r="N147" s="4">
        <f t="shared" si="34"/>
        <v>9.3524301048999101E-2</v>
      </c>
      <c r="Q147">
        <f t="shared" si="35"/>
        <v>268</v>
      </c>
      <c r="R147">
        <f t="shared" si="26"/>
        <v>2278</v>
      </c>
      <c r="S147" s="8">
        <f t="shared" si="27"/>
        <v>0.10526315789473684</v>
      </c>
      <c r="T147" s="8">
        <f t="shared" si="40"/>
        <v>8.9913383626711377E-2</v>
      </c>
      <c r="U147">
        <f t="shared" si="36"/>
        <v>2546</v>
      </c>
      <c r="V147">
        <f t="shared" si="37"/>
        <v>10822</v>
      </c>
      <c r="W147" s="3">
        <f t="shared" si="38"/>
        <v>2.0698576972833119E-2</v>
      </c>
      <c r="X147">
        <f t="shared" si="39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8"/>
        <v>106</v>
      </c>
      <c r="AI147">
        <f t="shared" si="29"/>
        <v>15</v>
      </c>
      <c r="AJ147">
        <f t="shared" si="30"/>
        <v>559</v>
      </c>
      <c r="AK147">
        <f t="shared" si="32"/>
        <v>9</v>
      </c>
      <c r="AS147">
        <f>COUNTIF('Wartburg Positive Tests'!G:G,"&lt;="&amp;covid19!A147)-COUNTIF('Wartburg Positive Tests'!H:H,"&lt;="&amp;covid19!A147)</f>
        <v>3</v>
      </c>
      <c r="AT147">
        <f t="shared" si="41"/>
        <v>103</v>
      </c>
    </row>
    <row r="148" spans="1:46" x14ac:dyDescent="0.35">
      <c r="A148" s="14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3"/>
        <v>476429</v>
      </c>
      <c r="N148" s="4">
        <f t="shared" si="34"/>
        <v>9.3540058562423783E-2</v>
      </c>
      <c r="Q148">
        <f t="shared" si="35"/>
        <v>164</v>
      </c>
      <c r="R148">
        <f t="shared" si="26"/>
        <v>1501</v>
      </c>
      <c r="S148" s="8">
        <f t="shared" si="27"/>
        <v>9.8498498498498496E-2</v>
      </c>
      <c r="T148" s="8">
        <f t="shared" si="40"/>
        <v>9.452233840304182E-2</v>
      </c>
      <c r="U148">
        <f t="shared" si="36"/>
        <v>1665</v>
      </c>
      <c r="V148">
        <f t="shared" si="37"/>
        <v>10250</v>
      </c>
      <c r="W148" s="3">
        <f t="shared" si="38"/>
        <v>2.3804878048780488E-2</v>
      </c>
      <c r="X148">
        <f t="shared" si="39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8"/>
        <v>104</v>
      </c>
      <c r="AI148">
        <f t="shared" si="29"/>
        <v>13</v>
      </c>
      <c r="AJ148">
        <f t="shared" si="30"/>
        <v>535</v>
      </c>
      <c r="AK148">
        <f t="shared" si="32"/>
        <v>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41"/>
        <v>102</v>
      </c>
    </row>
    <row r="149" spans="1:46" x14ac:dyDescent="0.35">
      <c r="A149" s="14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3"/>
        <v>480810</v>
      </c>
      <c r="N149" s="4">
        <f t="shared" si="34"/>
        <v>9.3509147674997364E-2</v>
      </c>
      <c r="Q149">
        <f t="shared" si="35"/>
        <v>434</v>
      </c>
      <c r="R149">
        <f t="shared" si="26"/>
        <v>4381</v>
      </c>
      <c r="S149" s="8">
        <f t="shared" si="27"/>
        <v>9.0134994807891999E-2</v>
      </c>
      <c r="T149" s="8">
        <f t="shared" si="40"/>
        <v>9.5882990249187436E-2</v>
      </c>
      <c r="U149">
        <f t="shared" si="36"/>
        <v>4815</v>
      </c>
      <c r="V149">
        <f t="shared" si="37"/>
        <v>10121</v>
      </c>
      <c r="W149" s="3">
        <f t="shared" si="38"/>
        <v>2.4009485228732339E-2</v>
      </c>
      <c r="X149">
        <f t="shared" si="39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8"/>
        <v>103</v>
      </c>
      <c r="AI149">
        <f t="shared" si="29"/>
        <v>15</v>
      </c>
      <c r="AJ149">
        <f t="shared" si="30"/>
        <v>529</v>
      </c>
      <c r="AK149">
        <f t="shared" si="32"/>
        <v>4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41"/>
        <v>101</v>
      </c>
    </row>
    <row r="150" spans="1:46" x14ac:dyDescent="0.35">
      <c r="A150" s="14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3"/>
        <v>485882</v>
      </c>
      <c r="N150" s="4">
        <f t="shared" si="34"/>
        <v>9.3309198801981769E-2</v>
      </c>
      <c r="Q150">
        <f t="shared" si="35"/>
        <v>405</v>
      </c>
      <c r="R150">
        <f t="shared" si="26"/>
        <v>5072</v>
      </c>
      <c r="S150" s="8">
        <f t="shared" si="27"/>
        <v>7.3945590651816689E-2</v>
      </c>
      <c r="T150" s="8">
        <f t="shared" si="40"/>
        <v>9.2559265235199209E-2</v>
      </c>
      <c r="U150">
        <f t="shared" si="36"/>
        <v>5477</v>
      </c>
      <c r="V150">
        <f t="shared" si="37"/>
        <v>9808</v>
      </c>
      <c r="W150" s="3">
        <f t="shared" si="38"/>
        <v>2.6610929853181076E-2</v>
      </c>
      <c r="X150">
        <f t="shared" si="39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8"/>
        <v>101</v>
      </c>
      <c r="AI150">
        <f t="shared" si="29"/>
        <v>17</v>
      </c>
      <c r="AJ150">
        <f t="shared" si="30"/>
        <v>525</v>
      </c>
      <c r="AK150">
        <f t="shared" si="32"/>
        <v>6</v>
      </c>
      <c r="AS150">
        <f>COUNTIF('Wartburg Positive Tests'!G:G,"&lt;="&amp;covid19!A150)-COUNTIF('Wartburg Positive Tests'!H:H,"&lt;="&amp;covid19!A150)</f>
        <v>2</v>
      </c>
      <c r="AT150">
        <f t="shared" si="41"/>
        <v>99</v>
      </c>
    </row>
    <row r="151" spans="1:46" x14ac:dyDescent="0.35">
      <c r="A151" s="14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2">B151-C151</f>
        <v>490293</v>
      </c>
      <c r="N151" s="4">
        <f t="shared" ref="N151:N156" si="43">C151/B151</f>
        <v>9.3684724219648269E-2</v>
      </c>
      <c r="Q151">
        <f t="shared" ref="Q151:Q172" si="44">C151-C150</f>
        <v>678</v>
      </c>
      <c r="R151">
        <f t="shared" si="26"/>
        <v>4411</v>
      </c>
      <c r="S151" s="8">
        <f t="shared" si="27"/>
        <v>0.13322853212811947</v>
      </c>
      <c r="T151" s="8">
        <f t="shared" si="40"/>
        <v>9.697228425062393E-2</v>
      </c>
      <c r="U151">
        <f t="shared" ref="U151:U172" si="45">B151-B150</f>
        <v>5089</v>
      </c>
      <c r="V151">
        <f t="shared" ref="V151:V172" si="46">C151-D151-E151</f>
        <v>9929</v>
      </c>
      <c r="W151" s="3">
        <f t="shared" ref="W151:W172" si="47">F151/V151</f>
        <v>2.5984489878134755E-2</v>
      </c>
      <c r="X151">
        <f t="shared" ref="X151:X173" si="48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8"/>
        <v>101</v>
      </c>
      <c r="AI151">
        <f t="shared" si="29"/>
        <v>19</v>
      </c>
      <c r="AJ151">
        <f t="shared" si="30"/>
        <v>539</v>
      </c>
      <c r="AK151">
        <f t="shared" si="32"/>
        <v>4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1"/>
        <v>84</v>
      </c>
    </row>
    <row r="152" spans="1:46" x14ac:dyDescent="0.35">
      <c r="A152" s="14">
        <f t="shared" ref="A152:A235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2"/>
        <v>500769</v>
      </c>
      <c r="N152" s="4">
        <f t="shared" si="43"/>
        <v>9.3494588327296221E-2</v>
      </c>
      <c r="Q152">
        <f t="shared" si="44"/>
        <v>967</v>
      </c>
      <c r="R152">
        <f t="shared" si="26"/>
        <v>10476</v>
      </c>
      <c r="S152" s="8">
        <f t="shared" si="27"/>
        <v>8.4505811413090978E-2</v>
      </c>
      <c r="T152" s="8">
        <f t="shared" si="40"/>
        <v>9.3135963757045775E-2</v>
      </c>
      <c r="U152">
        <f t="shared" si="45"/>
        <v>11443</v>
      </c>
      <c r="V152">
        <f t="shared" si="46"/>
        <v>10317</v>
      </c>
      <c r="W152" s="3">
        <f t="shared" si="47"/>
        <v>2.5298051759232335E-2</v>
      </c>
      <c r="X152">
        <f t="shared" si="48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8"/>
        <v>103</v>
      </c>
      <c r="AI152">
        <f t="shared" si="29"/>
        <v>18</v>
      </c>
      <c r="AJ152">
        <f t="shared" si="30"/>
        <v>551</v>
      </c>
      <c r="AK152">
        <f t="shared" si="32"/>
        <v>8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1"/>
        <v>86</v>
      </c>
    </row>
    <row r="153" spans="1:46" x14ac:dyDescent="0.35">
      <c r="A153" s="14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2"/>
        <v>506453</v>
      </c>
      <c r="N153" s="4">
        <f t="shared" si="43"/>
        <v>9.3473116701332085E-2</v>
      </c>
      <c r="Q153">
        <f t="shared" si="44"/>
        <v>573</v>
      </c>
      <c r="R153">
        <f t="shared" si="26"/>
        <v>5684</v>
      </c>
      <c r="S153" s="8">
        <f t="shared" si="27"/>
        <v>9.1577433274732306E-2</v>
      </c>
      <c r="T153" s="8">
        <f t="shared" si="40"/>
        <v>9.3558940255282635E-2</v>
      </c>
      <c r="U153">
        <f t="shared" si="45"/>
        <v>6257</v>
      </c>
      <c r="V153">
        <f t="shared" si="46"/>
        <v>10757</v>
      </c>
      <c r="W153" s="3">
        <f t="shared" si="47"/>
        <v>2.5192897648043135E-2</v>
      </c>
      <c r="X153">
        <f t="shared" si="48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8"/>
        <v>103</v>
      </c>
      <c r="AI153">
        <f t="shared" si="29"/>
        <v>20</v>
      </c>
      <c r="AJ153">
        <f t="shared" si="30"/>
        <v>568</v>
      </c>
      <c r="AK153">
        <f t="shared" si="32"/>
        <v>15</v>
      </c>
      <c r="AS153">
        <f>COUNTIF('Wartburg Positive Tests'!G:G,"&lt;="&amp;covid19!A153)-COUNTIF('Wartburg Positive Tests'!H:H,"&lt;="&amp;covid19!A153)</f>
        <v>17</v>
      </c>
      <c r="AT153">
        <f t="shared" si="41"/>
        <v>86</v>
      </c>
    </row>
    <row r="154" spans="1:46" x14ac:dyDescent="0.35">
      <c r="A154" s="14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2"/>
        <v>508607</v>
      </c>
      <c r="N154" s="4">
        <f t="shared" si="43"/>
        <v>9.3744320388868499E-2</v>
      </c>
      <c r="Q154">
        <f t="shared" si="44"/>
        <v>390</v>
      </c>
      <c r="R154">
        <f t="shared" si="26"/>
        <v>2154</v>
      </c>
      <c r="S154" s="8">
        <f t="shared" si="27"/>
        <v>0.15330188679245282</v>
      </c>
      <c r="T154" s="8">
        <f t="shared" si="40"/>
        <v>9.6835612764816309E-2</v>
      </c>
      <c r="U154">
        <f t="shared" si="45"/>
        <v>2544</v>
      </c>
      <c r="V154">
        <f t="shared" si="46"/>
        <v>11000</v>
      </c>
      <c r="W154" s="3">
        <f t="shared" si="47"/>
        <v>2.5727272727272727E-2</v>
      </c>
      <c r="X154">
        <f t="shared" si="48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8"/>
        <v>104</v>
      </c>
      <c r="AI154">
        <f t="shared" si="29"/>
        <v>22</v>
      </c>
      <c r="AJ154">
        <f t="shared" si="30"/>
        <v>587</v>
      </c>
      <c r="AK154">
        <f t="shared" si="32"/>
        <v>5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1"/>
        <v>86</v>
      </c>
    </row>
    <row r="155" spans="1:46" x14ac:dyDescent="0.35">
      <c r="A155" s="14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2"/>
        <v>511525</v>
      </c>
      <c r="N155" s="4">
        <f t="shared" si="43"/>
        <v>9.3752602122800704E-2</v>
      </c>
      <c r="Q155">
        <f t="shared" si="44"/>
        <v>307</v>
      </c>
      <c r="R155">
        <f t="shared" ref="R155:R172" si="50">M155-M154</f>
        <v>2918</v>
      </c>
      <c r="S155" s="8">
        <f t="shared" ref="S155:S172" si="51">Q155/U155</f>
        <v>9.5193798449612399E-2</v>
      </c>
      <c r="T155" s="8">
        <f t="shared" si="40"/>
        <v>9.6628056628056624E-2</v>
      </c>
      <c r="U155">
        <f t="shared" si="45"/>
        <v>3225</v>
      </c>
      <c r="V155">
        <f t="shared" si="46"/>
        <v>10444</v>
      </c>
      <c r="W155" s="3">
        <f t="shared" si="47"/>
        <v>2.7479892761394103E-2</v>
      </c>
      <c r="X155">
        <f t="shared" si="48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2">Y155-AB155-AE155</f>
        <v>100</v>
      </c>
      <c r="AI155">
        <f t="shared" ref="AI155:AI173" si="53">Z155-AC155-AF155</f>
        <v>21</v>
      </c>
      <c r="AJ155">
        <f t="shared" ref="AJ155:AJ173" si="54">AA155-AD155-AG155</f>
        <v>575</v>
      </c>
      <c r="AK155">
        <f t="shared" si="32"/>
        <v>10</v>
      </c>
      <c r="AS155">
        <f>COUNTIF('Wartburg Positive Tests'!G:G,"&lt;="&amp;covid19!A155)-COUNTIF('Wartburg Positive Tests'!H:H,"&lt;="&amp;covid19!A155)</f>
        <v>18</v>
      </c>
      <c r="AT155">
        <f t="shared" si="41"/>
        <v>82</v>
      </c>
    </row>
    <row r="156" spans="1:46" x14ac:dyDescent="0.35">
      <c r="A156" s="14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2"/>
        <v>516478</v>
      </c>
      <c r="N156" s="4">
        <f t="shared" si="43"/>
        <v>9.3836244936057023E-2</v>
      </c>
      <c r="Q156">
        <f t="shared" si="44"/>
        <v>565</v>
      </c>
      <c r="R156">
        <f t="shared" si="50"/>
        <v>4953</v>
      </c>
      <c r="S156" s="8">
        <f t="shared" si="51"/>
        <v>0.10239217107647698</v>
      </c>
      <c r="T156" s="8">
        <f t="shared" si="40"/>
        <v>9.8222637979420019E-2</v>
      </c>
      <c r="U156">
        <f t="shared" si="45"/>
        <v>5518</v>
      </c>
      <c r="V156">
        <f t="shared" si="46"/>
        <v>10541</v>
      </c>
      <c r="W156" s="3">
        <f t="shared" si="47"/>
        <v>2.8365430224836355E-2</v>
      </c>
      <c r="X156">
        <f t="shared" si="48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2"/>
        <v>95</v>
      </c>
      <c r="AI156">
        <f t="shared" si="53"/>
        <v>21</v>
      </c>
      <c r="AJ156">
        <f t="shared" si="54"/>
        <v>582</v>
      </c>
      <c r="AK156">
        <f t="shared" si="32"/>
        <v>4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1"/>
        <v>78</v>
      </c>
    </row>
    <row r="157" spans="1:46" x14ac:dyDescent="0.35">
      <c r="A157" s="14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2"/>
        <v>522680</v>
      </c>
      <c r="N157" s="4">
        <f>C157/B157</f>
        <v>9.3295123173987485E-2</v>
      </c>
      <c r="Q157">
        <f t="shared" si="44"/>
        <v>298</v>
      </c>
      <c r="R157">
        <f t="shared" si="50"/>
        <v>6202</v>
      </c>
      <c r="S157" s="8">
        <f t="shared" si="51"/>
        <v>4.5846153846153849E-2</v>
      </c>
      <c r="T157" s="8">
        <f t="shared" si="40"/>
        <v>9.3109227129337543E-2</v>
      </c>
      <c r="U157">
        <f t="shared" si="45"/>
        <v>6500</v>
      </c>
      <c r="V157">
        <f t="shared" si="46"/>
        <v>10470</v>
      </c>
      <c r="W157" s="3">
        <f t="shared" si="47"/>
        <v>2.865329512893983E-2</v>
      </c>
      <c r="X157">
        <f t="shared" si="48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2"/>
        <v>95</v>
      </c>
      <c r="AI157">
        <f t="shared" si="53"/>
        <v>21</v>
      </c>
      <c r="AJ157">
        <f t="shared" si="54"/>
        <v>588</v>
      </c>
      <c r="AK157">
        <f t="shared" si="32"/>
        <v>6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1"/>
        <v>78</v>
      </c>
    </row>
    <row r="158" spans="1:46" x14ac:dyDescent="0.35">
      <c r="A158" s="14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4"/>
        <v>869</v>
      </c>
      <c r="R158">
        <f t="shared" si="50"/>
        <v>8159</v>
      </c>
      <c r="S158" s="8">
        <f t="shared" si="51"/>
        <v>9.6256092157731496E-2</v>
      </c>
      <c r="T158" s="8">
        <f t="shared" si="40"/>
        <v>8.9160956980792988E-2</v>
      </c>
      <c r="U158">
        <f t="shared" si="45"/>
        <v>9028</v>
      </c>
      <c r="V158">
        <f t="shared" si="46"/>
        <v>10825</v>
      </c>
      <c r="W158" s="3">
        <f t="shared" si="47"/>
        <v>2.7066974595842955E-2</v>
      </c>
      <c r="X158">
        <f t="shared" si="48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2"/>
        <v>96</v>
      </c>
      <c r="AI158">
        <f t="shared" si="53"/>
        <v>19</v>
      </c>
      <c r="AJ158">
        <f t="shared" si="54"/>
        <v>594</v>
      </c>
      <c r="AK158">
        <f t="shared" si="32"/>
        <v>9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1"/>
        <v>79</v>
      </c>
    </row>
    <row r="159" spans="1:46" x14ac:dyDescent="0.35">
      <c r="A159" s="14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4"/>
        <v>846</v>
      </c>
      <c r="R159">
        <f t="shared" si="50"/>
        <v>4678</v>
      </c>
      <c r="S159" s="8">
        <f t="shared" si="51"/>
        <v>0.15314989138305576</v>
      </c>
      <c r="T159" s="8">
        <f t="shared" si="40"/>
        <v>9.9699450720281899E-2</v>
      </c>
      <c r="U159">
        <f t="shared" si="45"/>
        <v>5524</v>
      </c>
      <c r="V159">
        <f t="shared" si="46"/>
        <v>11117</v>
      </c>
      <c r="W159" s="3">
        <f t="shared" si="47"/>
        <v>2.410722317171899E-2</v>
      </c>
      <c r="X159">
        <f t="shared" si="48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2"/>
        <v>92</v>
      </c>
      <c r="AI159">
        <f t="shared" si="53"/>
        <v>16</v>
      </c>
      <c r="AJ159">
        <f t="shared" si="54"/>
        <v>617</v>
      </c>
      <c r="AK159">
        <f t="shared" si="32"/>
        <v>9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1"/>
        <v>75</v>
      </c>
    </row>
    <row r="160" spans="1:46" x14ac:dyDescent="0.35">
      <c r="A160" s="14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5">B160-C160</f>
        <v>539169</v>
      </c>
      <c r="N160" s="4">
        <f t="shared" ref="N160:N171" si="56">C160/B160</f>
        <v>9.4223325762361074E-2</v>
      </c>
      <c r="Q160">
        <f t="shared" si="44"/>
        <v>591</v>
      </c>
      <c r="R160">
        <f t="shared" si="50"/>
        <v>3652</v>
      </c>
      <c r="S160" s="8">
        <f t="shared" si="51"/>
        <v>0.13928823945321706</v>
      </c>
      <c r="T160" s="8">
        <f t="shared" si="40"/>
        <v>0.10568038926247882</v>
      </c>
      <c r="U160">
        <f t="shared" si="45"/>
        <v>4243</v>
      </c>
      <c r="V160">
        <f t="shared" si="46"/>
        <v>11582</v>
      </c>
      <c r="W160" s="3">
        <f t="shared" si="47"/>
        <v>2.2448627180107063E-2</v>
      </c>
      <c r="X160">
        <f t="shared" si="48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2"/>
        <v>97</v>
      </c>
      <c r="AI160">
        <f t="shared" si="53"/>
        <v>23</v>
      </c>
      <c r="AJ160">
        <f t="shared" si="54"/>
        <v>619</v>
      </c>
      <c r="AK160">
        <f t="shared" si="32"/>
        <v>13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1"/>
        <v>80</v>
      </c>
    </row>
    <row r="161" spans="1:46" x14ac:dyDescent="0.35">
      <c r="A161" s="14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5"/>
        <v>541046</v>
      </c>
      <c r="N161" s="4">
        <f t="shared" si="56"/>
        <v>9.4559451091958832E-2</v>
      </c>
      <c r="Q161">
        <f t="shared" si="44"/>
        <v>417</v>
      </c>
      <c r="R161">
        <f t="shared" si="50"/>
        <v>1877</v>
      </c>
      <c r="S161" s="8">
        <f t="shared" si="51"/>
        <v>0.18177855274629467</v>
      </c>
      <c r="T161" s="8">
        <f t="shared" si="40"/>
        <v>0.10715072112738082</v>
      </c>
      <c r="U161">
        <f t="shared" si="45"/>
        <v>2294</v>
      </c>
      <c r="V161">
        <f t="shared" si="46"/>
        <v>11868</v>
      </c>
      <c r="W161" s="3">
        <f t="shared" si="47"/>
        <v>2.3171553758004719E-2</v>
      </c>
      <c r="X161">
        <f t="shared" si="48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2"/>
        <v>95</v>
      </c>
      <c r="AI161">
        <f t="shared" si="53"/>
        <v>27</v>
      </c>
      <c r="AJ161">
        <f t="shared" si="54"/>
        <v>626</v>
      </c>
      <c r="AK161">
        <f t="shared" si="32"/>
        <v>5</v>
      </c>
      <c r="AS161">
        <f>COUNTIF('Wartburg Positive Tests'!G:G,"&lt;="&amp;covid19!A161)-COUNTIF('Wartburg Positive Tests'!H:H,"&lt;="&amp;covid19!A161)</f>
        <v>17</v>
      </c>
      <c r="AT161">
        <f t="shared" si="41"/>
        <v>78</v>
      </c>
    </row>
    <row r="162" spans="1:46" x14ac:dyDescent="0.35">
      <c r="A162" s="14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5"/>
        <v>544392</v>
      </c>
      <c r="N162" s="4">
        <f t="shared" si="56"/>
        <v>9.4853859314546235E-2</v>
      </c>
      <c r="Q162">
        <f t="shared" si="44"/>
        <v>545</v>
      </c>
      <c r="R162">
        <f t="shared" si="50"/>
        <v>3346</v>
      </c>
      <c r="S162" s="8">
        <f t="shared" si="51"/>
        <v>0.14006682086867128</v>
      </c>
      <c r="T162" s="8">
        <f t="shared" si="40"/>
        <v>0.11165468403697497</v>
      </c>
      <c r="U162">
        <f t="shared" si="45"/>
        <v>3891</v>
      </c>
      <c r="V162">
        <f t="shared" si="46"/>
        <v>11701</v>
      </c>
      <c r="W162" s="3">
        <f t="shared" si="47"/>
        <v>2.5211520382873259E-2</v>
      </c>
      <c r="X162">
        <f t="shared" si="48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2"/>
        <v>95</v>
      </c>
      <c r="AI162">
        <f t="shared" si="53"/>
        <v>27</v>
      </c>
      <c r="AJ162">
        <f t="shared" si="54"/>
        <v>626</v>
      </c>
      <c r="AK162">
        <f t="shared" si="32"/>
        <v>1</v>
      </c>
      <c r="AS162">
        <f>COUNTIF('Wartburg Positive Tests'!G:G,"&lt;="&amp;covid19!A162)-COUNTIF('Wartburg Positive Tests'!H:H,"&lt;="&amp;covid19!A162)</f>
        <v>18</v>
      </c>
      <c r="AT162">
        <f t="shared" si="41"/>
        <v>77</v>
      </c>
    </row>
    <row r="163" spans="1:46" x14ac:dyDescent="0.35">
      <c r="A163" s="14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5"/>
        <v>549681</v>
      </c>
      <c r="N163" s="4">
        <f t="shared" si="56"/>
        <v>9.5218499857619959E-2</v>
      </c>
      <c r="Q163">
        <f t="shared" si="44"/>
        <v>799</v>
      </c>
      <c r="R163">
        <f t="shared" si="50"/>
        <v>5289</v>
      </c>
      <c r="S163" s="8">
        <f t="shared" si="51"/>
        <v>0.13124178712220763</v>
      </c>
      <c r="T163" s="8">
        <f t="shared" si="40"/>
        <v>0.11618931005110733</v>
      </c>
      <c r="U163">
        <f t="shared" si="45"/>
        <v>6088</v>
      </c>
      <c r="V163">
        <f t="shared" si="46"/>
        <v>11935</v>
      </c>
      <c r="W163" s="3">
        <f t="shared" si="47"/>
        <v>2.6225387515710095E-2</v>
      </c>
      <c r="X163">
        <f t="shared" si="48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2"/>
        <v>91</v>
      </c>
      <c r="AI163">
        <f t="shared" si="53"/>
        <v>31</v>
      </c>
      <c r="AJ163">
        <f t="shared" si="54"/>
        <v>603</v>
      </c>
      <c r="AK163">
        <f t="shared" si="32"/>
        <v>9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1"/>
        <v>72</v>
      </c>
    </row>
    <row r="164" spans="1:46" x14ac:dyDescent="0.35">
      <c r="A164" s="14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5"/>
        <v>555411</v>
      </c>
      <c r="N164" s="4">
        <f t="shared" si="56"/>
        <v>9.6175501861639812E-2</v>
      </c>
      <c r="Q164">
        <f t="shared" si="44"/>
        <v>1253</v>
      </c>
      <c r="R164">
        <f t="shared" si="50"/>
        <v>5730</v>
      </c>
      <c r="S164" s="8">
        <f t="shared" si="51"/>
        <v>0.17943577259057711</v>
      </c>
      <c r="T164" s="8">
        <f t="shared" si="40"/>
        <v>0.13981235709968201</v>
      </c>
      <c r="U164">
        <f t="shared" si="45"/>
        <v>6983</v>
      </c>
      <c r="V164">
        <f t="shared" si="46"/>
        <v>12669</v>
      </c>
      <c r="W164" s="3">
        <f t="shared" si="47"/>
        <v>2.4074512589786091E-2</v>
      </c>
      <c r="X164">
        <f t="shared" si="48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2"/>
        <v>93</v>
      </c>
      <c r="AI164">
        <f t="shared" si="53"/>
        <v>30</v>
      </c>
      <c r="AJ164">
        <f t="shared" si="54"/>
        <v>621</v>
      </c>
      <c r="AK164">
        <f t="shared" si="32"/>
        <v>8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1"/>
        <v>74</v>
      </c>
    </row>
    <row r="165" spans="1:46" x14ac:dyDescent="0.35">
      <c r="A165" s="14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5"/>
        <v>555718</v>
      </c>
      <c r="N165" s="4">
        <f t="shared" si="56"/>
        <v>9.9887104846716895E-2</v>
      </c>
      <c r="Q165">
        <f t="shared" si="44"/>
        <v>2568</v>
      </c>
      <c r="R165">
        <f t="shared" si="50"/>
        <v>307</v>
      </c>
      <c r="S165" s="8">
        <f t="shared" si="51"/>
        <v>0.89321739130434785</v>
      </c>
      <c r="T165" s="8">
        <f t="shared" si="40"/>
        <v>0.22004514389616903</v>
      </c>
      <c r="U165">
        <f t="shared" si="45"/>
        <v>2875</v>
      </c>
      <c r="V165">
        <f t="shared" si="46"/>
        <v>14692</v>
      </c>
      <c r="W165" s="3">
        <f t="shared" si="47"/>
        <v>2.0351211543697251E-2</v>
      </c>
      <c r="X165">
        <f t="shared" si="48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2"/>
        <v>98</v>
      </c>
      <c r="AI165">
        <f t="shared" si="53"/>
        <v>37</v>
      </c>
      <c r="AJ165">
        <f t="shared" si="54"/>
        <v>652</v>
      </c>
      <c r="AK165">
        <f t="shared" si="32"/>
        <v>9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1"/>
        <v>79</v>
      </c>
    </row>
    <row r="166" spans="1:46" x14ac:dyDescent="0.35">
      <c r="A166" s="14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5"/>
        <v>561637</v>
      </c>
      <c r="N166" s="4">
        <f t="shared" si="56"/>
        <v>0.10099962384050838</v>
      </c>
      <c r="Q166">
        <f t="shared" si="44"/>
        <v>1429</v>
      </c>
      <c r="R166">
        <f t="shared" si="50"/>
        <v>5919</v>
      </c>
      <c r="S166" s="8">
        <f t="shared" si="51"/>
        <v>0.19447468698965706</v>
      </c>
      <c r="T166" s="8">
        <f t="shared" si="40"/>
        <v>0.22543146907063638</v>
      </c>
      <c r="U166">
        <f t="shared" si="45"/>
        <v>7348</v>
      </c>
      <c r="V166">
        <f t="shared" si="46"/>
        <v>15596</v>
      </c>
      <c r="W166" s="3">
        <f t="shared" si="47"/>
        <v>2.0197486535008975E-2</v>
      </c>
      <c r="X166">
        <f t="shared" si="48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2"/>
        <v>96</v>
      </c>
      <c r="AI166">
        <f t="shared" si="53"/>
        <v>42</v>
      </c>
      <c r="AJ166">
        <f t="shared" si="54"/>
        <v>698</v>
      </c>
      <c r="AK166">
        <f t="shared" si="32"/>
        <v>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1"/>
        <v>76</v>
      </c>
    </row>
    <row r="167" spans="1:46" x14ac:dyDescent="0.35">
      <c r="A167" s="14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5"/>
        <v>566342</v>
      </c>
      <c r="N167" s="4">
        <f t="shared" si="56"/>
        <v>0.10168039768671702</v>
      </c>
      <c r="Q167">
        <f t="shared" si="44"/>
        <v>1006</v>
      </c>
      <c r="R167">
        <f t="shared" si="50"/>
        <v>4705</v>
      </c>
      <c r="S167" s="8">
        <f t="shared" si="51"/>
        <v>0.17615128699001925</v>
      </c>
      <c r="T167" s="8">
        <f t="shared" si="40"/>
        <v>0.22782040352372834</v>
      </c>
      <c r="U167">
        <f t="shared" si="45"/>
        <v>5711</v>
      </c>
      <c r="V167">
        <f t="shared" si="46"/>
        <v>16468</v>
      </c>
      <c r="W167" s="3">
        <f t="shared" si="47"/>
        <v>1.9128005829487493E-2</v>
      </c>
      <c r="X167">
        <f t="shared" si="48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2"/>
        <v>101</v>
      </c>
      <c r="AI167">
        <f t="shared" si="53"/>
        <v>46</v>
      </c>
      <c r="AJ167">
        <f t="shared" si="54"/>
        <v>748</v>
      </c>
      <c r="AK167">
        <f t="shared" si="32"/>
        <v>20</v>
      </c>
      <c r="AS167">
        <f>COUNTIF('Wartburg Positive Tests'!G:G,"&lt;="&amp;covid19!A167)-COUNTIF('Wartburg Positive Tests'!H:H,"&lt;="&amp;covid19!A167)</f>
        <v>20</v>
      </c>
      <c r="AT167">
        <f t="shared" si="41"/>
        <v>81</v>
      </c>
    </row>
    <row r="168" spans="1:46" x14ac:dyDescent="0.35">
      <c r="A168" s="14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5"/>
        <v>568951</v>
      </c>
      <c r="N168" s="4">
        <f t="shared" si="56"/>
        <v>0.10212510099989899</v>
      </c>
      <c r="Q168">
        <f t="shared" si="44"/>
        <v>609</v>
      </c>
      <c r="R168">
        <f t="shared" si="50"/>
        <v>2609</v>
      </c>
      <c r="S168" s="8">
        <f t="shared" si="51"/>
        <v>0.18924798011187072</v>
      </c>
      <c r="T168" s="8">
        <f t="shared" si="40"/>
        <v>0.22730796920861715</v>
      </c>
      <c r="U168">
        <f t="shared" si="45"/>
        <v>3218</v>
      </c>
      <c r="V168">
        <f t="shared" si="46"/>
        <v>16950</v>
      </c>
      <c r="W168" s="3">
        <f t="shared" si="47"/>
        <v>1.7699115044247787E-2</v>
      </c>
      <c r="X168">
        <f t="shared" si="48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2"/>
        <v>105</v>
      </c>
      <c r="AI168">
        <f t="shared" si="53"/>
        <v>45</v>
      </c>
      <c r="AJ168">
        <f t="shared" si="54"/>
        <v>766</v>
      </c>
      <c r="AK168">
        <f t="shared" si="32"/>
        <v>7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1"/>
        <v>85</v>
      </c>
    </row>
    <row r="169" spans="1:46" x14ac:dyDescent="0.35">
      <c r="A169" s="14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5"/>
        <v>571703</v>
      </c>
      <c r="N169" s="4">
        <f t="shared" si="56"/>
        <v>0.10264793595981793</v>
      </c>
      <c r="Q169">
        <f t="shared" si="44"/>
        <v>684</v>
      </c>
      <c r="R169">
        <f t="shared" si="50"/>
        <v>2752</v>
      </c>
      <c r="S169" s="8">
        <f t="shared" si="51"/>
        <v>0.19906868451688009</v>
      </c>
      <c r="T169" s="8">
        <f t="shared" si="40"/>
        <v>0.23410639670209485</v>
      </c>
      <c r="U169">
        <f t="shared" si="45"/>
        <v>3436</v>
      </c>
      <c r="V169">
        <f t="shared" si="46"/>
        <v>16904</v>
      </c>
      <c r="W169" s="3">
        <f t="shared" si="47"/>
        <v>1.8398012304779932E-2</v>
      </c>
      <c r="X169">
        <f t="shared" si="48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2"/>
        <v>133</v>
      </c>
      <c r="AI169">
        <f t="shared" si="53"/>
        <v>49</v>
      </c>
      <c r="AJ169">
        <f t="shared" si="54"/>
        <v>751</v>
      </c>
      <c r="AK169">
        <f t="shared" si="32"/>
        <v>4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1"/>
        <v>128</v>
      </c>
    </row>
    <row r="170" spans="1:46" x14ac:dyDescent="0.35">
      <c r="A170" s="14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5"/>
        <v>575501</v>
      </c>
      <c r="N170" s="4">
        <f t="shared" si="56"/>
        <v>0.10287111920335718</v>
      </c>
      <c r="Q170">
        <f t="shared" si="44"/>
        <v>594</v>
      </c>
      <c r="R170">
        <f t="shared" si="50"/>
        <v>3798</v>
      </c>
      <c r="S170" s="8">
        <f t="shared" si="51"/>
        <v>0.13524590163934427</v>
      </c>
      <c r="T170" s="8">
        <f t="shared" si="40"/>
        <v>0.23976091629125815</v>
      </c>
      <c r="U170">
        <f t="shared" si="45"/>
        <v>4392</v>
      </c>
      <c r="V170">
        <f t="shared" si="46"/>
        <v>16862</v>
      </c>
      <c r="W170" s="3">
        <f t="shared" si="47"/>
        <v>1.8384533270074725E-2</v>
      </c>
      <c r="X170">
        <f t="shared" si="48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2"/>
        <v>137</v>
      </c>
      <c r="AI170">
        <f t="shared" si="53"/>
        <v>48</v>
      </c>
      <c r="AJ170">
        <f t="shared" si="54"/>
        <v>744</v>
      </c>
      <c r="AK170">
        <f t="shared" ref="AK170:AK176" si="57">-(J170-J169)+L170</f>
        <v>11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1"/>
        <v>132</v>
      </c>
    </row>
    <row r="171" spans="1:46" x14ac:dyDescent="0.35">
      <c r="A171" s="14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5"/>
        <v>580286</v>
      </c>
      <c r="N171" s="4">
        <f t="shared" si="56"/>
        <v>0.10297973115021704</v>
      </c>
      <c r="Q171">
        <f t="shared" si="44"/>
        <v>627</v>
      </c>
      <c r="R171">
        <f t="shared" si="50"/>
        <v>4785</v>
      </c>
      <c r="S171" s="8">
        <f t="shared" si="51"/>
        <v>0.11585365853658537</v>
      </c>
      <c r="T171" s="8">
        <f t="shared" si="40"/>
        <v>0.23206347246233638</v>
      </c>
      <c r="U171">
        <f t="shared" si="45"/>
        <v>5412</v>
      </c>
      <c r="V171">
        <f t="shared" si="46"/>
        <v>16975</v>
      </c>
      <c r="W171" s="3">
        <f t="shared" si="47"/>
        <v>1.9027982326951399E-2</v>
      </c>
      <c r="X171">
        <f t="shared" si="48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2"/>
        <v>137</v>
      </c>
      <c r="AI171">
        <f t="shared" si="53"/>
        <v>39</v>
      </c>
      <c r="AJ171">
        <f t="shared" si="54"/>
        <v>738</v>
      </c>
      <c r="AK171">
        <f t="shared" si="57"/>
        <v>7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1"/>
        <v>131</v>
      </c>
    </row>
    <row r="172" spans="1:46" x14ac:dyDescent="0.35">
      <c r="A172" s="14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6" si="58">B172-C172</f>
        <v>586759</v>
      </c>
      <c r="N172" s="4">
        <f t="shared" ref="N172:N182" si="59">C172/B172</f>
        <v>0.10364144374529295</v>
      </c>
      <c r="Q172">
        <f t="shared" si="44"/>
        <v>1226</v>
      </c>
      <c r="R172">
        <f t="shared" si="50"/>
        <v>6473</v>
      </c>
      <c r="S172" s="8">
        <f t="shared" si="51"/>
        <v>0.15924145992986102</v>
      </c>
      <c r="T172" s="8">
        <f t="shared" si="40"/>
        <v>0.16592325881341358</v>
      </c>
      <c r="U172">
        <f t="shared" si="45"/>
        <v>7699</v>
      </c>
      <c r="V172">
        <f t="shared" si="46"/>
        <v>17713</v>
      </c>
      <c r="W172" s="3">
        <f t="shared" si="47"/>
        <v>1.7896460226951957E-2</v>
      </c>
      <c r="X172">
        <f t="shared" si="48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2"/>
        <v>139</v>
      </c>
      <c r="AI172">
        <f t="shared" si="53"/>
        <v>37</v>
      </c>
      <c r="AJ172">
        <f t="shared" si="54"/>
        <v>780</v>
      </c>
      <c r="AK172">
        <f t="shared" si="57"/>
        <v>10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1"/>
        <v>134</v>
      </c>
    </row>
    <row r="173" spans="1:46" x14ac:dyDescent="0.35">
      <c r="A173" s="14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8"/>
        <v>592883</v>
      </c>
      <c r="N173" s="4">
        <f t="shared" si="59"/>
        <v>0.10415734887038089</v>
      </c>
      <c r="Q173">
        <f t="shared" ref="Q173" si="60">C173-C172</f>
        <v>1089</v>
      </c>
      <c r="R173">
        <f t="shared" ref="R173" si="61">M173-M172</f>
        <v>6124</v>
      </c>
      <c r="S173" s="8">
        <f t="shared" ref="S173" si="62">Q173/U173</f>
        <v>0.15097740191321227</v>
      </c>
      <c r="T173" s="8">
        <f t="shared" ref="T173" si="63">SUM(Q167:Q173)/SUM(U167:U173)</f>
        <v>0.15735821579784795</v>
      </c>
      <c r="U173">
        <f t="shared" ref="U173" si="64">B173-B172</f>
        <v>7213</v>
      </c>
      <c r="V173">
        <f t="shared" ref="V173" si="65">C173-D173-E173</f>
        <v>18288</v>
      </c>
      <c r="W173" s="3">
        <f t="shared" ref="W173" si="66">F173/V173</f>
        <v>1.7224409448818898E-2</v>
      </c>
      <c r="X173">
        <f t="shared" si="48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2"/>
        <v>143</v>
      </c>
      <c r="AI173">
        <f t="shared" si="53"/>
        <v>34</v>
      </c>
      <c r="AJ173">
        <f t="shared" si="54"/>
        <v>818</v>
      </c>
      <c r="AK173">
        <f t="shared" si="57"/>
        <v>10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1"/>
        <v>137</v>
      </c>
    </row>
    <row r="174" spans="1:46" x14ac:dyDescent="0.35">
      <c r="A174" s="14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8"/>
        <v>598153</v>
      </c>
      <c r="N174" s="4">
        <f t="shared" si="59"/>
        <v>0.10443669552797021</v>
      </c>
      <c r="Q174">
        <f t="shared" ref="Q174" si="67">C174-C173</f>
        <v>821</v>
      </c>
      <c r="R174">
        <f t="shared" ref="R174" si="68">M174-M173</f>
        <v>5270</v>
      </c>
      <c r="S174" s="8">
        <f t="shared" ref="S174" si="69">Q174/U174</f>
        <v>0.13478903299950748</v>
      </c>
      <c r="T174" s="8">
        <f t="shared" ref="T174" si="70">SUM(Q168:Q174)/SUM(U168:U174)</f>
        <v>0.15082352313072261</v>
      </c>
      <c r="U174">
        <f t="shared" ref="U174" si="71">B174-B173</f>
        <v>6091</v>
      </c>
      <c r="V174">
        <f t="shared" ref="V174" si="72">C174-D174-E174</f>
        <v>18933</v>
      </c>
      <c r="W174" s="3">
        <f t="shared" ref="W174" si="73">F174/V174</f>
        <v>1.6320709871652669E-2</v>
      </c>
      <c r="X174">
        <f t="shared" ref="X174" si="74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5">Y174-AB174-AE174</f>
        <v>146</v>
      </c>
      <c r="AI174">
        <f t="shared" ref="AI174" si="76">Z174-AC174-AF174</f>
        <v>31</v>
      </c>
      <c r="AJ174">
        <f t="shared" ref="AJ174" si="77">AA174-AD174-AG174</f>
        <v>843</v>
      </c>
      <c r="AK174">
        <f t="shared" si="57"/>
        <v>11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1"/>
        <v>135</v>
      </c>
    </row>
    <row r="175" spans="1:46" x14ac:dyDescent="0.35">
      <c r="A175" s="14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8"/>
        <v>600263</v>
      </c>
      <c r="N175" s="4">
        <f t="shared" si="59"/>
        <v>0.1047838776596776</v>
      </c>
      <c r="Q175">
        <f t="shared" ref="Q175" si="78">C175-C174</f>
        <v>506</v>
      </c>
      <c r="R175">
        <f t="shared" ref="R175" si="79">M175-M174</f>
        <v>2110</v>
      </c>
      <c r="S175" s="8">
        <f t="shared" ref="S175" si="80">Q175/U175</f>
        <v>0.19342507645259938</v>
      </c>
      <c r="T175" s="8">
        <f t="shared" ref="T175" si="81">SUM(Q169:Q175)/SUM(U169:U175)</f>
        <v>0.15049241704875335</v>
      </c>
      <c r="U175">
        <f t="shared" ref="U175" si="82">B175-B174</f>
        <v>2616</v>
      </c>
      <c r="V175">
        <f t="shared" ref="V175" si="83">C175-D175-E175</f>
        <v>19230</v>
      </c>
      <c r="W175" s="3">
        <f t="shared" ref="W175" si="84">F175/V175</f>
        <v>1.6172646905876234E-2</v>
      </c>
      <c r="X175">
        <f t="shared" ref="X175" si="85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6">Y175-AB175-AE175</f>
        <v>152</v>
      </c>
      <c r="AI175">
        <f t="shared" ref="AI175:AI176" si="87">Z175-AC175-AF175</f>
        <v>26</v>
      </c>
      <c r="AJ175">
        <f t="shared" ref="AJ175:AJ176" si="88">AA175-AD175-AG175</f>
        <v>866</v>
      </c>
      <c r="AK175">
        <f t="shared" si="57"/>
        <v>7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1"/>
        <v>128</v>
      </c>
    </row>
    <row r="176" spans="1:46" x14ac:dyDescent="0.35">
      <c r="A176" s="14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8"/>
        <v>602967</v>
      </c>
      <c r="N176" s="4">
        <f t="shared" si="59"/>
        <v>0.10488155732411741</v>
      </c>
      <c r="Q176">
        <f t="shared" ref="Q176" si="89">C176-C175</f>
        <v>390</v>
      </c>
      <c r="R176">
        <f t="shared" ref="R176" si="90">M176-M175</f>
        <v>2704</v>
      </c>
      <c r="S176" s="8">
        <f t="shared" ref="S176" si="91">Q176/U176</f>
        <v>0.12605042016806722</v>
      </c>
      <c r="T176" s="8">
        <f t="shared" ref="T176" si="92">SUM(Q170:Q176)/SUM(U170:U176)</f>
        <v>0.14385080921214777</v>
      </c>
      <c r="U176">
        <f t="shared" ref="U176" si="93">B176-B175</f>
        <v>3094</v>
      </c>
      <c r="V176">
        <f t="shared" ref="V176" si="94">C176-D176-E176</f>
        <v>19118</v>
      </c>
      <c r="W176" s="3">
        <f t="shared" ref="W176" si="95">F176/V176</f>
        <v>1.7051992886285176E-2</v>
      </c>
      <c r="X176">
        <f t="shared" ref="X176" si="96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6"/>
        <v>154</v>
      </c>
      <c r="AI176">
        <f t="shared" si="87"/>
        <v>32</v>
      </c>
      <c r="AJ176">
        <f t="shared" si="88"/>
        <v>846</v>
      </c>
      <c r="AK176">
        <f t="shared" si="57"/>
        <v>5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1"/>
        <v>127</v>
      </c>
    </row>
    <row r="177" spans="1:46" x14ac:dyDescent="0.35">
      <c r="A177" s="14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8"/>
        <v>605523</v>
      </c>
      <c r="N177" s="4">
        <f t="shared" si="59"/>
        <v>0.10504760581615671</v>
      </c>
      <c r="Q177">
        <f t="shared" ref="Q177" si="97">C177-C176</f>
        <v>425</v>
      </c>
      <c r="R177">
        <f t="shared" ref="R177" si="98">M177-M176</f>
        <v>2556</v>
      </c>
      <c r="S177" s="8">
        <f t="shared" ref="S177" si="99">Q177/U177</f>
        <v>0.14256960751425696</v>
      </c>
      <c r="T177" s="8">
        <f t="shared" ref="T177" si="100">SUM(Q171:Q177)/SUM(U171:U177)</f>
        <v>0.1448185495356919</v>
      </c>
      <c r="U177">
        <f t="shared" ref="U177" si="101">B177-B176</f>
        <v>2981</v>
      </c>
      <c r="V177">
        <f t="shared" ref="V177" si="102">C177-D177-E177</f>
        <v>18961</v>
      </c>
      <c r="W177" s="3">
        <f t="shared" ref="W177" si="103">F177/V177</f>
        <v>1.6982226675808239E-2</v>
      </c>
      <c r="X177">
        <f t="shared" ref="X177" si="104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5">Y177-AB177-AE177</f>
        <v>155</v>
      </c>
      <c r="AI177">
        <f t="shared" ref="AI177" si="106">Z177-AC177-AF177</f>
        <v>34</v>
      </c>
      <c r="AJ177">
        <f t="shared" ref="AJ177" si="107">AA177-AD177-AG177</f>
        <v>862</v>
      </c>
      <c r="AK177">
        <f t="shared" ref="AK177" si="108">-(J177-J176)+L177</f>
        <v>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1"/>
        <v>127</v>
      </c>
    </row>
    <row r="178" spans="1:46" x14ac:dyDescent="0.35">
      <c r="A178" s="14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8"/>
        <v>610175</v>
      </c>
      <c r="N178" s="4">
        <f t="shared" si="59"/>
        <v>0.10519191794763501</v>
      </c>
      <c r="Q178">
        <f t="shared" ref="Q178" si="109">C178-C177</f>
        <v>656</v>
      </c>
      <c r="R178">
        <f t="shared" ref="R178" si="110">M178-M177</f>
        <v>4652</v>
      </c>
      <c r="S178" s="8">
        <f t="shared" ref="S178" si="111">Q178/U178</f>
        <v>0.12358703843255464</v>
      </c>
      <c r="T178" s="8">
        <f t="shared" ref="T178" si="112">SUM(Q172:Q178)/SUM(U172:U178)</f>
        <v>0.14607736700759957</v>
      </c>
      <c r="U178">
        <f t="shared" ref="U178" si="113">B178-B177</f>
        <v>5308</v>
      </c>
      <c r="V178">
        <f t="shared" ref="V178" si="114">C178-D178-E178</f>
        <v>18906</v>
      </c>
      <c r="W178" s="3">
        <f t="shared" ref="W178" si="115">F178/V178</f>
        <v>1.5973764942346345E-2</v>
      </c>
      <c r="X178">
        <f t="shared" ref="X178" si="116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7">Y178-AB178-AE178</f>
        <v>159</v>
      </c>
      <c r="AI178">
        <f t="shared" ref="AI178" si="118">Z178-AC178-AF178</f>
        <v>24</v>
      </c>
      <c r="AJ178">
        <f t="shared" ref="AJ178" si="119">AA178-AD178-AG178</f>
        <v>824</v>
      </c>
      <c r="AK178">
        <f t="shared" ref="AK178" si="120">-(J178-J177)+L178</f>
        <v>15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1"/>
        <v>128</v>
      </c>
    </row>
    <row r="179" spans="1:46" x14ac:dyDescent="0.35">
      <c r="A179" s="14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8"/>
        <v>615471</v>
      </c>
      <c r="N179" s="4">
        <f t="shared" si="59"/>
        <v>0.10555266515720053</v>
      </c>
      <c r="Q179">
        <f t="shared" ref="Q179" si="121">C179-C178</f>
        <v>900</v>
      </c>
      <c r="R179">
        <f t="shared" ref="R179" si="122">M179-M178</f>
        <v>5296</v>
      </c>
      <c r="S179" s="8">
        <f t="shared" ref="S179" si="123">Q179/U179</f>
        <v>0.14525500322788895</v>
      </c>
      <c r="T179" s="8">
        <f t="shared" ref="T179" si="124">SUM(Q173:Q179)/SUM(U173:U179)</f>
        <v>0.14289978805337472</v>
      </c>
      <c r="U179">
        <f t="shared" ref="U179" si="125">B179-B178</f>
        <v>6196</v>
      </c>
      <c r="V179">
        <f t="shared" ref="V179" si="126">C179-D179-E179</f>
        <v>19162</v>
      </c>
      <c r="W179" s="3">
        <f t="shared" ref="W179" si="127">F179/V179</f>
        <v>1.4664440037574366E-2</v>
      </c>
      <c r="X179">
        <f t="shared" ref="X179" si="128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9">Y179-AB179-AE179</f>
        <v>171</v>
      </c>
      <c r="AI179">
        <f t="shared" ref="AI179" si="130">Z179-AC179-AF179</f>
        <v>24</v>
      </c>
      <c r="AJ179">
        <f t="shared" ref="AJ179" si="131">AA179-AD179-AG179</f>
        <v>827</v>
      </c>
      <c r="AK179">
        <f t="shared" ref="AK179" si="132">-(J179-J178)+L179</f>
        <v>17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1"/>
        <v>137</v>
      </c>
    </row>
    <row r="180" spans="1:46" x14ac:dyDescent="0.35">
      <c r="A180" s="14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8"/>
        <v>620876</v>
      </c>
      <c r="N180" s="4">
        <f t="shared" si="59"/>
        <v>0.10584399406081187</v>
      </c>
      <c r="Q180">
        <f t="shared" ref="Q180" si="133">C180-C179</f>
        <v>864</v>
      </c>
      <c r="R180">
        <f t="shared" ref="R180" si="134">M180-M179</f>
        <v>5405</v>
      </c>
      <c r="S180" s="8">
        <f t="shared" ref="S180" si="135">Q180/U180</f>
        <v>0.13782102408677621</v>
      </c>
      <c r="T180" s="8">
        <f t="shared" ref="T180" si="136">SUM(Q174:Q180)/SUM(U174:U180)</f>
        <v>0.1401320841652588</v>
      </c>
      <c r="U180">
        <f t="shared" ref="U180" si="137">B180-B179</f>
        <v>6269</v>
      </c>
      <c r="V180">
        <f t="shared" ref="V180" si="138">C180-D180-E180</f>
        <v>19349</v>
      </c>
      <c r="W180" s="3">
        <f t="shared" ref="W180" si="139">F180/V180</f>
        <v>1.4987854669491964E-2</v>
      </c>
      <c r="X180">
        <f t="shared" ref="X180" si="140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41">Y180-AB180-AE180</f>
        <v>172</v>
      </c>
      <c r="AI180">
        <f t="shared" ref="AI180" si="142">Z180-AC180-AF180</f>
        <v>24</v>
      </c>
      <c r="AJ180">
        <f t="shared" ref="AJ180" si="143">AA180-AD180-AG180</f>
        <v>826</v>
      </c>
      <c r="AK180">
        <f t="shared" ref="AK180" si="144">-(J180-J179)+L180</f>
        <v>7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1"/>
        <v>125</v>
      </c>
    </row>
    <row r="181" spans="1:46" x14ac:dyDescent="0.35">
      <c r="A181" s="14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8"/>
        <v>626165</v>
      </c>
      <c r="N181" s="4">
        <f t="shared" si="59"/>
        <v>0.10607111857283172</v>
      </c>
      <c r="Q181">
        <f t="shared" ref="Q181" si="145">C181-C180</f>
        <v>804</v>
      </c>
      <c r="R181">
        <f t="shared" ref="R181" si="146">M181-M180</f>
        <v>5289</v>
      </c>
      <c r="S181" s="8">
        <f t="shared" ref="S181" si="147">Q181/U181</f>
        <v>0.13195470211718366</v>
      </c>
      <c r="T181" s="8">
        <f t="shared" ref="T181" si="148">SUM(Q175:Q181)/SUM(U175:U181)</f>
        <v>0.13960131461744019</v>
      </c>
      <c r="U181">
        <f t="shared" ref="U181" si="149">B181-B180</f>
        <v>6093</v>
      </c>
      <c r="V181">
        <f t="shared" ref="V181" si="150">C181-D181-E181</f>
        <v>19964</v>
      </c>
      <c r="W181" s="3">
        <f t="shared" ref="W181" si="151">F181/V181</f>
        <v>1.3724704468042477E-2</v>
      </c>
      <c r="X181">
        <f t="shared" ref="X181" si="152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3">Y181-AB181-AE181</f>
        <v>176</v>
      </c>
      <c r="AI181">
        <f t="shared" ref="AI181" si="154">Z181-AC181-AF181</f>
        <v>24</v>
      </c>
      <c r="AJ181">
        <f t="shared" ref="AJ181" si="155">AA181-AD181-AG181</f>
        <v>838</v>
      </c>
      <c r="AK181">
        <f t="shared" ref="AK181" si="156">-(J181-J180)+L181</f>
        <v>6</v>
      </c>
      <c r="AS181">
        <f>COUNTIF('Wartburg Positive Tests'!G:G,"&lt;="&amp;covid19!A181)-COUNTIF('Wartburg Positive Tests'!H:H,"&lt;="&amp;covid19!A181)</f>
        <v>48</v>
      </c>
      <c r="AT181">
        <f t="shared" si="41"/>
        <v>128</v>
      </c>
    </row>
    <row r="182" spans="1:46" x14ac:dyDescent="0.35">
      <c r="A182" s="14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 s="7">
        <f t="shared" si="58"/>
        <v>628947</v>
      </c>
      <c r="N182" s="4">
        <f t="shared" si="59"/>
        <v>0.10621072466981012</v>
      </c>
      <c r="Q182">
        <f t="shared" ref="Q182" si="157">C182-C181</f>
        <v>440</v>
      </c>
      <c r="R182">
        <f t="shared" ref="R182" si="158">M182-M181</f>
        <v>2782</v>
      </c>
      <c r="S182" s="8">
        <f t="shared" ref="S182" si="159">Q182/U182</f>
        <v>0.13656114214773432</v>
      </c>
      <c r="T182" s="8">
        <f t="shared" ref="T182" si="160">SUM(Q176:Q182)/SUM(U176:U182)</f>
        <v>0.13506015740433616</v>
      </c>
      <c r="U182">
        <f t="shared" ref="U182" si="161">B182-B181</f>
        <v>3222</v>
      </c>
      <c r="V182">
        <f t="shared" ref="V182" si="162">C182-D182-E182</f>
        <v>20218</v>
      </c>
      <c r="W182" s="3">
        <f t="shared" ref="W182" si="163">F182/V182</f>
        <v>1.3453358393510733E-2</v>
      </c>
      <c r="X182">
        <f t="shared" ref="X182" si="164">E182-E181</f>
        <v>2</v>
      </c>
      <c r="Y182">
        <v>428</v>
      </c>
      <c r="Z182">
        <v>244</v>
      </c>
      <c r="AA182">
        <v>4179</v>
      </c>
      <c r="AB182">
        <v>241</v>
      </c>
      <c r="AC182">
        <v>216</v>
      </c>
      <c r="AD182">
        <v>3254</v>
      </c>
      <c r="AE182">
        <v>7</v>
      </c>
      <c r="AF182">
        <v>2</v>
      </c>
      <c r="AG182">
        <v>81</v>
      </c>
      <c r="AH182">
        <f t="shared" ref="AH182" si="165">Y182-AB182-AE182</f>
        <v>180</v>
      </c>
      <c r="AI182">
        <f t="shared" ref="AI182" si="166">Z182-AC182-AF182</f>
        <v>26</v>
      </c>
      <c r="AJ182">
        <f t="shared" ref="AJ182" si="167">AA182-AD182-AG182</f>
        <v>844</v>
      </c>
      <c r="AK182">
        <f t="shared" ref="AK182" si="168">-(J182-J181)+L182</f>
        <v>13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si="41"/>
        <v>117</v>
      </c>
    </row>
    <row r="183" spans="1:46" x14ac:dyDescent="0.35">
      <c r="A183" s="14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 s="7">
        <f t="shared" si="58"/>
        <v>631845</v>
      </c>
      <c r="N183" s="4">
        <f t="shared" ref="N183" si="169">C183/B183</f>
        <v>0.10631644158797871</v>
      </c>
      <c r="Q183">
        <f t="shared" ref="Q183" si="170">C183-C182</f>
        <v>428</v>
      </c>
      <c r="R183">
        <f t="shared" ref="R183" si="171">M183-M182</f>
        <v>2898</v>
      </c>
      <c r="S183" s="8">
        <f t="shared" ref="S183" si="172">Q183/U183</f>
        <v>0.12868310282621767</v>
      </c>
      <c r="T183" s="8">
        <f t="shared" ref="T183" si="173">SUM(Q177:Q183)/SUM(U177:U183)</f>
        <v>0.13525976942656087</v>
      </c>
      <c r="U183">
        <f t="shared" ref="U183" si="174">B183-B182</f>
        <v>3326</v>
      </c>
      <c r="V183">
        <f t="shared" ref="V183" si="175">C183-D183-E183</f>
        <v>19697</v>
      </c>
      <c r="W183" s="3">
        <f t="shared" ref="W183" si="176">F183/V183</f>
        <v>1.4418439356247145E-2</v>
      </c>
      <c r="X183">
        <f t="shared" ref="X183" si="177">E183-E182</f>
        <v>13</v>
      </c>
      <c r="Y183">
        <v>436</v>
      </c>
      <c r="Z183">
        <v>246</v>
      </c>
      <c r="AA183">
        <v>4193</v>
      </c>
      <c r="AB183">
        <v>244</v>
      </c>
      <c r="AC183">
        <v>218</v>
      </c>
      <c r="AD183">
        <v>3288</v>
      </c>
      <c r="AE183">
        <v>7</v>
      </c>
      <c r="AF183">
        <v>2</v>
      </c>
      <c r="AG183">
        <v>81</v>
      </c>
      <c r="AH183">
        <f t="shared" ref="AH183" si="178">Y183-AB183-AE183</f>
        <v>185</v>
      </c>
      <c r="AI183">
        <f t="shared" ref="AI183" si="179">Z183-AC183-AF183</f>
        <v>26</v>
      </c>
      <c r="AJ183">
        <f t="shared" ref="AJ183" si="180">AA183-AD183-AG183</f>
        <v>824</v>
      </c>
      <c r="AK183">
        <f t="shared" ref="AK183" si="181">-(J183-J182)+L183</f>
        <v>7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41"/>
        <v>122</v>
      </c>
    </row>
    <row r="184" spans="1:46" x14ac:dyDescent="0.35">
      <c r="A184" s="14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 s="7">
        <f t="shared" si="58"/>
        <v>636646</v>
      </c>
      <c r="N184" s="4">
        <f t="shared" ref="N184:N186" si="182">C184/B184</f>
        <v>0.10646927885519561</v>
      </c>
      <c r="Q184">
        <f t="shared" ref="Q184" si="183">C184-C183</f>
        <v>693</v>
      </c>
      <c r="R184">
        <f t="shared" ref="R184" si="184">M184-M183</f>
        <v>4801</v>
      </c>
      <c r="S184" s="8">
        <f t="shared" ref="S184" si="185">Q184/U184</f>
        <v>0.1261376046596287</v>
      </c>
      <c r="T184" s="8">
        <f t="shared" ref="T184" si="186">SUM(Q178:Q184)/SUM(U178:U184)</f>
        <v>0.13325721287735323</v>
      </c>
      <c r="U184">
        <f t="shared" ref="U184" si="187">B184-B183</f>
        <v>5494</v>
      </c>
      <c r="V184">
        <f t="shared" ref="V184" si="188">C184-D184-E184</f>
        <v>19630</v>
      </c>
      <c r="W184" s="3">
        <f t="shared" ref="W184" si="189">F184/V184</f>
        <v>1.4824248599083037E-2</v>
      </c>
      <c r="X184">
        <f t="shared" ref="X184" si="190">E184-E183</f>
        <v>1</v>
      </c>
      <c r="Y184">
        <v>441</v>
      </c>
      <c r="Z184">
        <v>248</v>
      </c>
      <c r="AA184">
        <v>4221</v>
      </c>
      <c r="AB184">
        <v>249</v>
      </c>
      <c r="AC184">
        <v>221</v>
      </c>
      <c r="AD184">
        <v>3340</v>
      </c>
      <c r="AE184">
        <v>7</v>
      </c>
      <c r="AF184">
        <v>2</v>
      </c>
      <c r="AG184">
        <v>83</v>
      </c>
      <c r="AH184">
        <f t="shared" ref="AH184" si="191">Y184-AB184-AE184</f>
        <v>185</v>
      </c>
      <c r="AI184">
        <f t="shared" ref="AI184" si="192">Z184-AC184-AF184</f>
        <v>25</v>
      </c>
      <c r="AJ184">
        <f t="shared" ref="AJ184" si="193">AA184-AD184-AG184</f>
        <v>798</v>
      </c>
      <c r="AK184">
        <f t="shared" ref="AK184" si="194">-(J184-J183)+L184</f>
        <v>14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41"/>
        <v>123</v>
      </c>
    </row>
    <row r="185" spans="1:46" x14ac:dyDescent="0.35">
      <c r="A185" s="14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 s="7">
        <f t="shared" si="58"/>
        <v>642662</v>
      </c>
      <c r="N185" s="4">
        <f t="shared" si="182"/>
        <v>0.10695372198730178</v>
      </c>
      <c r="Q185">
        <f t="shared" ref="Q185" si="195">C185-C184</f>
        <v>1107</v>
      </c>
      <c r="R185">
        <f t="shared" ref="R185" si="196">M185-M184</f>
        <v>6016</v>
      </c>
      <c r="S185" s="8">
        <f t="shared" ref="S185" si="197">Q185/U185</f>
        <v>0.15541204548645235</v>
      </c>
      <c r="T185" s="8">
        <f t="shared" ref="T185" si="198">SUM(Q179:Q185)/SUM(U179:U185)</f>
        <v>0.13880126182965299</v>
      </c>
      <c r="U185">
        <f t="shared" ref="U185" si="199">B185-B184</f>
        <v>7123</v>
      </c>
      <c r="V185">
        <f t="shared" ref="V185" si="200">C185-D185-E185</f>
        <v>19994</v>
      </c>
      <c r="W185" s="3">
        <f t="shared" ref="W185" si="201">F185/V185</f>
        <v>1.3554066219865961E-2</v>
      </c>
      <c r="X185">
        <f t="shared" ref="X185" si="202">E185-E184</f>
        <v>14</v>
      </c>
      <c r="Y185">
        <v>447</v>
      </c>
      <c r="Z185">
        <v>251</v>
      </c>
      <c r="AA185">
        <v>4249</v>
      </c>
      <c r="AB185">
        <v>251</v>
      </c>
      <c r="AC185">
        <v>223</v>
      </c>
      <c r="AD185">
        <v>3373</v>
      </c>
      <c r="AE185">
        <v>7</v>
      </c>
      <c r="AF185">
        <v>2</v>
      </c>
      <c r="AG185">
        <v>84</v>
      </c>
      <c r="AH185">
        <f t="shared" ref="AH185" si="203">Y185-AB185-AE185</f>
        <v>189</v>
      </c>
      <c r="AI185">
        <f t="shared" ref="AI185" si="204">Z185-AC185-AF185</f>
        <v>26</v>
      </c>
      <c r="AJ185">
        <f t="shared" ref="AJ185" si="205">AA185-AD185-AG185</f>
        <v>792</v>
      </c>
      <c r="AK185">
        <f t="shared" ref="AK185" si="206">-(J185-J184)+L185</f>
        <v>17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41"/>
        <v>126</v>
      </c>
    </row>
    <row r="186" spans="1:46" x14ac:dyDescent="0.35">
      <c r="A186" s="14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 s="7">
        <f t="shared" si="58"/>
        <v>647025</v>
      </c>
      <c r="N186" s="4">
        <f t="shared" si="182"/>
        <v>0.10755664796332158</v>
      </c>
      <c r="Q186">
        <f t="shared" ref="Q186" si="207">C186-C185</f>
        <v>1012</v>
      </c>
      <c r="R186">
        <f t="shared" ref="R186" si="208">M186-M185</f>
        <v>4363</v>
      </c>
      <c r="S186" s="8">
        <f t="shared" ref="S186" si="209">Q186/U186</f>
        <v>0.18827906976744185</v>
      </c>
      <c r="T186" s="8">
        <f t="shared" ref="T186" si="210">SUM(Q180:Q186)/SUM(U180:U186)</f>
        <v>0.1449243943417701</v>
      </c>
      <c r="U186">
        <f t="shared" ref="U186" si="211">B186-B185</f>
        <v>5375</v>
      </c>
      <c r="V186">
        <f t="shared" ref="V186" si="212">C186-D186-E186</f>
        <v>20270</v>
      </c>
      <c r="W186" s="3">
        <f t="shared" ref="W186" si="213">F186/V186</f>
        <v>1.3862851504686729E-2</v>
      </c>
      <c r="X186">
        <f t="shared" ref="X186" si="214">E186-E185</f>
        <v>9</v>
      </c>
      <c r="Y186">
        <v>452</v>
      </c>
      <c r="Z186">
        <v>254</v>
      </c>
      <c r="AA186">
        <v>4288</v>
      </c>
      <c r="AB186">
        <v>255</v>
      </c>
      <c r="AC186">
        <v>227</v>
      </c>
      <c r="AD186">
        <v>3407</v>
      </c>
      <c r="AE186">
        <v>7</v>
      </c>
      <c r="AF186">
        <v>2</v>
      </c>
      <c r="AG186">
        <v>84</v>
      </c>
      <c r="AH186">
        <f t="shared" ref="AH186" si="215">Y186-AB186-AE186</f>
        <v>190</v>
      </c>
      <c r="AI186">
        <f t="shared" ref="AI186" si="216">Z186-AC186-AF186</f>
        <v>25</v>
      </c>
      <c r="AJ186">
        <f t="shared" ref="AJ186" si="217">AA186-AD186-AG186</f>
        <v>797</v>
      </c>
      <c r="AK186">
        <f t="shared" ref="AK186" si="218">-(J186-J185)+L186</f>
        <v>14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41"/>
        <v>127</v>
      </c>
    </row>
    <row r="187" spans="1:46" x14ac:dyDescent="0.35">
      <c r="A187" s="14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 s="7">
        <f t="shared" ref="M187:M202" si="219">B187-C187</f>
        <v>653112</v>
      </c>
      <c r="N187" s="4">
        <f t="shared" ref="N187:N193" si="220">C187/B187</f>
        <v>0.10799592999037129</v>
      </c>
      <c r="Q187">
        <f t="shared" ref="Q187:Q188" si="221">C187-C186</f>
        <v>1094</v>
      </c>
      <c r="R187">
        <f t="shared" ref="R187:R188" si="222">M187-M186</f>
        <v>6087</v>
      </c>
      <c r="S187" s="8">
        <f t="shared" ref="S187:S188" si="223">Q187/U187</f>
        <v>0.15234646985099567</v>
      </c>
      <c r="T187" s="8">
        <f t="shared" ref="T187:T188" si="224">SUM(Q181:Q187)/SUM(U181:U187)</f>
        <v>0.14751150367588725</v>
      </c>
      <c r="U187">
        <f t="shared" ref="U187:U188" si="225">B187-B186</f>
        <v>7181</v>
      </c>
      <c r="V187">
        <f t="shared" ref="V187:V188" si="226">C187-D187-E187</f>
        <v>20582</v>
      </c>
      <c r="W187" s="3">
        <f t="shared" ref="W187:W188" si="227">F187/V187</f>
        <v>1.3701292391409971E-2</v>
      </c>
      <c r="X187">
        <f t="shared" ref="X187:X188" si="228">E187-E186</f>
        <v>7</v>
      </c>
      <c r="Y187">
        <v>459</v>
      </c>
      <c r="Z187">
        <v>257</v>
      </c>
      <c r="AA187">
        <v>4319</v>
      </c>
      <c r="AB187">
        <v>258</v>
      </c>
      <c r="AC187">
        <v>231</v>
      </c>
      <c r="AD187">
        <v>3439</v>
      </c>
      <c r="AE187">
        <v>7</v>
      </c>
      <c r="AF187">
        <v>2</v>
      </c>
      <c r="AG187">
        <v>86</v>
      </c>
      <c r="AH187">
        <f t="shared" ref="AH187:AH188" si="229">Y187-AB187-AE187</f>
        <v>194</v>
      </c>
      <c r="AI187">
        <f t="shared" ref="AI187:AI188" si="230">Z187-AC187-AF187</f>
        <v>24</v>
      </c>
      <c r="AJ187">
        <f t="shared" ref="AJ187:AJ188" si="231">AA187-AD187-AG187</f>
        <v>794</v>
      </c>
      <c r="AK187">
        <f t="shared" ref="AK187:AK190" si="232">-(J187-J186)+L187</f>
        <v>6</v>
      </c>
      <c r="AL187" t="s">
        <v>19</v>
      </c>
      <c r="AM187" t="s">
        <v>19</v>
      </c>
      <c r="AN187" t="s">
        <v>19</v>
      </c>
      <c r="AS187">
        <f>COUNTIF('Wartburg Positive Tests'!G:G,"&lt;="&amp;covid19!A187)-COUNTIF('Wartburg Positive Tests'!H:H,"&lt;="&amp;covid19!A187)</f>
        <v>65</v>
      </c>
      <c r="AT187">
        <f t="shared" si="41"/>
        <v>129</v>
      </c>
    </row>
    <row r="188" spans="1:46" x14ac:dyDescent="0.35">
      <c r="A188" s="14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 s="7">
        <f t="shared" si="219"/>
        <v>657970</v>
      </c>
      <c r="N188" s="4">
        <f t="shared" si="220"/>
        <v>0.10841636415128343</v>
      </c>
      <c r="Q188">
        <f t="shared" si="221"/>
        <v>936</v>
      </c>
      <c r="R188">
        <f t="shared" si="222"/>
        <v>4858</v>
      </c>
      <c r="S188" s="8">
        <f t="shared" si="223"/>
        <v>0.16154642733862618</v>
      </c>
      <c r="T188" s="8">
        <f t="shared" si="224"/>
        <v>0.15220578435292551</v>
      </c>
      <c r="U188">
        <f t="shared" si="225"/>
        <v>5794</v>
      </c>
      <c r="V188">
        <f t="shared" si="226"/>
        <v>21233</v>
      </c>
      <c r="W188" s="3">
        <f t="shared" si="227"/>
        <v>1.2668958696368859E-2</v>
      </c>
      <c r="X188">
        <f t="shared" si="228"/>
        <v>1</v>
      </c>
      <c r="Y188">
        <v>463</v>
      </c>
      <c r="Z188">
        <v>258</v>
      </c>
      <c r="AA188">
        <v>4339</v>
      </c>
      <c r="AB188">
        <v>258</v>
      </c>
      <c r="AC188">
        <v>232</v>
      </c>
      <c r="AD188">
        <v>3445</v>
      </c>
      <c r="AE188">
        <v>7</v>
      </c>
      <c r="AF188">
        <v>2</v>
      </c>
      <c r="AG188">
        <v>86</v>
      </c>
      <c r="AH188">
        <f t="shared" si="229"/>
        <v>198</v>
      </c>
      <c r="AI188">
        <f t="shared" si="230"/>
        <v>24</v>
      </c>
      <c r="AJ188">
        <f t="shared" si="231"/>
        <v>808</v>
      </c>
      <c r="AK188">
        <f t="shared" si="232"/>
        <v>18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41"/>
        <v>133</v>
      </c>
    </row>
    <row r="189" spans="1:46" x14ac:dyDescent="0.35">
      <c r="A189" s="14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 s="7">
        <f t="shared" si="219"/>
        <v>660180</v>
      </c>
      <c r="N189" s="4">
        <f t="shared" si="220"/>
        <v>0.10865382668043826</v>
      </c>
      <c r="Q189">
        <f t="shared" ref="Q189:Q190" si="233">C189-C188</f>
        <v>466</v>
      </c>
      <c r="R189">
        <f t="shared" ref="R189:R190" si="234">M189-M188</f>
        <v>2210</v>
      </c>
      <c r="S189" s="8">
        <f t="shared" ref="S189:S190" si="235">Q189/U189</f>
        <v>0.1741405082212257</v>
      </c>
      <c r="T189" s="8">
        <f t="shared" ref="T189:T190" si="236">SUM(Q183:Q189)/SUM(U183:U189)</f>
        <v>0.15515702345208146</v>
      </c>
      <c r="U189">
        <f t="shared" ref="U189:U190" si="237">B189-B188</f>
        <v>2676</v>
      </c>
      <c r="V189">
        <f t="shared" ref="V189:V190" si="238">C189-D189-E189</f>
        <v>21395</v>
      </c>
      <c r="W189" s="3">
        <f t="shared" ref="W189:W190" si="239">F189/V189</f>
        <v>1.2666510867025006E-2</v>
      </c>
      <c r="X189">
        <f t="shared" ref="X189:X190" si="240">E189-E188</f>
        <v>0</v>
      </c>
      <c r="Y189">
        <v>462</v>
      </c>
      <c r="Z189">
        <v>260</v>
      </c>
      <c r="AA189">
        <v>4352</v>
      </c>
      <c r="AB189">
        <v>258</v>
      </c>
      <c r="AC189">
        <v>234</v>
      </c>
      <c r="AD189">
        <v>3450</v>
      </c>
      <c r="AE189">
        <v>7</v>
      </c>
      <c r="AF189">
        <v>2</v>
      </c>
      <c r="AG189">
        <v>86</v>
      </c>
      <c r="AH189">
        <f t="shared" ref="AH189" si="241">Y189-AB189-AE189</f>
        <v>197</v>
      </c>
      <c r="AI189">
        <f t="shared" ref="AI189" si="242">Z189-AC189-AF189</f>
        <v>24</v>
      </c>
      <c r="AJ189">
        <f t="shared" ref="AJ189:AJ190" si="243">AA189-AD189-AG189</f>
        <v>816</v>
      </c>
      <c r="AK189">
        <f t="shared" si="232"/>
        <v>5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ref="AT189" si="244">AH189-AS189</f>
        <v>132</v>
      </c>
    </row>
    <row r="190" spans="1:46" x14ac:dyDescent="0.35">
      <c r="A190" s="14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 s="7">
        <f t="shared" si="219"/>
        <v>663585</v>
      </c>
      <c r="N190" s="4">
        <f t="shared" si="220"/>
        <v>0.10888237142557872</v>
      </c>
      <c r="Q190">
        <f t="shared" si="233"/>
        <v>606</v>
      </c>
      <c r="R190">
        <f t="shared" si="234"/>
        <v>3405</v>
      </c>
      <c r="S190" s="8">
        <f t="shared" si="235"/>
        <v>0.15108451757666416</v>
      </c>
      <c r="T190" s="8">
        <f t="shared" si="236"/>
        <v>0.15706166675519201</v>
      </c>
      <c r="U190">
        <f t="shared" si="237"/>
        <v>4011</v>
      </c>
      <c r="V190">
        <f t="shared" si="238"/>
        <v>20635</v>
      </c>
      <c r="W190" s="3">
        <f t="shared" si="239"/>
        <v>1.3811485340440998E-2</v>
      </c>
      <c r="X190">
        <f t="shared" si="240"/>
        <v>19</v>
      </c>
      <c r="Y190">
        <v>468</v>
      </c>
      <c r="Z190">
        <v>262</v>
      </c>
      <c r="AA190">
        <v>4375</v>
      </c>
      <c r="AB190">
        <v>265</v>
      </c>
      <c r="AC190">
        <v>234</v>
      </c>
      <c r="AD190">
        <v>3491</v>
      </c>
      <c r="AE190">
        <v>7</v>
      </c>
      <c r="AF190">
        <v>2</v>
      </c>
      <c r="AG190">
        <v>86</v>
      </c>
      <c r="AH190">
        <f t="shared" ref="AH190" si="245">Y190-AB190-AE190</f>
        <v>196</v>
      </c>
      <c r="AI190">
        <f t="shared" ref="AI190" si="246">Z190-AC190-AF190</f>
        <v>26</v>
      </c>
      <c r="AJ190">
        <f t="shared" si="243"/>
        <v>798</v>
      </c>
      <c r="AK190">
        <f t="shared" si="232"/>
        <v>1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ref="AT190" si="247">AH190-AS190</f>
        <v>131</v>
      </c>
    </row>
    <row r="191" spans="1:46" x14ac:dyDescent="0.35">
      <c r="A191" s="14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 s="7">
        <f t="shared" si="219"/>
        <v>668328</v>
      </c>
      <c r="N191" s="4">
        <f t="shared" si="220"/>
        <v>0.10904092934216034</v>
      </c>
      <c r="Q191">
        <f t="shared" ref="Q191:Q192" si="248">C191-C190</f>
        <v>713</v>
      </c>
      <c r="R191">
        <f t="shared" ref="R191:R192" si="249">M191-M190</f>
        <v>4743</v>
      </c>
      <c r="S191" s="8">
        <f t="shared" ref="S191:S192" si="250">Q191/U191</f>
        <v>0.13068181818181818</v>
      </c>
      <c r="T191" s="8">
        <f t="shared" ref="T191:T192" si="251">SUM(Q185:Q191)/SUM(U185:U191)</f>
        <v>0.15775202041684389</v>
      </c>
      <c r="U191">
        <f t="shared" ref="U191:U192" si="252">B191-B190</f>
        <v>5456</v>
      </c>
      <c r="V191">
        <f t="shared" ref="V191:V192" si="253">C191-D191-E191</f>
        <v>20216</v>
      </c>
      <c r="W191" s="3">
        <f t="shared" ref="W191:W192" si="254">F191/V191</f>
        <v>1.4889196675900277E-2</v>
      </c>
      <c r="X191">
        <f t="shared" ref="X191:X192" si="255">E191-E190</f>
        <v>9</v>
      </c>
      <c r="Y191">
        <v>472</v>
      </c>
      <c r="Z191">
        <v>264</v>
      </c>
      <c r="AA191">
        <v>4401</v>
      </c>
      <c r="AB191">
        <v>272</v>
      </c>
      <c r="AC191">
        <v>238</v>
      </c>
      <c r="AD191">
        <v>3543</v>
      </c>
      <c r="AE191">
        <v>7</v>
      </c>
      <c r="AF191">
        <v>2</v>
      </c>
      <c r="AG191">
        <v>88</v>
      </c>
      <c r="AH191">
        <f t="shared" ref="AH191:AH193" si="256">Y191-AB191-AE191</f>
        <v>193</v>
      </c>
      <c r="AI191">
        <f t="shared" ref="AI191:AI193" si="257">Z191-AC191-AF191</f>
        <v>24</v>
      </c>
      <c r="AJ191">
        <f t="shared" ref="AJ191:AJ193" si="258">AA191-AD191-AG191</f>
        <v>770</v>
      </c>
      <c r="AK191">
        <f t="shared" ref="AK191:AK193" si="259">-(J191-J190)+L191</f>
        <v>15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ref="AT191:AT194" si="260">AH191-AS191</f>
        <v>129</v>
      </c>
    </row>
    <row r="192" spans="1:46" x14ac:dyDescent="0.35">
      <c r="A192" s="14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 s="7">
        <f t="shared" si="219"/>
        <v>673969</v>
      </c>
      <c r="N192" s="4">
        <f t="shared" si="220"/>
        <v>0.10976307248896068</v>
      </c>
      <c r="Q192">
        <f t="shared" si="248"/>
        <v>1304</v>
      </c>
      <c r="R192">
        <f t="shared" si="249"/>
        <v>5641</v>
      </c>
      <c r="S192" s="8">
        <f t="shared" si="250"/>
        <v>0.18776097912167028</v>
      </c>
      <c r="T192" s="8">
        <f t="shared" si="251"/>
        <v>0.16376408996207062</v>
      </c>
      <c r="U192">
        <f t="shared" si="252"/>
        <v>6945</v>
      </c>
      <c r="V192">
        <f t="shared" si="253"/>
        <v>20348</v>
      </c>
      <c r="W192" s="3">
        <f t="shared" si="254"/>
        <v>1.4989188126597209E-2</v>
      </c>
      <c r="X192">
        <f t="shared" si="255"/>
        <v>5</v>
      </c>
      <c r="Y192">
        <v>476</v>
      </c>
      <c r="Z192">
        <v>265</v>
      </c>
      <c r="AA192">
        <v>4423</v>
      </c>
      <c r="AB192">
        <v>284</v>
      </c>
      <c r="AC192">
        <v>239</v>
      </c>
      <c r="AD192">
        <v>3600</v>
      </c>
      <c r="AE192">
        <v>7</v>
      </c>
      <c r="AF192">
        <v>2</v>
      </c>
      <c r="AG192">
        <v>88</v>
      </c>
      <c r="AH192">
        <f t="shared" si="256"/>
        <v>185</v>
      </c>
      <c r="AI192">
        <f t="shared" si="257"/>
        <v>24</v>
      </c>
      <c r="AJ192">
        <f t="shared" si="258"/>
        <v>735</v>
      </c>
      <c r="AK192">
        <f t="shared" si="259"/>
        <v>8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260"/>
        <v>114</v>
      </c>
    </row>
    <row r="193" spans="1:46" x14ac:dyDescent="0.35">
      <c r="A193" s="14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 s="7">
        <f t="shared" si="219"/>
        <v>679530</v>
      </c>
      <c r="N193" s="4">
        <f t="shared" si="220"/>
        <v>0.11020178344616272</v>
      </c>
      <c r="Q193">
        <f t="shared" ref="Q193" si="261">C193-C192</f>
        <v>1062</v>
      </c>
      <c r="R193">
        <f t="shared" ref="R193" si="262">M193-M192</f>
        <v>5561</v>
      </c>
      <c r="S193" s="8">
        <f t="shared" ref="S193" si="263">Q193/U193</f>
        <v>0.16035029442850671</v>
      </c>
      <c r="T193" s="8">
        <f t="shared" ref="T193" si="264">SUM(Q187:Q193)/SUM(U187:U193)</f>
        <v>0.15977356149511451</v>
      </c>
      <c r="U193">
        <f t="shared" ref="U193" si="265">B193-B192</f>
        <v>6623</v>
      </c>
      <c r="V193">
        <f t="shared" ref="V193" si="266">C193-D193-E193</f>
        <v>20283</v>
      </c>
      <c r="W193" s="3">
        <f t="shared" ref="W193" si="267">F193/V193</f>
        <v>1.6269782576541932E-2</v>
      </c>
      <c r="X193">
        <f t="shared" ref="X193" si="268">E193-E192</f>
        <v>5</v>
      </c>
      <c r="Y193">
        <v>484</v>
      </c>
      <c r="Z193">
        <v>268</v>
      </c>
      <c r="AA193">
        <v>4442</v>
      </c>
      <c r="AB193">
        <v>289</v>
      </c>
      <c r="AC193">
        <v>242</v>
      </c>
      <c r="AD193">
        <v>3676</v>
      </c>
      <c r="AE193">
        <v>7</v>
      </c>
      <c r="AF193">
        <v>2</v>
      </c>
      <c r="AG193">
        <v>88</v>
      </c>
      <c r="AH193">
        <f t="shared" si="256"/>
        <v>188</v>
      </c>
      <c r="AI193">
        <f t="shared" si="257"/>
        <v>24</v>
      </c>
      <c r="AJ193">
        <f t="shared" si="258"/>
        <v>678</v>
      </c>
      <c r="AK193">
        <f t="shared" si="259"/>
        <v>11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260"/>
        <v>122</v>
      </c>
    </row>
    <row r="194" spans="1:46" x14ac:dyDescent="0.35">
      <c r="A194" s="14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 s="7">
        <f t="shared" si="219"/>
        <v>686333</v>
      </c>
      <c r="N194" s="4">
        <f t="shared" ref="N194:N197" si="269">C194/B194</f>
        <v>0.11068538590614897</v>
      </c>
      <c r="Q194">
        <f t="shared" ref="Q194" si="270">C194-C193</f>
        <v>1262</v>
      </c>
      <c r="R194">
        <f t="shared" ref="R194" si="271">M194-M193</f>
        <v>6803</v>
      </c>
      <c r="S194" s="8">
        <f t="shared" ref="S194" si="272">Q194/U194</f>
        <v>0.15647861128332299</v>
      </c>
      <c r="T194" s="8">
        <f t="shared" ref="T194" si="273">SUM(Q188:Q194)/SUM(U188:U194)</f>
        <v>0.16044983573414204</v>
      </c>
      <c r="U194">
        <f t="shared" ref="U194" si="274">B194-B193</f>
        <v>8065</v>
      </c>
      <c r="V194">
        <f t="shared" ref="V194" si="275">C194-D194-E194</f>
        <v>18669</v>
      </c>
      <c r="W194" s="3">
        <f t="shared" ref="W194" si="276">F194/V194</f>
        <v>1.7890620815255234E-2</v>
      </c>
      <c r="X194">
        <f t="shared" ref="X194" si="277">E194-E193</f>
        <v>8</v>
      </c>
      <c r="Y194">
        <v>491</v>
      </c>
      <c r="Z194">
        <v>270</v>
      </c>
      <c r="AA194">
        <v>4482</v>
      </c>
      <c r="AB194">
        <v>312</v>
      </c>
      <c r="AC194">
        <v>249</v>
      </c>
      <c r="AD194">
        <v>3718</v>
      </c>
      <c r="AE194">
        <v>7</v>
      </c>
      <c r="AF194">
        <v>2</v>
      </c>
      <c r="AG194">
        <v>90</v>
      </c>
      <c r="AH194">
        <f t="shared" ref="AH194" si="278">Y194-AB194-AE194</f>
        <v>172</v>
      </c>
      <c r="AI194">
        <f t="shared" ref="AI194" si="279">Z194-AC194-AF194</f>
        <v>19</v>
      </c>
      <c r="AJ194">
        <f t="shared" ref="AJ194" si="280">AA194-AD194-AG194</f>
        <v>674</v>
      </c>
      <c r="AK194">
        <f t="shared" ref="AK194" si="281">-(J194-J193)+L194</f>
        <v>8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260"/>
        <v>103</v>
      </c>
    </row>
    <row r="195" spans="1:46" x14ac:dyDescent="0.35">
      <c r="A195" s="14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 s="7">
        <f t="shared" si="219"/>
        <v>691379</v>
      </c>
      <c r="N195" s="4">
        <f t="shared" si="269"/>
        <v>0.11084661188060239</v>
      </c>
      <c r="Q195">
        <f t="shared" ref="Q195" si="282">C195-C194</f>
        <v>769</v>
      </c>
      <c r="R195">
        <f t="shared" ref="R195" si="283">M195-M194</f>
        <v>5046</v>
      </c>
      <c r="S195" s="8">
        <f t="shared" ref="S195" si="284">Q195/U195</f>
        <v>0.13224419604471196</v>
      </c>
      <c r="T195" s="8">
        <f t="shared" ref="T195" si="285">SUM(Q189:Q195)/SUM(U189:U195)</f>
        <v>0.15614659897451441</v>
      </c>
      <c r="U195">
        <f t="shared" ref="U195" si="286">B195-B194</f>
        <v>5815</v>
      </c>
      <c r="V195">
        <f t="shared" ref="V195" si="287">C195-D195-E195</f>
        <v>19110</v>
      </c>
      <c r="W195" s="3">
        <f t="shared" ref="W195" si="288">F195/V195</f>
        <v>1.7948717948717947E-2</v>
      </c>
      <c r="X195">
        <f t="shared" ref="X195" si="289">E195-E194</f>
        <v>3</v>
      </c>
      <c r="Y195">
        <v>494</v>
      </c>
      <c r="Z195">
        <v>271</v>
      </c>
      <c r="AA195">
        <v>4495</v>
      </c>
      <c r="AB195">
        <v>315</v>
      </c>
      <c r="AC195">
        <v>250</v>
      </c>
      <c r="AD195">
        <v>3723</v>
      </c>
      <c r="AE195">
        <v>7</v>
      </c>
      <c r="AF195">
        <v>2</v>
      </c>
      <c r="AG195">
        <v>90</v>
      </c>
      <c r="AH195">
        <f t="shared" ref="AH195" si="290">Y195-AB195-AE195</f>
        <v>172</v>
      </c>
      <c r="AI195">
        <f t="shared" ref="AI195" si="291">Z195-AC195-AF195</f>
        <v>19</v>
      </c>
      <c r="AJ195">
        <f t="shared" ref="AJ195" si="292">AA195-AD195-AG195</f>
        <v>682</v>
      </c>
      <c r="AK195">
        <f t="shared" ref="AK195" si="293">-(J195-J194)+L195</f>
        <v>14</v>
      </c>
      <c r="AS195">
        <f>COUNTIF('Wartburg Positive Tests'!G:G,"&lt;="&amp;covid19!A195)-COUNTIF('Wartburg Positive Tests'!H:H,"&lt;="&amp;covid19!A195)</f>
        <v>71</v>
      </c>
      <c r="AT195">
        <f t="shared" ref="AT195:AT196" si="294">AH195-AS195</f>
        <v>101</v>
      </c>
    </row>
    <row r="196" spans="1:46" x14ac:dyDescent="0.35">
      <c r="A196" s="14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 s="7">
        <f t="shared" si="219"/>
        <v>698463</v>
      </c>
      <c r="N196" s="4">
        <f t="shared" si="269"/>
        <v>0.11037874272089504</v>
      </c>
      <c r="Q196">
        <f t="shared" ref="Q196" si="295">C196-C195</f>
        <v>470</v>
      </c>
      <c r="R196">
        <f t="shared" ref="R196" si="296">M196-M195</f>
        <v>7084</v>
      </c>
      <c r="S196" s="8">
        <f t="shared" ref="S196" si="297">Q196/U196</f>
        <v>6.2218692083664283E-2</v>
      </c>
      <c r="T196" s="8">
        <f t="shared" ref="T196" si="298">SUM(Q190:Q196)/SUM(U190:U196)</f>
        <v>0.13910814275113001</v>
      </c>
      <c r="U196">
        <f t="shared" ref="U196" si="299">B196-B195</f>
        <v>7554</v>
      </c>
      <c r="V196">
        <f t="shared" ref="V196" si="300">C196-D196-E196</f>
        <v>19183</v>
      </c>
      <c r="W196" s="3">
        <f t="shared" ref="W196" si="301">F196/V196</f>
        <v>1.8401709847260594E-2</v>
      </c>
      <c r="X196">
        <f t="shared" ref="X196" si="302">E196-E195</f>
        <v>2</v>
      </c>
      <c r="Y196">
        <v>495</v>
      </c>
      <c r="Z196">
        <v>271</v>
      </c>
      <c r="AA196">
        <v>4503</v>
      </c>
      <c r="AB196">
        <v>316</v>
      </c>
      <c r="AC196">
        <v>252</v>
      </c>
      <c r="AD196">
        <v>3734</v>
      </c>
      <c r="AE196">
        <v>7</v>
      </c>
      <c r="AF196">
        <v>2</v>
      </c>
      <c r="AG196">
        <v>90</v>
      </c>
      <c r="AH196">
        <f t="shared" ref="AH196" si="303">Y196-AB196-AE196</f>
        <v>172</v>
      </c>
      <c r="AI196">
        <f t="shared" ref="AI196" si="304">Z196-AC196-AF196</f>
        <v>17</v>
      </c>
      <c r="AJ196">
        <f t="shared" ref="AJ196" si="305">AA196-AD196-AG196</f>
        <v>679</v>
      </c>
      <c r="AK196">
        <f t="shared" ref="AK196" si="306">-(J196-J195)+L196</f>
        <v>13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 t="shared" si="294"/>
        <v>101</v>
      </c>
    </row>
    <row r="197" spans="1:46" x14ac:dyDescent="0.35">
      <c r="A197" s="14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 s="7">
        <f t="shared" si="219"/>
        <v>701983</v>
      </c>
      <c r="N197" s="4">
        <f t="shared" si="269"/>
        <v>0.11061122253375515</v>
      </c>
      <c r="Q197">
        <f t="shared" ref="Q197" si="307">C197-C196</f>
        <v>643</v>
      </c>
      <c r="R197">
        <f t="shared" ref="R197" si="308">M197-M196</f>
        <v>3520</v>
      </c>
      <c r="S197" s="8">
        <f t="shared" ref="S197" si="309">Q197/U197</f>
        <v>0.1544559212106654</v>
      </c>
      <c r="T197" s="8">
        <f t="shared" ref="T197" si="310">SUM(Q191:Q197)/SUM(U191:U197)</f>
        <v>0.1394634813204545</v>
      </c>
      <c r="U197">
        <f t="shared" ref="U197" si="311">B197-B196</f>
        <v>4163</v>
      </c>
      <c r="V197">
        <f t="shared" ref="V197" si="312">C197-D197-E197</f>
        <v>18621</v>
      </c>
      <c r="W197" s="3">
        <f t="shared" ref="W197" si="313">F197/V197</f>
        <v>2.0192256054991677E-2</v>
      </c>
      <c r="X197">
        <f t="shared" ref="X197" si="314">E197-E196</f>
        <v>8</v>
      </c>
      <c r="Y197">
        <v>502</v>
      </c>
      <c r="Z197">
        <v>276</v>
      </c>
      <c r="AA197">
        <v>4510</v>
      </c>
      <c r="AB197">
        <v>343</v>
      </c>
      <c r="AC197">
        <v>253</v>
      </c>
      <c r="AD197">
        <v>3775</v>
      </c>
      <c r="AE197">
        <v>7</v>
      </c>
      <c r="AF197">
        <v>2</v>
      </c>
      <c r="AG197">
        <v>90</v>
      </c>
      <c r="AH197">
        <f t="shared" ref="AH197" si="315">Y197-AB197-AE197</f>
        <v>152</v>
      </c>
      <c r="AI197">
        <f t="shared" ref="AI197" si="316">Z197-AC197-AF197</f>
        <v>21</v>
      </c>
      <c r="AJ197">
        <f t="shared" ref="AJ197" si="317">AA197-AD197-AG197</f>
        <v>645</v>
      </c>
      <c r="AK197">
        <f t="shared" ref="AK197" si="318">-(J197-J196)+L197</f>
        <v>12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 t="shared" ref="AT197" si="319">AH197-AS197</f>
        <v>84</v>
      </c>
    </row>
    <row r="198" spans="1:46" x14ac:dyDescent="0.35">
      <c r="A198" s="14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 s="7">
        <f t="shared" si="219"/>
        <v>708583</v>
      </c>
      <c r="N198" s="4">
        <f t="shared" ref="N198:N202" si="320">C198/B198</f>
        <v>0.11109117869176981</v>
      </c>
      <c r="Q198">
        <f t="shared" ref="Q198" si="321">C198-C197</f>
        <v>1251</v>
      </c>
      <c r="R198">
        <f t="shared" ref="R198" si="322">M198-M197</f>
        <v>6600</v>
      </c>
      <c r="S198" s="8">
        <f t="shared" ref="S198" si="323">Q198/U198</f>
        <v>0.15934275888421856</v>
      </c>
      <c r="T198" s="8">
        <f t="shared" ref="T198" si="324">SUM(Q192:Q198)/SUM(U192:U198)</f>
        <v>0.14380210992002723</v>
      </c>
      <c r="U198">
        <f t="shared" ref="U198" si="325">B198-B197</f>
        <v>7851</v>
      </c>
      <c r="V198">
        <f t="shared" ref="V198" si="326">C198-D198-E198</f>
        <v>18848</v>
      </c>
      <c r="W198" s="3">
        <f t="shared" ref="W198" si="327">F198/V198</f>
        <v>2.0691850594227505E-2</v>
      </c>
      <c r="X198">
        <f t="shared" ref="X198" si="328">E198-E197</f>
        <v>18</v>
      </c>
      <c r="Y198">
        <v>508</v>
      </c>
      <c r="Z198">
        <v>279</v>
      </c>
      <c r="AA198">
        <v>4547</v>
      </c>
      <c r="AB198">
        <v>356</v>
      </c>
      <c r="AC198">
        <v>256</v>
      </c>
      <c r="AD198">
        <v>3826</v>
      </c>
      <c r="AE198">
        <v>7</v>
      </c>
      <c r="AF198">
        <v>2</v>
      </c>
      <c r="AG198">
        <v>92</v>
      </c>
      <c r="AH198">
        <f t="shared" ref="AH198" si="329">Y198-AB198-AE198</f>
        <v>145</v>
      </c>
      <c r="AI198">
        <f t="shared" ref="AI198" si="330">Z198-AC198-AF198</f>
        <v>21</v>
      </c>
      <c r="AJ198">
        <f t="shared" ref="AJ198" si="331">AA198-AD198-AG198</f>
        <v>629</v>
      </c>
      <c r="AK198">
        <f t="shared" ref="AK198" si="332">-(J198-J197)+L198</f>
        <v>8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 t="shared" ref="AT198" si="333">AH198-AS198</f>
        <v>91</v>
      </c>
    </row>
    <row r="199" spans="1:46" x14ac:dyDescent="0.35">
      <c r="A199" s="14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 s="7">
        <f t="shared" si="219"/>
        <v>713221</v>
      </c>
      <c r="N199" s="4">
        <f t="shared" si="320"/>
        <v>0.11141275232169599</v>
      </c>
      <c r="Q199">
        <f t="shared" ref="Q199" si="334">C199-C198</f>
        <v>870</v>
      </c>
      <c r="R199">
        <f t="shared" ref="R199" si="335">M199-M198</f>
        <v>4638</v>
      </c>
      <c r="S199" s="8">
        <f t="shared" ref="S199" si="336">Q199/U199</f>
        <v>0.15795206971677561</v>
      </c>
      <c r="T199" s="8">
        <f t="shared" ref="T199" si="337">SUM(Q193:Q199)/SUM(U193:U199)</f>
        <v>0.13881392746659646</v>
      </c>
      <c r="U199">
        <f t="shared" ref="U199" si="338">B199-B198</f>
        <v>5508</v>
      </c>
      <c r="V199">
        <f t="shared" ref="V199" si="339">C199-D199-E199</f>
        <v>18539</v>
      </c>
      <c r="W199" s="3">
        <f t="shared" ref="W199" si="340">F199/V199</f>
        <v>2.1953719186579644E-2</v>
      </c>
      <c r="X199">
        <f t="shared" ref="X199" si="341">E199-E198</f>
        <v>16</v>
      </c>
      <c r="Y199">
        <v>513</v>
      </c>
      <c r="Z199">
        <v>281</v>
      </c>
      <c r="AA199">
        <v>4567</v>
      </c>
      <c r="AB199">
        <v>377</v>
      </c>
      <c r="AC199">
        <v>259</v>
      </c>
      <c r="AD199">
        <v>3878</v>
      </c>
      <c r="AE199">
        <v>7</v>
      </c>
      <c r="AF199">
        <v>2</v>
      </c>
      <c r="AG199">
        <v>92</v>
      </c>
      <c r="AH199">
        <f t="shared" ref="AH199" si="342">Y199-AB199-AE199</f>
        <v>129</v>
      </c>
      <c r="AI199">
        <f t="shared" ref="AI199" si="343">Z199-AC199-AF199</f>
        <v>20</v>
      </c>
      <c r="AJ199">
        <f t="shared" ref="AJ199" si="344">AA199-AD199-AG199</f>
        <v>597</v>
      </c>
      <c r="AK199">
        <f t="shared" ref="AK199" si="345">-(J199-J198)+L199</f>
        <v>12</v>
      </c>
      <c r="AL199">
        <v>7</v>
      </c>
      <c r="AM199">
        <v>7</v>
      </c>
      <c r="AN199">
        <v>26</v>
      </c>
      <c r="AS199">
        <f>COUNTIF('Wartburg Positive Tests'!G:G,"&lt;="&amp;covid19!A199)-COUNTIF('Wartburg Positive Tests'!H:H,"&lt;="&amp;covid19!A199)</f>
        <v>55</v>
      </c>
      <c r="AT199">
        <f t="shared" ref="AT199:AT200" si="346">AH199-AS199</f>
        <v>74</v>
      </c>
    </row>
    <row r="200" spans="1:46" x14ac:dyDescent="0.35">
      <c r="A200" s="14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 s="7">
        <f t="shared" si="219"/>
        <v>718734</v>
      </c>
      <c r="N200" s="4">
        <f t="shared" si="320"/>
        <v>0.11186488430199366</v>
      </c>
      <c r="Q200">
        <f t="shared" ref="Q200" si="347">C200-C199</f>
        <v>1103</v>
      </c>
      <c r="R200">
        <f t="shared" ref="R200" si="348">M200-M199</f>
        <v>5513</v>
      </c>
      <c r="S200" s="8">
        <f t="shared" ref="S200" si="349">Q200/U200</f>
        <v>0.16671704957678354</v>
      </c>
      <c r="T200" s="8">
        <f t="shared" ref="T200" si="350">SUM(Q194:Q200)/SUM(U194:U200)</f>
        <v>0.13973492495391907</v>
      </c>
      <c r="U200">
        <f t="shared" ref="U200" si="351">B200-B199</f>
        <v>6616</v>
      </c>
      <c r="V200">
        <f t="shared" ref="V200" si="352">C200-D200-E200</f>
        <v>18779</v>
      </c>
      <c r="W200" s="3">
        <f t="shared" ref="W200" si="353">F200/V200</f>
        <v>2.0927631929282708E-2</v>
      </c>
      <c r="X200">
        <f t="shared" ref="X200" si="354">E200-E199</f>
        <v>8</v>
      </c>
      <c r="Y200">
        <v>516</v>
      </c>
      <c r="Z200">
        <v>283</v>
      </c>
      <c r="AA200">
        <v>4592</v>
      </c>
      <c r="AB200">
        <v>382</v>
      </c>
      <c r="AC200">
        <v>261</v>
      </c>
      <c r="AD200">
        <v>3924</v>
      </c>
      <c r="AE200">
        <v>7</v>
      </c>
      <c r="AF200">
        <v>2</v>
      </c>
      <c r="AG200">
        <v>92</v>
      </c>
      <c r="AH200">
        <f t="shared" ref="AH200" si="355">Y200-AB200-AE200</f>
        <v>127</v>
      </c>
      <c r="AI200">
        <f t="shared" ref="AI200" si="356">Z200-AC200-AF200</f>
        <v>20</v>
      </c>
      <c r="AJ200">
        <f t="shared" ref="AJ200" si="357">AA200-AD200-AG200</f>
        <v>576</v>
      </c>
      <c r="AK200">
        <f t="shared" ref="AK200" si="358">-(J200-J199)+L200</f>
        <v>15</v>
      </c>
      <c r="AL200">
        <v>4</v>
      </c>
      <c r="AM200">
        <v>4</v>
      </c>
      <c r="AN200">
        <v>19</v>
      </c>
      <c r="AS200">
        <f>COUNTIF('Wartburg Positive Tests'!G:G,"&lt;="&amp;covid19!A200)-COUNTIF('Wartburg Positive Tests'!H:H,"&lt;="&amp;covid19!A200)</f>
        <v>41</v>
      </c>
      <c r="AT200">
        <f t="shared" si="346"/>
        <v>86</v>
      </c>
    </row>
    <row r="201" spans="1:46" x14ac:dyDescent="0.35">
      <c r="A201" s="14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 s="7">
        <f t="shared" si="219"/>
        <v>724191</v>
      </c>
      <c r="N201" s="4">
        <f t="shared" si="320"/>
        <v>0.11238484882654887</v>
      </c>
      <c r="Q201">
        <f t="shared" ref="Q201" si="359">C201-C200</f>
        <v>1165</v>
      </c>
      <c r="R201">
        <f t="shared" ref="R201" si="360">M201-M200</f>
        <v>5457</v>
      </c>
      <c r="S201" s="8">
        <f t="shared" ref="S201" si="361">Q201/U201</f>
        <v>0.17592872244035035</v>
      </c>
      <c r="T201" s="8">
        <f t="shared" ref="T201" si="362">SUM(Q195:Q201)/SUM(U195:U201)</f>
        <v>0.14210609803077343</v>
      </c>
      <c r="U201">
        <f t="shared" ref="U201" si="363">B201-B200</f>
        <v>6622</v>
      </c>
      <c r="V201">
        <f t="shared" ref="V201" si="364">C201-D201-E201</f>
        <v>19023</v>
      </c>
      <c r="W201" s="3">
        <f t="shared" ref="W201" si="365">F201/V201</f>
        <v>2.113231351521842E-2</v>
      </c>
      <c r="X201">
        <f t="shared" ref="X201" si="366">E201-E200</f>
        <v>11</v>
      </c>
      <c r="Y201">
        <v>519</v>
      </c>
      <c r="Z201">
        <v>289</v>
      </c>
      <c r="AA201">
        <v>4617</v>
      </c>
      <c r="AB201">
        <v>391</v>
      </c>
      <c r="AC201">
        <v>264</v>
      </c>
      <c r="AD201">
        <v>3962</v>
      </c>
      <c r="AE201">
        <v>7</v>
      </c>
      <c r="AF201">
        <v>2</v>
      </c>
      <c r="AG201">
        <v>92</v>
      </c>
      <c r="AH201">
        <f t="shared" ref="AH201:AH202" si="367">Y201-AB201-AE201</f>
        <v>121</v>
      </c>
      <c r="AI201">
        <f t="shared" ref="AI201:AI202" si="368">Z201-AC201-AF201</f>
        <v>23</v>
      </c>
      <c r="AJ201">
        <f t="shared" ref="AJ201:AJ202" si="369">AA201-AD201-AG201</f>
        <v>563</v>
      </c>
      <c r="AK201">
        <f t="shared" ref="AK201:AK202" si="370">-(J201-J200)+L201</f>
        <v>6</v>
      </c>
      <c r="AL201">
        <v>4</v>
      </c>
      <c r="AM201">
        <v>4</v>
      </c>
      <c r="AN201">
        <v>18</v>
      </c>
      <c r="AS201">
        <f>COUNTIF('Wartburg Positive Tests'!G:G,"&lt;="&amp;covid19!A201)-COUNTIF('Wartburg Positive Tests'!H:H,"&lt;="&amp;covid19!A201)</f>
        <v>40</v>
      </c>
      <c r="AT201">
        <f t="shared" ref="AT201:AT207" si="371">AH201-AS201</f>
        <v>81</v>
      </c>
    </row>
    <row r="202" spans="1:46" x14ac:dyDescent="0.35">
      <c r="A202" s="14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 s="7">
        <f t="shared" si="219"/>
        <v>728859</v>
      </c>
      <c r="N202" s="4">
        <f t="shared" si="320"/>
        <v>0.11266576820391452</v>
      </c>
      <c r="Q202">
        <f t="shared" ref="Q202" si="372">C202-C201</f>
        <v>851</v>
      </c>
      <c r="R202">
        <f t="shared" ref="R202" si="373">M202-M201</f>
        <v>4668</v>
      </c>
      <c r="S202" s="8">
        <f t="shared" ref="S202" si="374">Q202/U202</f>
        <v>0.15419460047109984</v>
      </c>
      <c r="T202" s="8">
        <f t="shared" ref="T202:T205" si="375">SUM(Q196:Q202)/SUM(U196:U202)</f>
        <v>0.14493646339515889</v>
      </c>
      <c r="U202">
        <f t="shared" ref="U202" si="376">B202-B201</f>
        <v>5519</v>
      </c>
      <c r="V202">
        <f t="shared" ref="V202" si="377">C202-D202-E202</f>
        <v>19582</v>
      </c>
      <c r="W202" s="3">
        <f t="shared" ref="W202" si="378">F202/V202</f>
        <v>2.0018384230415687E-2</v>
      </c>
      <c r="X202">
        <f t="shared" ref="X202" si="379">E202-E201</f>
        <v>4</v>
      </c>
      <c r="Y202">
        <v>525</v>
      </c>
      <c r="Z202">
        <v>293</v>
      </c>
      <c r="AA202">
        <v>4644</v>
      </c>
      <c r="AB202">
        <v>392</v>
      </c>
      <c r="AC202">
        <v>264</v>
      </c>
      <c r="AD202">
        <v>3964</v>
      </c>
      <c r="AE202">
        <v>7</v>
      </c>
      <c r="AF202">
        <v>2</v>
      </c>
      <c r="AG202">
        <v>93</v>
      </c>
      <c r="AH202">
        <f t="shared" si="367"/>
        <v>126</v>
      </c>
      <c r="AI202">
        <f t="shared" si="368"/>
        <v>27</v>
      </c>
      <c r="AJ202">
        <f t="shared" si="369"/>
        <v>587</v>
      </c>
      <c r="AK202">
        <f t="shared" si="370"/>
        <v>21</v>
      </c>
      <c r="AL202">
        <v>3</v>
      </c>
      <c r="AM202">
        <v>3</v>
      </c>
      <c r="AN202">
        <v>13</v>
      </c>
      <c r="AS202">
        <f>COUNTIF('Wartburg Positive Tests'!G:G,"&lt;="&amp;covid19!A202)-COUNTIF('Wartburg Positive Tests'!H:H,"&lt;="&amp;covid19!A202)</f>
        <v>40</v>
      </c>
      <c r="AT202">
        <f t="shared" si="371"/>
        <v>86</v>
      </c>
    </row>
    <row r="203" spans="1:46" x14ac:dyDescent="0.35">
      <c r="A203" s="14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 s="7">
        <f t="shared" ref="M203:M235" si="380">B203-C203</f>
        <v>730923</v>
      </c>
      <c r="N203" s="4">
        <f t="shared" ref="N203:N235" si="381">C203/B203</f>
        <v>0.11270554987702819</v>
      </c>
      <c r="Q203">
        <f t="shared" ref="Q203" si="382">C203-C202</f>
        <v>299</v>
      </c>
      <c r="R203">
        <f t="shared" ref="R203" si="383">M203-M202</f>
        <v>2064</v>
      </c>
      <c r="S203" s="8">
        <f t="shared" ref="S203" si="384">Q203/U203</f>
        <v>0.12653406686415575</v>
      </c>
      <c r="T203" s="8">
        <f t="shared" si="375"/>
        <v>0.15998136742404637</v>
      </c>
      <c r="U203">
        <f t="shared" ref="U203" si="385">B203-B202</f>
        <v>2363</v>
      </c>
      <c r="V203">
        <f t="shared" ref="V203" si="386">C203-D203-E203</f>
        <v>19671</v>
      </c>
      <c r="W203" s="3">
        <f t="shared" ref="W203" si="387">F203/V203</f>
        <v>2.0232830054394794E-2</v>
      </c>
      <c r="X203">
        <f t="shared" ref="X203" si="388">E203-E202</f>
        <v>6</v>
      </c>
      <c r="Y203">
        <v>527</v>
      </c>
      <c r="Z203">
        <v>292</v>
      </c>
      <c r="AA203">
        <v>4648</v>
      </c>
      <c r="AB203">
        <v>394</v>
      </c>
      <c r="AC203">
        <v>264</v>
      </c>
      <c r="AD203">
        <v>3970</v>
      </c>
      <c r="AE203">
        <v>7</v>
      </c>
      <c r="AF203">
        <v>2</v>
      </c>
      <c r="AG203">
        <v>94</v>
      </c>
      <c r="AH203">
        <f t="shared" ref="AH203" si="389">Y203-AB203-AE203</f>
        <v>126</v>
      </c>
      <c r="AI203">
        <f t="shared" ref="AI203" si="390">Z203-AC203-AF203</f>
        <v>26</v>
      </c>
      <c r="AJ203">
        <f t="shared" ref="AJ203" si="391">AA203-AD203-AG203</f>
        <v>584</v>
      </c>
      <c r="AK203">
        <f t="shared" ref="AK203" si="392">-(J203-J202)+L203</f>
        <v>15</v>
      </c>
      <c r="AL203">
        <v>3</v>
      </c>
      <c r="AM203">
        <v>3</v>
      </c>
      <c r="AN203">
        <v>13</v>
      </c>
      <c r="AS203">
        <f>COUNTIF('Wartburg Positive Tests'!G:G,"&lt;="&amp;covid19!A203)-COUNTIF('Wartburg Positive Tests'!H:H,"&lt;="&amp;covid19!A203)</f>
        <v>39</v>
      </c>
      <c r="AT203">
        <f t="shared" si="371"/>
        <v>87</v>
      </c>
    </row>
    <row r="204" spans="1:46" x14ac:dyDescent="0.35">
      <c r="A204" s="14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 s="7">
        <f t="shared" si="380"/>
        <v>733792</v>
      </c>
      <c r="N204" s="4">
        <f t="shared" si="381"/>
        <v>0.112890668446224</v>
      </c>
      <c r="Q204">
        <f t="shared" ref="Q204" si="393">C204-C203</f>
        <v>537</v>
      </c>
      <c r="R204">
        <f t="shared" ref="R204" si="394">M204-M203</f>
        <v>2869</v>
      </c>
      <c r="S204" s="8">
        <f t="shared" ref="S204" si="395">Q204/U204</f>
        <v>0.1576629477392836</v>
      </c>
      <c r="T204" s="8">
        <f t="shared" si="375"/>
        <v>0.16038009766398312</v>
      </c>
      <c r="U204">
        <f t="shared" ref="U204" si="396">B204-B203</f>
        <v>3406</v>
      </c>
      <c r="V204">
        <f t="shared" ref="V204" si="397">C204-D204-E204</f>
        <v>19843</v>
      </c>
      <c r="W204" s="3">
        <f t="shared" ref="W204" si="398">F204/V204</f>
        <v>2.0813385072821648E-2</v>
      </c>
      <c r="X204">
        <f t="shared" ref="X204" si="399">E204-E203</f>
        <v>11</v>
      </c>
      <c r="Y204">
        <v>527</v>
      </c>
      <c r="Z204">
        <v>293</v>
      </c>
      <c r="AA204">
        <v>4664</v>
      </c>
      <c r="AB204">
        <v>397</v>
      </c>
      <c r="AC204">
        <v>264</v>
      </c>
      <c r="AD204">
        <v>3978</v>
      </c>
      <c r="AE204">
        <v>7</v>
      </c>
      <c r="AF204">
        <v>2</v>
      </c>
      <c r="AG204">
        <v>94</v>
      </c>
      <c r="AH204">
        <f t="shared" ref="AH204" si="400">Y204-AB204-AE204</f>
        <v>123</v>
      </c>
      <c r="AI204">
        <f t="shared" ref="AI204" si="401">Z204-AC204-AF204</f>
        <v>27</v>
      </c>
      <c r="AJ204">
        <f t="shared" ref="AJ204" si="402">AA204-AD204-AG204</f>
        <v>592</v>
      </c>
      <c r="AK204">
        <f t="shared" ref="AK204" si="403">-(J204-J203)+L204</f>
        <v>10</v>
      </c>
      <c r="AL204">
        <v>2</v>
      </c>
      <c r="AM204">
        <v>2</v>
      </c>
      <c r="AN204">
        <v>9</v>
      </c>
      <c r="AS204">
        <f>COUNTIF('Wartburg Positive Tests'!G:G,"&lt;="&amp;covid19!A204)-COUNTIF('Wartburg Positive Tests'!H:H,"&lt;="&amp;covid19!A204)</f>
        <v>39</v>
      </c>
      <c r="AT204">
        <f t="shared" si="371"/>
        <v>84</v>
      </c>
    </row>
    <row r="205" spans="1:46" x14ac:dyDescent="0.35">
      <c r="A205" s="14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 s="7">
        <f t="shared" si="380"/>
        <v>738567</v>
      </c>
      <c r="N205" s="4">
        <f t="shared" si="381"/>
        <v>0.11326807610435234</v>
      </c>
      <c r="Q205">
        <f t="shared" ref="Q205" si="404">C205-C204</f>
        <v>962</v>
      </c>
      <c r="R205">
        <f t="shared" ref="R205" si="405">M205-M204</f>
        <v>4775</v>
      </c>
      <c r="S205" s="8">
        <f t="shared" ref="S205" si="406">Q205/U205</f>
        <v>0.16768345825344255</v>
      </c>
      <c r="T205" s="8">
        <f t="shared" si="375"/>
        <v>0.16177909479746164</v>
      </c>
      <c r="U205">
        <f t="shared" ref="U205" si="407">B205-B204</f>
        <v>5737</v>
      </c>
      <c r="V205">
        <f t="shared" ref="V205" si="408">C205-D205-E205</f>
        <v>19691</v>
      </c>
      <c r="W205" s="3">
        <f t="shared" ref="W205" si="409">F205/V205</f>
        <v>2.2548372352851558E-2</v>
      </c>
      <c r="X205">
        <f t="shared" ref="X205" si="410">E205-E204</f>
        <v>16</v>
      </c>
      <c r="Y205">
        <v>531</v>
      </c>
      <c r="Z205">
        <v>301</v>
      </c>
      <c r="AA205">
        <v>4707</v>
      </c>
      <c r="AB205">
        <v>403</v>
      </c>
      <c r="AC205">
        <v>267</v>
      </c>
      <c r="AD205">
        <v>4024</v>
      </c>
      <c r="AE205">
        <v>7</v>
      </c>
      <c r="AF205">
        <v>2</v>
      </c>
      <c r="AG205">
        <v>95</v>
      </c>
      <c r="AH205">
        <f t="shared" ref="AH205:AH208" si="411">Y205-AB205-AE205</f>
        <v>121</v>
      </c>
      <c r="AI205">
        <f t="shared" ref="AI205:AI208" si="412">Z205-AC205-AF205</f>
        <v>32</v>
      </c>
      <c r="AJ205">
        <f t="shared" ref="AJ205:AJ208" si="413">AA205-AD205-AG205</f>
        <v>588</v>
      </c>
      <c r="AK205">
        <f t="shared" ref="AK205:AK206" si="414">-(J205-J204)+L205</f>
        <v>20</v>
      </c>
      <c r="AL205">
        <v>2</v>
      </c>
      <c r="AM205">
        <v>2</v>
      </c>
      <c r="AN205">
        <v>11</v>
      </c>
      <c r="AS205">
        <f>COUNTIF('Wartburg Positive Tests'!G:G,"&lt;="&amp;covid19!A205)-COUNTIF('Wartburg Positive Tests'!H:H,"&lt;="&amp;covid19!A205)</f>
        <v>37</v>
      </c>
      <c r="AT205">
        <f t="shared" si="371"/>
        <v>84</v>
      </c>
    </row>
    <row r="206" spans="1:46" x14ac:dyDescent="0.35">
      <c r="A206" s="14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 s="7">
        <f t="shared" si="380"/>
        <v>746054</v>
      </c>
      <c r="N206" s="4">
        <f t="shared" si="381"/>
        <v>0.11384908493129858</v>
      </c>
      <c r="Q206">
        <f t="shared" ref="Q206" si="415">C206-C205</f>
        <v>1508</v>
      </c>
      <c r="R206">
        <f t="shared" ref="R206" si="416">M206-M205</f>
        <v>7487</v>
      </c>
      <c r="S206" s="8">
        <f t="shared" ref="S206" si="417">Q206/U206</f>
        <v>0.16764869371873262</v>
      </c>
      <c r="T206" s="8">
        <f t="shared" ref="T206" si="418">SUM(Q200:Q206)/SUM(U200:U206)</f>
        <v>0.16366090987824139</v>
      </c>
      <c r="U206">
        <f t="shared" ref="U206" si="419">B206-B205</f>
        <v>8995</v>
      </c>
      <c r="V206">
        <f t="shared" ref="V206" si="420">C206-D206-E206</f>
        <v>20265</v>
      </c>
      <c r="W206" s="3">
        <f t="shared" ref="W206" si="421">F206/V206</f>
        <v>2.2156427337774488E-2</v>
      </c>
      <c r="X206">
        <f t="shared" ref="X206" si="422">E206-E205</f>
        <v>5</v>
      </c>
      <c r="Y206">
        <v>534</v>
      </c>
      <c r="Z206">
        <v>304</v>
      </c>
      <c r="AA206">
        <v>4746</v>
      </c>
      <c r="AB206">
        <v>413</v>
      </c>
      <c r="AC206">
        <v>267</v>
      </c>
      <c r="AD206">
        <v>4050</v>
      </c>
      <c r="AE206">
        <v>7</v>
      </c>
      <c r="AF206">
        <v>2</v>
      </c>
      <c r="AG206">
        <v>95</v>
      </c>
      <c r="AH206">
        <f t="shared" si="411"/>
        <v>114</v>
      </c>
      <c r="AI206">
        <f t="shared" si="412"/>
        <v>35</v>
      </c>
      <c r="AJ206">
        <f t="shared" si="413"/>
        <v>601</v>
      </c>
      <c r="AK206">
        <f t="shared" si="414"/>
        <v>12</v>
      </c>
      <c r="AL206">
        <v>3</v>
      </c>
      <c r="AM206">
        <v>3</v>
      </c>
      <c r="AN206">
        <v>18</v>
      </c>
      <c r="AS206">
        <f>COUNTIF('Wartburg Positive Tests'!G:G,"&lt;="&amp;covid19!A206)-COUNTIF('Wartburg Positive Tests'!H:H,"&lt;="&amp;covid19!A206)</f>
        <v>38</v>
      </c>
      <c r="AT206">
        <f t="shared" si="371"/>
        <v>76</v>
      </c>
    </row>
    <row r="207" spans="1:46" x14ac:dyDescent="0.35">
      <c r="A207" s="14">
        <f t="shared" si="49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 s="7">
        <f t="shared" si="380"/>
        <v>751102</v>
      </c>
      <c r="N207" s="4">
        <f t="shared" si="381"/>
        <v>0.1142184599636301</v>
      </c>
      <c r="Q207">
        <f t="shared" ref="Q207" si="423">C207-C206</f>
        <v>1002</v>
      </c>
      <c r="R207">
        <f t="shared" ref="R207" si="424">M207-M206</f>
        <v>5048</v>
      </c>
      <c r="S207" s="8">
        <f t="shared" ref="S207" si="425">Q207/U207</f>
        <v>0.16561983471074379</v>
      </c>
      <c r="T207" s="8">
        <f t="shared" ref="T207" si="426">SUM(Q201:Q207)/SUM(U201:U207)</f>
        <v>0.16344463971880491</v>
      </c>
      <c r="U207">
        <f t="shared" ref="U207" si="427">B207-B206</f>
        <v>6050</v>
      </c>
      <c r="V207">
        <f t="shared" ref="V207" si="428">C207-D207-E207</f>
        <v>20426</v>
      </c>
      <c r="W207" s="3">
        <f t="shared" ref="W207" si="429">F207/V207</f>
        <v>2.2569274454127094E-2</v>
      </c>
      <c r="X207">
        <f t="shared" ref="X207" si="430">E207-E206</f>
        <v>14</v>
      </c>
      <c r="Y207">
        <v>541</v>
      </c>
      <c r="Z207">
        <v>307</v>
      </c>
      <c r="AA207">
        <v>4794</v>
      </c>
      <c r="AB207">
        <v>420</v>
      </c>
      <c r="AC207">
        <v>273</v>
      </c>
      <c r="AD207">
        <v>4079</v>
      </c>
      <c r="AE207">
        <v>7</v>
      </c>
      <c r="AF207">
        <v>2</v>
      </c>
      <c r="AG207">
        <v>95</v>
      </c>
      <c r="AH207">
        <f t="shared" si="411"/>
        <v>114</v>
      </c>
      <c r="AI207">
        <f t="shared" si="412"/>
        <v>32</v>
      </c>
      <c r="AJ207">
        <f t="shared" si="413"/>
        <v>620</v>
      </c>
      <c r="AK207">
        <f t="shared" ref="AK207" si="431">-(J207-J206)+L207</f>
        <v>15</v>
      </c>
      <c r="AL207">
        <v>4</v>
      </c>
      <c r="AM207">
        <v>4</v>
      </c>
      <c r="AN207">
        <v>26</v>
      </c>
      <c r="AS207">
        <f>COUNTIF('Wartburg Positive Tests'!G:G,"&lt;="&amp;covid19!A207)-COUNTIF('Wartburg Positive Tests'!H:H,"&lt;="&amp;covid19!A207)</f>
        <v>38</v>
      </c>
      <c r="AT207">
        <f t="shared" si="371"/>
        <v>76</v>
      </c>
    </row>
    <row r="208" spans="1:46" x14ac:dyDescent="0.35">
      <c r="A208" s="14">
        <f t="shared" si="49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 s="7">
        <f t="shared" si="380"/>
        <v>757047</v>
      </c>
      <c r="N208" s="4">
        <f t="shared" si="381"/>
        <v>0.11492929226797856</v>
      </c>
      <c r="Q208">
        <f t="shared" ref="Q208" si="432">C208-C207</f>
        <v>1453</v>
      </c>
      <c r="R208">
        <f t="shared" ref="R208" si="433">M208-M207</f>
        <v>5945</v>
      </c>
      <c r="S208" s="8">
        <f t="shared" ref="S208" si="434">Q208/U208</f>
        <v>0.196404433630711</v>
      </c>
      <c r="T208" s="8">
        <f t="shared" ref="T208" si="435">SUM(Q202:Q208)/SUM(U202:U208)</f>
        <v>0.16752812404986317</v>
      </c>
      <c r="U208">
        <f t="shared" ref="U208" si="436">B208-B207</f>
        <v>7398</v>
      </c>
      <c r="V208">
        <f t="shared" ref="V208" si="437">C208-D208-E208</f>
        <v>20921</v>
      </c>
      <c r="W208" s="3">
        <f t="shared" ref="W208" si="438">F208/V208</f>
        <v>2.1509488074183833E-2</v>
      </c>
      <c r="X208">
        <f t="shared" ref="X208" si="439">E208-E207</f>
        <v>21</v>
      </c>
      <c r="Y208">
        <v>555</v>
      </c>
      <c r="Z208">
        <v>318</v>
      </c>
      <c r="AA208">
        <v>4854</v>
      </c>
      <c r="AB208">
        <v>426</v>
      </c>
      <c r="AC208">
        <v>275</v>
      </c>
      <c r="AD208">
        <v>4103</v>
      </c>
      <c r="AE208">
        <v>7</v>
      </c>
      <c r="AF208">
        <v>2</v>
      </c>
      <c r="AG208">
        <v>96</v>
      </c>
      <c r="AH208">
        <f t="shared" si="411"/>
        <v>122</v>
      </c>
      <c r="AI208">
        <f t="shared" si="412"/>
        <v>41</v>
      </c>
      <c r="AJ208">
        <f t="shared" si="413"/>
        <v>655</v>
      </c>
      <c r="AK208">
        <f t="shared" ref="AK208" si="440">-(J208-J207)+L208</f>
        <v>21</v>
      </c>
      <c r="AS208">
        <f>COUNTIF('Wartburg Positive Tests'!G:G,"&lt;="&amp;covid19!A208)-COUNTIF('Wartburg Positive Tests'!H:H,"&lt;="&amp;covid19!A208)</f>
        <v>38</v>
      </c>
      <c r="AT208">
        <f t="shared" ref="AT208:AT210" si="441">AH208-AS208</f>
        <v>84</v>
      </c>
    </row>
    <row r="209" spans="1:46" x14ac:dyDescent="0.35">
      <c r="A209" s="14">
        <f t="shared" si="49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 s="7">
        <f t="shared" si="380"/>
        <v>762239</v>
      </c>
      <c r="N209" s="4">
        <f t="shared" si="381"/>
        <v>0.11558632628576865</v>
      </c>
      <c r="Q209">
        <f t="shared" ref="Q209" si="442">C209-C208</f>
        <v>1314</v>
      </c>
      <c r="R209">
        <f t="shared" ref="R209" si="443">M209-M208</f>
        <v>5192</v>
      </c>
      <c r="S209" s="8">
        <f t="shared" ref="S209" si="444">Q209/U209</f>
        <v>0.20196741469412849</v>
      </c>
      <c r="T209" s="8">
        <f t="shared" ref="T209" si="445">SUM(Q203:Q209)/SUM(U203:U209)</f>
        <v>0.17488567544184896</v>
      </c>
      <c r="U209">
        <f t="shared" ref="U209" si="446">B209-B208</f>
        <v>6506</v>
      </c>
      <c r="V209">
        <f t="shared" ref="V209" si="447">C209-D209-E209</f>
        <v>21905</v>
      </c>
      <c r="W209" s="3">
        <f t="shared" ref="W209" si="448">F209/V209</f>
        <v>1.9995434832230083E-2</v>
      </c>
      <c r="X209">
        <f t="shared" ref="X209" si="449">E209-E208</f>
        <v>6</v>
      </c>
      <c r="Y209">
        <v>563</v>
      </c>
      <c r="Z209">
        <v>322</v>
      </c>
      <c r="AA209">
        <v>4912</v>
      </c>
      <c r="AB209">
        <v>427</v>
      </c>
      <c r="AC209">
        <v>285</v>
      </c>
      <c r="AD209">
        <v>4108</v>
      </c>
      <c r="AE209">
        <v>7</v>
      </c>
      <c r="AF209">
        <v>2</v>
      </c>
      <c r="AG209">
        <v>96</v>
      </c>
      <c r="AH209">
        <f t="shared" ref="AH209:AH210" si="450">Y209-AB209-AE209</f>
        <v>129</v>
      </c>
      <c r="AI209">
        <f t="shared" ref="AI209:AI210" si="451">Z209-AC209-AF209</f>
        <v>35</v>
      </c>
      <c r="AJ209">
        <f t="shared" ref="AJ209:AJ210" si="452">AA209-AD209-AG209</f>
        <v>708</v>
      </c>
      <c r="AK209">
        <f t="shared" ref="AK209:AK210" si="453">-(J209-J208)+L209</f>
        <v>23</v>
      </c>
      <c r="AS209">
        <f>COUNTIF('Wartburg Positive Tests'!G:G,"&lt;="&amp;covid19!A209)-COUNTIF('Wartburg Positive Tests'!H:H,"&lt;="&amp;covid19!A209)</f>
        <v>38</v>
      </c>
      <c r="AT209">
        <f t="shared" si="441"/>
        <v>91</v>
      </c>
    </row>
    <row r="210" spans="1:46" x14ac:dyDescent="0.35">
      <c r="A210" s="14">
        <f t="shared" si="49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 s="7">
        <f t="shared" si="380"/>
        <v>764411</v>
      </c>
      <c r="N210" s="4">
        <f t="shared" si="381"/>
        <v>0.1157296975894611</v>
      </c>
      <c r="Q210">
        <f t="shared" ref="Q210" si="454">C210-C209</f>
        <v>424</v>
      </c>
      <c r="R210">
        <f t="shared" ref="R210" si="455">M210-M209</f>
        <v>2172</v>
      </c>
      <c r="S210" s="8">
        <f t="shared" ref="S210" si="456">Q210/U210</f>
        <v>0.1633281972265023</v>
      </c>
      <c r="T210" s="8">
        <f t="shared" ref="T210" si="457">SUM(Q204:Q210)/SUM(U204:U210)</f>
        <v>0.17695635076681085</v>
      </c>
      <c r="U210">
        <f t="shared" ref="U210" si="458">B210-B209</f>
        <v>2596</v>
      </c>
      <c r="V210">
        <f t="shared" ref="V210" si="459">C210-D210-E210</f>
        <v>22090</v>
      </c>
      <c r="W210" s="3">
        <f t="shared" ref="W210" si="460">F210/V210</f>
        <v>2.0325939339067452E-2</v>
      </c>
      <c r="X210">
        <f t="shared" ref="X210" si="461">E210-E209</f>
        <v>2</v>
      </c>
      <c r="Y210">
        <v>564</v>
      </c>
      <c r="Z210">
        <v>322</v>
      </c>
      <c r="AA210">
        <v>4920</v>
      </c>
      <c r="AB210">
        <v>429</v>
      </c>
      <c r="AC210">
        <v>285</v>
      </c>
      <c r="AD210">
        <v>4112</v>
      </c>
      <c r="AE210">
        <v>7</v>
      </c>
      <c r="AF210">
        <v>2</v>
      </c>
      <c r="AG210">
        <v>96</v>
      </c>
      <c r="AH210">
        <f t="shared" si="450"/>
        <v>128</v>
      </c>
      <c r="AI210">
        <f t="shared" si="451"/>
        <v>35</v>
      </c>
      <c r="AJ210">
        <f t="shared" si="452"/>
        <v>712</v>
      </c>
      <c r="AK210">
        <f t="shared" si="453"/>
        <v>14</v>
      </c>
      <c r="AL210">
        <v>6</v>
      </c>
      <c r="AM210">
        <v>6</v>
      </c>
      <c r="AN210">
        <v>24</v>
      </c>
      <c r="AS210">
        <f>COUNTIF('Wartburg Positive Tests'!G:G,"&lt;="&amp;covid19!A210)-COUNTIF('Wartburg Positive Tests'!H:H,"&lt;="&amp;covid19!A210)</f>
        <v>26</v>
      </c>
      <c r="AT210">
        <f t="shared" si="441"/>
        <v>102</v>
      </c>
    </row>
    <row r="211" spans="1:46" x14ac:dyDescent="0.35">
      <c r="A211" s="14">
        <f t="shared" si="49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 s="7">
        <f t="shared" si="380"/>
        <v>766828</v>
      </c>
      <c r="N211" s="4">
        <f t="shared" si="381"/>
        <v>0.11593631469120004</v>
      </c>
      <c r="Q211">
        <f t="shared" ref="Q211" si="462">C211-C210</f>
        <v>519</v>
      </c>
      <c r="R211">
        <f t="shared" ref="R211" si="463">M211-M210</f>
        <v>2417</v>
      </c>
      <c r="S211" s="8">
        <f t="shared" ref="S211" si="464">Q211/U211</f>
        <v>0.17677111716621252</v>
      </c>
      <c r="T211" s="8">
        <f t="shared" ref="T211" si="465">SUM(Q205:Q211)/SUM(U205:U211)</f>
        <v>0.17857675667611517</v>
      </c>
      <c r="U211">
        <f t="shared" ref="U211" si="466">B211-B210</f>
        <v>2936</v>
      </c>
      <c r="V211">
        <f t="shared" ref="V211" si="467">C211-D211-E211</f>
        <v>21054</v>
      </c>
      <c r="W211" s="3">
        <f t="shared" ref="W211" si="468">F211/V211</f>
        <v>2.1991070580412272E-2</v>
      </c>
      <c r="X211">
        <f t="shared" ref="X211" si="469">E211-E210</f>
        <v>19</v>
      </c>
      <c r="Y211">
        <v>569</v>
      </c>
      <c r="Z211">
        <v>322</v>
      </c>
      <c r="AA211">
        <v>4931</v>
      </c>
      <c r="AB211">
        <v>441</v>
      </c>
      <c r="AC211">
        <v>292</v>
      </c>
      <c r="AD211">
        <v>4150</v>
      </c>
      <c r="AE211">
        <v>7</v>
      </c>
      <c r="AF211">
        <v>2</v>
      </c>
      <c r="AG211">
        <v>96</v>
      </c>
      <c r="AH211">
        <f t="shared" ref="AH211:AH212" si="470">Y211-AB211-AE211</f>
        <v>121</v>
      </c>
      <c r="AI211">
        <f t="shared" ref="AI211:AI212" si="471">Z211-AC211-AF211</f>
        <v>28</v>
      </c>
      <c r="AJ211">
        <f t="shared" ref="AJ211:AJ212" si="472">AA211-AD211-AG211</f>
        <v>685</v>
      </c>
      <c r="AK211">
        <f t="shared" ref="AK211:AK212" si="473">-(J211-J210)+L211</f>
        <v>16</v>
      </c>
      <c r="AL211">
        <v>7</v>
      </c>
      <c r="AM211">
        <v>7</v>
      </c>
      <c r="AN211">
        <v>30</v>
      </c>
      <c r="AS211">
        <f>COUNTIF('Wartburg Positive Tests'!G:G,"&lt;="&amp;covid19!A211)-COUNTIF('Wartburg Positive Tests'!H:H,"&lt;="&amp;covid19!A211)</f>
        <v>18</v>
      </c>
      <c r="AT211">
        <f t="shared" ref="AT211" si="474">AH211-AS211</f>
        <v>103</v>
      </c>
    </row>
    <row r="212" spans="1:46" x14ac:dyDescent="0.35">
      <c r="A212" s="14">
        <f t="shared" si="49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 s="7">
        <f t="shared" si="380"/>
        <v>770868</v>
      </c>
      <c r="N212" s="4">
        <f t="shared" si="381"/>
        <v>0.11647961709853111</v>
      </c>
      <c r="Q212">
        <f t="shared" ref="Q212" si="475">C212-C211</f>
        <v>1066</v>
      </c>
      <c r="R212">
        <f t="shared" ref="R212" si="476">M212-M211</f>
        <v>4040</v>
      </c>
      <c r="S212" s="8">
        <f t="shared" ref="S212" si="477">Q212/U212</f>
        <v>0.20877399138268704</v>
      </c>
      <c r="T212" s="8">
        <f t="shared" ref="T212" si="478">SUM(Q206:Q212)/SUM(U206:U212)</f>
        <v>0.184050319549347</v>
      </c>
      <c r="U212">
        <f t="shared" ref="U212" si="479">B212-B211</f>
        <v>5106</v>
      </c>
      <c r="V212">
        <f t="shared" ref="V212" si="480">C212-D212-E212</f>
        <v>21115</v>
      </c>
      <c r="W212" s="3">
        <f t="shared" ref="W212" si="481">F212/V212</f>
        <v>2.2401136632725551E-2</v>
      </c>
      <c r="X212">
        <f t="shared" ref="X212" si="482">E212-E211</f>
        <v>10</v>
      </c>
      <c r="Y212">
        <v>576</v>
      </c>
      <c r="Z212">
        <v>324</v>
      </c>
      <c r="AA212">
        <v>4967</v>
      </c>
      <c r="AB212">
        <v>448</v>
      </c>
      <c r="AC212">
        <v>294</v>
      </c>
      <c r="AD212">
        <v>4188</v>
      </c>
      <c r="AE212">
        <v>7</v>
      </c>
      <c r="AF212">
        <v>2</v>
      </c>
      <c r="AG212">
        <v>96</v>
      </c>
      <c r="AH212">
        <f t="shared" si="470"/>
        <v>121</v>
      </c>
      <c r="AI212">
        <f t="shared" si="471"/>
        <v>28</v>
      </c>
      <c r="AJ212">
        <f t="shared" si="472"/>
        <v>683</v>
      </c>
      <c r="AK212">
        <f t="shared" si="473"/>
        <v>12</v>
      </c>
      <c r="AL212">
        <v>8</v>
      </c>
      <c r="AM212">
        <v>8</v>
      </c>
      <c r="AN212">
        <v>32</v>
      </c>
      <c r="AS212">
        <f>COUNTIF('Wartburg Positive Tests'!G:G,"&lt;="&amp;covid19!A212)-COUNTIF('Wartburg Positive Tests'!H:H,"&lt;="&amp;covid19!A212)</f>
        <v>12</v>
      </c>
      <c r="AT212">
        <f t="shared" ref="AT212:AT214" si="483">AH212-AS212</f>
        <v>109</v>
      </c>
    </row>
    <row r="213" spans="1:46" x14ac:dyDescent="0.35">
      <c r="A213" s="14">
        <f t="shared" si="49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 s="7">
        <f t="shared" si="380"/>
        <v>776083</v>
      </c>
      <c r="N213" s="4">
        <f t="shared" si="381"/>
        <v>0.11718261217748192</v>
      </c>
      <c r="Q213">
        <f t="shared" ref="Q213" si="484">C213-C212</f>
        <v>1387</v>
      </c>
      <c r="R213">
        <f t="shared" ref="R213" si="485">M213-M212</f>
        <v>5215</v>
      </c>
      <c r="S213" s="8">
        <f t="shared" ref="S213" si="486">Q213/U213</f>
        <v>0.21008785216601031</v>
      </c>
      <c r="T213" s="8">
        <f t="shared" ref="T213" si="487">SUM(Q207:Q213)/SUM(U207:U213)</f>
        <v>0.19263859762327257</v>
      </c>
      <c r="U213">
        <f t="shared" ref="U213" si="488">B213-B212</f>
        <v>6602</v>
      </c>
      <c r="V213">
        <f t="shared" ref="V213" si="489">C213-D213-E213</f>
        <v>21434</v>
      </c>
      <c r="W213" s="3">
        <f t="shared" ref="W213" si="490">F213/V213</f>
        <v>2.2487636465428756E-2</v>
      </c>
      <c r="X213">
        <f t="shared" ref="X213" si="491">E213-E212</f>
        <v>14</v>
      </c>
      <c r="Y213">
        <v>583</v>
      </c>
      <c r="Z213">
        <v>326</v>
      </c>
      <c r="AA213">
        <v>5008</v>
      </c>
      <c r="AB213">
        <v>455</v>
      </c>
      <c r="AC213">
        <v>295</v>
      </c>
      <c r="AD213">
        <v>4219</v>
      </c>
      <c r="AE213">
        <v>7</v>
      </c>
      <c r="AF213">
        <v>2</v>
      </c>
      <c r="AG213">
        <v>96</v>
      </c>
      <c r="AH213">
        <f t="shared" ref="AH213" si="492">Y213-AB213-AE213</f>
        <v>121</v>
      </c>
      <c r="AI213">
        <f t="shared" ref="AI213" si="493">Z213-AC213-AF213</f>
        <v>29</v>
      </c>
      <c r="AJ213">
        <f t="shared" ref="AJ213" si="494">AA213-AD213-AG213</f>
        <v>693</v>
      </c>
      <c r="AK213">
        <f t="shared" ref="AK213" si="495">-(J213-J212)+L213</f>
        <v>19</v>
      </c>
      <c r="AL213">
        <v>8</v>
      </c>
      <c r="AM213">
        <v>8</v>
      </c>
      <c r="AN213">
        <v>36</v>
      </c>
      <c r="AS213">
        <f>COUNTIF('Wartburg Positive Tests'!G:G,"&lt;="&amp;covid19!A213)-COUNTIF('Wartburg Positive Tests'!H:H,"&lt;="&amp;covid19!A213)</f>
        <v>9</v>
      </c>
      <c r="AT213">
        <f t="shared" si="483"/>
        <v>112</v>
      </c>
    </row>
    <row r="214" spans="1:46" x14ac:dyDescent="0.35">
      <c r="A214" s="14">
        <f t="shared" si="49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 s="7">
        <f t="shared" si="380"/>
        <v>782005</v>
      </c>
      <c r="N214" s="4">
        <f t="shared" si="381"/>
        <v>0.11793037559908726</v>
      </c>
      <c r="Q214">
        <f t="shared" ref="Q214" si="496">C214-C213</f>
        <v>1537</v>
      </c>
      <c r="R214">
        <f t="shared" ref="R214" si="497">M214-M213</f>
        <v>5922</v>
      </c>
      <c r="S214" s="8">
        <f t="shared" ref="S214" si="498">Q214/U214</f>
        <v>0.20605979353800777</v>
      </c>
      <c r="T214" s="8">
        <f t="shared" ref="T214" si="499">SUM(Q208:Q214)/SUM(U208:U214)</f>
        <v>0.19946636271792348</v>
      </c>
      <c r="U214">
        <f t="shared" ref="U214" si="500">B214-B213</f>
        <v>7459</v>
      </c>
      <c r="V214">
        <f t="shared" ref="V214" si="501">C214-D214-E214</f>
        <v>22545</v>
      </c>
      <c r="W214" s="3">
        <f t="shared" ref="W214" si="502">F214/V214</f>
        <v>2.0758483033932136E-2</v>
      </c>
      <c r="X214">
        <f t="shared" ref="X214" si="503">E214-E213</f>
        <v>16</v>
      </c>
      <c r="Y214">
        <v>594</v>
      </c>
      <c r="Z214">
        <v>333</v>
      </c>
      <c r="AA214">
        <v>5075</v>
      </c>
      <c r="AB214">
        <v>457</v>
      </c>
      <c r="AC214">
        <v>304</v>
      </c>
      <c r="AD214">
        <v>4245</v>
      </c>
      <c r="AE214">
        <v>7</v>
      </c>
      <c r="AF214">
        <v>2</v>
      </c>
      <c r="AG214">
        <v>96</v>
      </c>
      <c r="AH214">
        <f t="shared" ref="AH214" si="504">Y214-AB214-AE214</f>
        <v>130</v>
      </c>
      <c r="AI214">
        <f t="shared" ref="AI214" si="505">Z214-AC214-AF214</f>
        <v>27</v>
      </c>
      <c r="AJ214">
        <f t="shared" ref="AJ214" si="506">AA214-AD214-AG214</f>
        <v>734</v>
      </c>
      <c r="AK214">
        <f t="shared" ref="AK214" si="507">-(J214-J213)+L214</f>
        <v>23</v>
      </c>
      <c r="AL214">
        <v>8</v>
      </c>
      <c r="AM214">
        <v>8</v>
      </c>
      <c r="AN214">
        <v>62</v>
      </c>
      <c r="AS214">
        <f>COUNTIF('Wartburg Positive Tests'!G:G,"&lt;="&amp;covid19!A214)-COUNTIF('Wartburg Positive Tests'!H:H,"&lt;="&amp;covid19!A214)</f>
        <v>7</v>
      </c>
      <c r="AT214">
        <f t="shared" si="483"/>
        <v>123</v>
      </c>
    </row>
    <row r="215" spans="1:46" x14ac:dyDescent="0.35">
      <c r="A215" s="14">
        <f t="shared" si="49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 s="7">
        <f t="shared" si="380"/>
        <v>787621</v>
      </c>
      <c r="N215" s="4">
        <f t="shared" si="381"/>
        <v>0.11866487330865601</v>
      </c>
      <c r="Q215">
        <f t="shared" ref="Q215" si="508">C215-C214</f>
        <v>1495</v>
      </c>
      <c r="R215">
        <f t="shared" ref="R215" si="509">M215-M214</f>
        <v>5616</v>
      </c>
      <c r="S215" s="8">
        <f t="shared" ref="S215" si="510">Q215/U215</f>
        <v>0.21023765996343693</v>
      </c>
      <c r="T215" s="8">
        <f t="shared" ref="T215" si="511">SUM(Q209:Q215)/SUM(U209:U215)</f>
        <v>0.20205658210669172</v>
      </c>
      <c r="U215">
        <f t="shared" ref="U215" si="512">B215-B214</f>
        <v>7111</v>
      </c>
      <c r="V215">
        <f t="shared" ref="V215" si="513">C215-D215-E215</f>
        <v>23055</v>
      </c>
      <c r="W215" s="3">
        <f t="shared" ref="W215" si="514">F215/V215</f>
        <v>1.9995662546085449E-2</v>
      </c>
      <c r="X215">
        <f t="shared" ref="X215" si="515">E215-E214</f>
        <v>3</v>
      </c>
      <c r="Y215">
        <v>605</v>
      </c>
      <c r="Z215">
        <v>337</v>
      </c>
      <c r="AA215">
        <v>5130</v>
      </c>
      <c r="AB215">
        <v>462</v>
      </c>
      <c r="AC215">
        <v>304</v>
      </c>
      <c r="AD215">
        <v>4281</v>
      </c>
      <c r="AE215">
        <v>7</v>
      </c>
      <c r="AF215">
        <v>2</v>
      </c>
      <c r="AG215">
        <v>96</v>
      </c>
      <c r="AH215">
        <f t="shared" ref="AH215" si="516">Y215-AB215-AE215</f>
        <v>136</v>
      </c>
      <c r="AI215">
        <f t="shared" ref="AI215" si="517">Z215-AC215-AF215</f>
        <v>31</v>
      </c>
      <c r="AJ215">
        <f t="shared" ref="AJ215" si="518">AA215-AD215-AG215</f>
        <v>753</v>
      </c>
      <c r="AK215">
        <f t="shared" ref="AK215" si="519">-(J215-J214)+L215</f>
        <v>11</v>
      </c>
      <c r="AS215">
        <f>COUNTIF('Wartburg Positive Tests'!G:G,"&lt;="&amp;covid19!A215)-COUNTIF('Wartburg Positive Tests'!H:H,"&lt;="&amp;covid19!A215)</f>
        <v>8</v>
      </c>
      <c r="AT215">
        <f t="shared" ref="AT215" si="520">AH215-AS215</f>
        <v>128</v>
      </c>
    </row>
    <row r="216" spans="1:46" x14ac:dyDescent="0.35">
      <c r="A216" s="14">
        <f t="shared" si="49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 s="7">
        <f t="shared" si="380"/>
        <v>791811</v>
      </c>
      <c r="N216" s="4">
        <f t="shared" si="381"/>
        <v>0.11910692611748266</v>
      </c>
      <c r="Q216">
        <f t="shared" ref="Q216" si="521">C216-C215</f>
        <v>1015</v>
      </c>
      <c r="R216">
        <f t="shared" ref="R216" si="522">M216-M215</f>
        <v>4190</v>
      </c>
      <c r="S216" s="8">
        <f t="shared" ref="S216" si="523">Q216/U216</f>
        <v>0.19500480307396734</v>
      </c>
      <c r="T216" s="8">
        <f t="shared" ref="T216" si="524">SUM(Q210:Q216)/SUM(U210:U216)</f>
        <v>0.20108064298257464</v>
      </c>
      <c r="U216">
        <f t="shared" ref="U216" si="525">B216-B215</f>
        <v>5205</v>
      </c>
      <c r="V216">
        <f t="shared" ref="V216" si="526">C216-D216-E216</f>
        <v>23753</v>
      </c>
      <c r="W216" s="3">
        <f t="shared" ref="W216" si="527">F216/V216</f>
        <v>1.9997474003283795E-2</v>
      </c>
      <c r="X216">
        <f t="shared" ref="X216" si="528">E216-E215</f>
        <v>4</v>
      </c>
      <c r="Y216">
        <v>611</v>
      </c>
      <c r="Z216">
        <v>340</v>
      </c>
      <c r="AA216">
        <v>5167</v>
      </c>
      <c r="AB216">
        <v>464</v>
      </c>
      <c r="AC216">
        <v>304</v>
      </c>
      <c r="AD216">
        <v>4286</v>
      </c>
      <c r="AE216">
        <v>7</v>
      </c>
      <c r="AF216">
        <v>2</v>
      </c>
      <c r="AG216">
        <v>96</v>
      </c>
      <c r="AH216">
        <f t="shared" ref="AH216:AH219" si="529">Y216-AB216-AE216</f>
        <v>140</v>
      </c>
      <c r="AI216">
        <f t="shared" ref="AI216:AI219" si="530">Z216-AC216-AF216</f>
        <v>34</v>
      </c>
      <c r="AJ216">
        <f t="shared" ref="AJ216:AJ219" si="531">AA216-AD216-AG216</f>
        <v>785</v>
      </c>
      <c r="AK216">
        <f t="shared" ref="AK216:AK219" si="532">-(J216-J215)+L216</f>
        <v>15</v>
      </c>
      <c r="AL216">
        <v>5</v>
      </c>
      <c r="AM216">
        <v>5</v>
      </c>
      <c r="AN216">
        <v>63</v>
      </c>
      <c r="AS216">
        <f>COUNTIF('Wartburg Positive Tests'!G:G,"&lt;="&amp;covid19!A216)-COUNTIF('Wartburg Positive Tests'!H:H,"&lt;="&amp;covid19!A216)</f>
        <v>11</v>
      </c>
      <c r="AT216">
        <f t="shared" ref="AT216:AT217" si="533">AH216-AS216</f>
        <v>129</v>
      </c>
    </row>
    <row r="217" spans="1:46" x14ac:dyDescent="0.35">
      <c r="A217" s="14">
        <f t="shared" si="49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 s="7">
        <f t="shared" si="380"/>
        <v>794172</v>
      </c>
      <c r="N217" s="4">
        <f t="shared" si="381"/>
        <v>0.11928351376348235</v>
      </c>
      <c r="Q217">
        <f t="shared" ref="Q217" si="534">C217-C216</f>
        <v>500</v>
      </c>
      <c r="R217">
        <f t="shared" ref="R217" si="535">M217-M216</f>
        <v>2361</v>
      </c>
      <c r="S217" s="8">
        <f t="shared" ref="S217" si="536">Q217/U217</f>
        <v>0.17476406850751486</v>
      </c>
      <c r="T217" s="8">
        <f t="shared" ref="T217" si="537">SUM(Q211:Q217)/SUM(U211:U217)</f>
        <v>0.20168991416309012</v>
      </c>
      <c r="U217">
        <f t="shared" ref="U217" si="538">B217-B216</f>
        <v>2861</v>
      </c>
      <c r="V217">
        <f t="shared" ref="V217" si="539">C217-D217-E217</f>
        <v>23984</v>
      </c>
      <c r="W217" s="3">
        <f t="shared" ref="W217" si="540">F217/V217</f>
        <v>2.0013342228152101E-2</v>
      </c>
      <c r="X217">
        <f t="shared" ref="X217" si="541">E217-E216</f>
        <v>4</v>
      </c>
      <c r="Y217">
        <v>611</v>
      </c>
      <c r="Z217">
        <v>342</v>
      </c>
      <c r="AA217">
        <v>5176</v>
      </c>
      <c r="AB217">
        <v>465</v>
      </c>
      <c r="AC217">
        <v>304</v>
      </c>
      <c r="AD217">
        <v>4300</v>
      </c>
      <c r="AE217">
        <v>7</v>
      </c>
      <c r="AF217">
        <v>2</v>
      </c>
      <c r="AG217">
        <v>96</v>
      </c>
      <c r="AH217">
        <f t="shared" si="529"/>
        <v>139</v>
      </c>
      <c r="AI217">
        <f t="shared" si="530"/>
        <v>36</v>
      </c>
      <c r="AJ217">
        <f t="shared" si="531"/>
        <v>780</v>
      </c>
      <c r="AK217">
        <f t="shared" si="532"/>
        <v>17</v>
      </c>
      <c r="AL217">
        <v>3</v>
      </c>
      <c r="AM217">
        <v>3</v>
      </c>
      <c r="AN217">
        <v>60</v>
      </c>
      <c r="AS217">
        <f>COUNTIF('Wartburg Positive Tests'!G:G,"&lt;="&amp;covid19!A217)-COUNTIF('Wartburg Positive Tests'!H:H,"&lt;="&amp;covid19!A217)</f>
        <v>9</v>
      </c>
      <c r="AT217">
        <f t="shared" si="533"/>
        <v>130</v>
      </c>
    </row>
    <row r="218" spans="1:46" x14ac:dyDescent="0.35">
      <c r="A218" s="14">
        <f t="shared" si="49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 s="7">
        <f t="shared" si="380"/>
        <v>797036</v>
      </c>
      <c r="N218" s="4">
        <f t="shared" si="381"/>
        <v>0.11950349752323212</v>
      </c>
      <c r="Q218">
        <f t="shared" ref="Q218" si="542">C218-C217</f>
        <v>614</v>
      </c>
      <c r="R218">
        <f t="shared" ref="R218" si="543">M218-M217</f>
        <v>2864</v>
      </c>
      <c r="S218" s="8">
        <f t="shared" ref="S218" si="544">Q218/U218</f>
        <v>0.17653824036802759</v>
      </c>
      <c r="T218" s="8">
        <f t="shared" ref="T218" si="545">SUM(Q212:Q218)/SUM(U212:U218)</f>
        <v>0.20131140605996509</v>
      </c>
      <c r="U218">
        <f t="shared" ref="U218" si="546">B218-B217</f>
        <v>3478</v>
      </c>
      <c r="V218">
        <f t="shared" ref="V218" si="547">C218-D218-E218</f>
        <v>23212</v>
      </c>
      <c r="W218" s="3">
        <f t="shared" ref="W218" si="548">F218/V218</f>
        <v>2.1583663622264347E-2</v>
      </c>
      <c r="X218">
        <f t="shared" ref="X218" si="549">E218-E217</f>
        <v>16</v>
      </c>
      <c r="Y218">
        <v>614</v>
      </c>
      <c r="Z218">
        <v>344</v>
      </c>
      <c r="AA218">
        <v>5195</v>
      </c>
      <c r="AB218">
        <v>469</v>
      </c>
      <c r="AC218">
        <v>317</v>
      </c>
      <c r="AD218">
        <v>4326</v>
      </c>
      <c r="AE218">
        <v>8</v>
      </c>
      <c r="AF218">
        <v>2</v>
      </c>
      <c r="AG218">
        <v>96</v>
      </c>
      <c r="AH218">
        <f t="shared" si="529"/>
        <v>137</v>
      </c>
      <c r="AI218">
        <f t="shared" si="530"/>
        <v>25</v>
      </c>
      <c r="AJ218">
        <f t="shared" si="531"/>
        <v>773</v>
      </c>
      <c r="AK218">
        <f t="shared" si="532"/>
        <v>10</v>
      </c>
      <c r="AL218">
        <v>5</v>
      </c>
      <c r="AM218">
        <v>5</v>
      </c>
      <c r="AN218">
        <v>70</v>
      </c>
      <c r="AS218">
        <f>COUNTIF('Wartburg Positive Tests'!G:G,"&lt;="&amp;covid19!A218)-COUNTIF('Wartburg Positive Tests'!H:H,"&lt;="&amp;covid19!A218)</f>
        <v>8</v>
      </c>
      <c r="AT218">
        <f t="shared" ref="AT218:AT219" si="550">AH218-AS218</f>
        <v>129</v>
      </c>
    </row>
    <row r="219" spans="1:46" x14ac:dyDescent="0.35">
      <c r="A219" s="14">
        <f t="shared" si="49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 s="7">
        <f t="shared" si="380"/>
        <v>801461</v>
      </c>
      <c r="N219" s="4">
        <f t="shared" si="381"/>
        <v>0.12002209110053647</v>
      </c>
      <c r="Q219">
        <f t="shared" ref="Q219" si="551">C219-C218</f>
        <v>1137</v>
      </c>
      <c r="R219">
        <f t="shared" ref="R219" si="552">M219-M218</f>
        <v>4425</v>
      </c>
      <c r="S219" s="8">
        <f t="shared" ref="S219" si="553">Q219/U219</f>
        <v>0.20442286947141317</v>
      </c>
      <c r="T219" s="8">
        <f t="shared" ref="T219" si="554">SUM(Q213:Q219)/SUM(U213:U219)</f>
        <v>0.20076806520716861</v>
      </c>
      <c r="U219">
        <f t="shared" ref="U219" si="555">B219-B218</f>
        <v>5562</v>
      </c>
      <c r="V219">
        <f t="shared" ref="V219:V220" si="556">C219-D219-E219</f>
        <v>23133</v>
      </c>
      <c r="W219" s="3">
        <f t="shared" ref="W219:W220" si="557">F219/V219</f>
        <v>2.3083906108157179E-2</v>
      </c>
      <c r="X219">
        <f t="shared" ref="X219:X220" si="558">E219-E218</f>
        <v>28</v>
      </c>
      <c r="Y219">
        <v>625</v>
      </c>
      <c r="Z219">
        <v>347</v>
      </c>
      <c r="AA219">
        <v>5269</v>
      </c>
      <c r="AB219">
        <v>476</v>
      </c>
      <c r="AC219">
        <v>319</v>
      </c>
      <c r="AD219">
        <v>4345</v>
      </c>
      <c r="AE219">
        <v>9</v>
      </c>
      <c r="AF219">
        <v>2</v>
      </c>
      <c r="AG219">
        <v>96</v>
      </c>
      <c r="AH219">
        <f t="shared" si="529"/>
        <v>140</v>
      </c>
      <c r="AI219">
        <f t="shared" si="530"/>
        <v>26</v>
      </c>
      <c r="AJ219">
        <f t="shared" si="531"/>
        <v>828</v>
      </c>
      <c r="AK219">
        <f t="shared" si="532"/>
        <v>11</v>
      </c>
      <c r="AL219">
        <v>6</v>
      </c>
      <c r="AM219">
        <v>6</v>
      </c>
      <c r="AN219">
        <v>52</v>
      </c>
      <c r="AS219">
        <f>COUNTIF('Wartburg Positive Tests'!G:G,"&lt;="&amp;covid19!A219)-COUNTIF('Wartburg Positive Tests'!H:H,"&lt;="&amp;covid19!A219)</f>
        <v>8</v>
      </c>
      <c r="AT219">
        <f t="shared" si="550"/>
        <v>132</v>
      </c>
    </row>
    <row r="220" spans="1:46" x14ac:dyDescent="0.35">
      <c r="A220" s="14">
        <f t="shared" si="49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 s="7">
        <f t="shared" si="380"/>
        <v>806416</v>
      </c>
      <c r="N220" s="4">
        <f t="shared" si="381"/>
        <v>0.12078020486374218</v>
      </c>
      <c r="Q220">
        <f t="shared" ref="Q220" si="559">C220-C219</f>
        <v>1466</v>
      </c>
      <c r="R220">
        <f t="shared" ref="R220" si="560">M220-M219</f>
        <v>4955</v>
      </c>
      <c r="S220" s="8">
        <f t="shared" ref="S220" si="561">Q220/U220</f>
        <v>0.22831334683071172</v>
      </c>
      <c r="T220" s="8">
        <f t="shared" ref="T220" si="562">SUM(Q214:Q220)/SUM(U214:U220)</f>
        <v>0.20379557445468147</v>
      </c>
      <c r="U220">
        <f t="shared" ref="U220" si="563">B220-B219</f>
        <v>6421</v>
      </c>
      <c r="V220">
        <f t="shared" si="556"/>
        <v>23592</v>
      </c>
      <c r="W220" s="3">
        <f t="shared" si="557"/>
        <v>2.2465242455069517E-2</v>
      </c>
      <c r="X220">
        <f t="shared" si="558"/>
        <v>18</v>
      </c>
      <c r="Y220">
        <v>630</v>
      </c>
      <c r="Z220">
        <v>352</v>
      </c>
      <c r="AA220">
        <v>5314</v>
      </c>
      <c r="AB220">
        <v>481</v>
      </c>
      <c r="AC220">
        <v>319</v>
      </c>
      <c r="AD220">
        <v>4366</v>
      </c>
      <c r="AE220">
        <v>9</v>
      </c>
      <c r="AF220">
        <v>2</v>
      </c>
      <c r="AG220">
        <v>98</v>
      </c>
      <c r="AH220">
        <f t="shared" ref="AH220" si="564">Y220-AB220-AE220</f>
        <v>140</v>
      </c>
      <c r="AI220">
        <f t="shared" ref="AI220" si="565">Z220-AC220-AF220</f>
        <v>31</v>
      </c>
      <c r="AJ220">
        <f t="shared" ref="AJ220" si="566">AA220-AD220-AG220</f>
        <v>850</v>
      </c>
      <c r="AK220">
        <f t="shared" ref="AK220" si="567">-(J220-J219)+L220</f>
        <v>21</v>
      </c>
      <c r="AL220">
        <v>7</v>
      </c>
      <c r="AM220">
        <v>7</v>
      </c>
      <c r="AN220">
        <v>57</v>
      </c>
      <c r="AS220">
        <f>COUNTIF('Wartburg Positive Tests'!G:G,"&lt;="&amp;covid19!A220)-COUNTIF('Wartburg Positive Tests'!H:H,"&lt;="&amp;covid19!A220)</f>
        <v>8</v>
      </c>
      <c r="AT220">
        <f t="shared" ref="AT220" si="568">AH220-AS220</f>
        <v>132</v>
      </c>
    </row>
    <row r="221" spans="1:46" x14ac:dyDescent="0.35">
      <c r="A221" s="14">
        <f t="shared" si="49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 s="7">
        <f t="shared" si="380"/>
        <v>811652</v>
      </c>
      <c r="N221" s="4">
        <f t="shared" si="381"/>
        <v>0.12158684326156551</v>
      </c>
      <c r="Q221">
        <f t="shared" ref="Q221" si="569">C221-C220</f>
        <v>1567</v>
      </c>
      <c r="R221">
        <f t="shared" ref="R221" si="570">M221-M220</f>
        <v>5236</v>
      </c>
      <c r="S221" s="8">
        <f t="shared" ref="S221" si="571">Q221/U221</f>
        <v>0.23033955607820078</v>
      </c>
      <c r="T221" s="8">
        <f t="shared" ref="T221" si="572">SUM(Q215:Q221)/SUM(U215:U221)</f>
        <v>0.20816751689324536</v>
      </c>
      <c r="U221">
        <f t="shared" ref="U221" si="573">B221-B220</f>
        <v>6803</v>
      </c>
      <c r="V221">
        <f t="shared" ref="V221" si="574">C221-D221-E221</f>
        <v>24209</v>
      </c>
      <c r="W221" s="3">
        <f t="shared" ref="W221" si="575">F221/V221</f>
        <v>2.214052625056797E-2</v>
      </c>
      <c r="X221">
        <f t="shared" ref="X221" si="576">E221-E220</f>
        <v>23</v>
      </c>
      <c r="Y221">
        <v>644</v>
      </c>
      <c r="Z221">
        <v>356</v>
      </c>
      <c r="AA221">
        <v>5402</v>
      </c>
      <c r="AB221">
        <v>486</v>
      </c>
      <c r="AC221">
        <v>320</v>
      </c>
      <c r="AD221">
        <v>4389</v>
      </c>
      <c r="AE221">
        <v>9</v>
      </c>
      <c r="AF221">
        <v>2</v>
      </c>
      <c r="AG221">
        <v>98</v>
      </c>
      <c r="AH221">
        <f t="shared" ref="AH221" si="577">Y221-AB221-AE221</f>
        <v>149</v>
      </c>
      <c r="AI221">
        <f t="shared" ref="AI221" si="578">Z221-AC221-AF221</f>
        <v>34</v>
      </c>
      <c r="AJ221">
        <f t="shared" ref="AJ221" si="579">AA221-AD221-AG221</f>
        <v>915</v>
      </c>
      <c r="AK221">
        <f t="shared" ref="AK221" si="580">-(J221-J220)+L221</f>
        <v>15</v>
      </c>
      <c r="AL221">
        <v>7</v>
      </c>
      <c r="AM221">
        <v>7</v>
      </c>
      <c r="AN221">
        <v>61</v>
      </c>
      <c r="AS221">
        <f>COUNTIF('Wartburg Positive Tests'!G:G,"&lt;="&amp;covid19!A221)-COUNTIF('Wartburg Positive Tests'!H:H,"&lt;="&amp;covid19!A221)</f>
        <v>9</v>
      </c>
      <c r="AT221">
        <f t="shared" ref="AT221" si="581">AH221-AS221</f>
        <v>140</v>
      </c>
    </row>
    <row r="222" spans="1:46" x14ac:dyDescent="0.35">
      <c r="A222" s="14">
        <f t="shared" si="49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 s="7">
        <f t="shared" si="380"/>
        <v>817341</v>
      </c>
      <c r="N222" s="4">
        <f t="shared" si="381"/>
        <v>0.12283926967395468</v>
      </c>
      <c r="Q222">
        <f t="shared" ref="Q222" si="582">C222-C221</f>
        <v>2116</v>
      </c>
      <c r="R222">
        <f t="shared" ref="R222" si="583">M222-M221</f>
        <v>5689</v>
      </c>
      <c r="S222" s="8">
        <f t="shared" ref="S222" si="584">Q222/U222</f>
        <v>0.27110826393337606</v>
      </c>
      <c r="T222" s="8">
        <f t="shared" ref="T222:T226" si="585">SUM(Q216:Q222)/SUM(U216:U222)</f>
        <v>0.22066343254228399</v>
      </c>
      <c r="U222">
        <f t="shared" ref="U222" si="586">B222-B221</f>
        <v>7805</v>
      </c>
      <c r="V222">
        <f t="shared" ref="V222" si="587">C222-D222-E222</f>
        <v>25385</v>
      </c>
      <c r="W222" s="3">
        <f t="shared" ref="W222" si="588">F222/V222</f>
        <v>2.1469371676186726E-2</v>
      </c>
      <c r="X222">
        <f t="shared" ref="X222" si="589">E222-E221</f>
        <v>12</v>
      </c>
      <c r="Y222">
        <v>660</v>
      </c>
      <c r="Z222">
        <v>362</v>
      </c>
      <c r="AA222">
        <v>5498</v>
      </c>
      <c r="AB222">
        <v>489</v>
      </c>
      <c r="AC222">
        <v>323</v>
      </c>
      <c r="AD222">
        <v>4410</v>
      </c>
      <c r="AE222">
        <v>9</v>
      </c>
      <c r="AF222">
        <v>2</v>
      </c>
      <c r="AG222">
        <v>98</v>
      </c>
      <c r="AH222">
        <f t="shared" ref="AH222" si="590">Y222-AB222-AE222</f>
        <v>162</v>
      </c>
      <c r="AI222">
        <f t="shared" ref="AI222" si="591">Z222-AC222-AF222</f>
        <v>37</v>
      </c>
      <c r="AJ222">
        <f t="shared" ref="AJ222" si="592">AA222-AD222-AG222</f>
        <v>990</v>
      </c>
      <c r="AK222">
        <f t="shared" ref="AK222" si="593">-(J222-J221)+L222</f>
        <v>33</v>
      </c>
      <c r="AS222">
        <f>COUNTIF('Wartburg Positive Tests'!G:G,"&lt;="&amp;covid19!A222)-COUNTIF('Wartburg Positive Tests'!H:H,"&lt;="&amp;covid19!A222)</f>
        <v>9</v>
      </c>
      <c r="AT222">
        <f t="shared" ref="AT222:AT226" si="594">AH222-AS222</f>
        <v>153</v>
      </c>
    </row>
    <row r="223" spans="1:46" x14ac:dyDescent="0.35">
      <c r="A223" s="14">
        <f t="shared" si="49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 s="7">
        <f t="shared" si="380"/>
        <v>821036</v>
      </c>
      <c r="N223" s="4">
        <f t="shared" si="381"/>
        <v>0.12358415945158628</v>
      </c>
      <c r="Q223">
        <f t="shared" ref="Q223" si="595">C223-C222</f>
        <v>1313</v>
      </c>
      <c r="R223">
        <f t="shared" ref="R223" si="596">M223-M222</f>
        <v>3695</v>
      </c>
      <c r="S223" s="8">
        <f t="shared" ref="S223" si="597">Q223/U223</f>
        <v>0.26218051118210861</v>
      </c>
      <c r="T223" s="8">
        <f t="shared" si="585"/>
        <v>0.22966418893984922</v>
      </c>
      <c r="U223">
        <f t="shared" ref="U223" si="598">B223-B222</f>
        <v>5008</v>
      </c>
      <c r="V223">
        <f t="shared" ref="V223" si="599">C223-D223-E223</f>
        <v>26430</v>
      </c>
      <c r="W223" s="3">
        <f t="shared" ref="W223" si="600">F223/V223</f>
        <v>2.0469163828982218E-2</v>
      </c>
      <c r="X223">
        <f t="shared" ref="X223" si="601">E223-E222</f>
        <v>5</v>
      </c>
      <c r="Y223">
        <v>669</v>
      </c>
      <c r="Z223">
        <v>373</v>
      </c>
      <c r="AA223">
        <v>5561</v>
      </c>
      <c r="AB223">
        <v>490</v>
      </c>
      <c r="AC223">
        <v>329</v>
      </c>
      <c r="AD223">
        <v>4415</v>
      </c>
      <c r="AE223">
        <v>9</v>
      </c>
      <c r="AF223">
        <v>2</v>
      </c>
      <c r="AG223">
        <v>98</v>
      </c>
      <c r="AH223">
        <f t="shared" ref="AH223:AH224" si="602">Y223-AB223-AE223</f>
        <v>170</v>
      </c>
      <c r="AI223">
        <f t="shared" ref="AI223:AI224" si="603">Z223-AC223-AF223</f>
        <v>42</v>
      </c>
      <c r="AJ223">
        <f t="shared" ref="AJ223:AJ224" si="604">AA223-AD223-AG223</f>
        <v>1048</v>
      </c>
      <c r="AK223">
        <f t="shared" ref="AK223:AK224" si="605">-(J223-J222)+L223</f>
        <v>31</v>
      </c>
      <c r="AS223">
        <f>COUNTIF('Wartburg Positive Tests'!G:G,"&lt;="&amp;covid19!A223)-COUNTIF('Wartburg Positive Tests'!H:H,"&lt;="&amp;covid19!A223)</f>
        <v>10</v>
      </c>
      <c r="AT223">
        <f t="shared" si="594"/>
        <v>160</v>
      </c>
    </row>
    <row r="224" spans="1:46" x14ac:dyDescent="0.35">
      <c r="A224" s="14">
        <f t="shared" si="49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 s="7">
        <f t="shared" si="380"/>
        <v>822855</v>
      </c>
      <c r="N224" s="4">
        <f t="shared" si="381"/>
        <v>0.1238813677525141</v>
      </c>
      <c r="Q224">
        <f t="shared" ref="Q224" si="606">C224-C223</f>
        <v>575</v>
      </c>
      <c r="R224">
        <f t="shared" ref="R224" si="607">M224-M223</f>
        <v>1819</v>
      </c>
      <c r="S224" s="8">
        <f t="shared" ref="S224" si="608">Q224/U224</f>
        <v>0.24018379281537175</v>
      </c>
      <c r="T224" s="8">
        <f t="shared" si="585"/>
        <v>0.23452803501374397</v>
      </c>
      <c r="U224">
        <f t="shared" ref="U224" si="609">B224-B223</f>
        <v>2394</v>
      </c>
      <c r="V224">
        <f t="shared" ref="V224" si="610">C224-D224-E224</f>
        <v>26745</v>
      </c>
      <c r="W224" s="3">
        <f t="shared" ref="W224" si="611">F224/V224</f>
        <v>2.0975883342680874E-2</v>
      </c>
      <c r="X224">
        <f t="shared" ref="X224" si="612">E224-E223</f>
        <v>1</v>
      </c>
      <c r="Y224">
        <v>672</v>
      </c>
      <c r="Z224">
        <v>378</v>
      </c>
      <c r="AA224">
        <v>5575</v>
      </c>
      <c r="AB224">
        <v>491</v>
      </c>
      <c r="AC224">
        <v>332</v>
      </c>
      <c r="AD224">
        <v>4422</v>
      </c>
      <c r="AE224">
        <v>9</v>
      </c>
      <c r="AF224">
        <v>2</v>
      </c>
      <c r="AG224">
        <v>98</v>
      </c>
      <c r="AH224">
        <f t="shared" si="602"/>
        <v>172</v>
      </c>
      <c r="AI224">
        <f t="shared" si="603"/>
        <v>44</v>
      </c>
      <c r="AJ224">
        <f t="shared" si="604"/>
        <v>1055</v>
      </c>
      <c r="AK224">
        <f t="shared" si="605"/>
        <v>13</v>
      </c>
      <c r="AL224">
        <v>7</v>
      </c>
      <c r="AM224">
        <v>7</v>
      </c>
      <c r="AN224">
        <v>65</v>
      </c>
      <c r="AS224">
        <f>COUNTIF('Wartburg Positive Tests'!G:G,"&lt;="&amp;covid19!A224)-COUNTIF('Wartburg Positive Tests'!H:H,"&lt;="&amp;covid19!A224)</f>
        <v>10</v>
      </c>
      <c r="AT224">
        <f t="shared" si="594"/>
        <v>162</v>
      </c>
    </row>
    <row r="225" spans="1:50" x14ac:dyDescent="0.35">
      <c r="A225" s="14">
        <f t="shared" si="49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 s="7">
        <f t="shared" si="380"/>
        <v>826386</v>
      </c>
      <c r="N225" s="4">
        <f t="shared" si="381"/>
        <v>0.12459573837002982</v>
      </c>
      <c r="Q225">
        <f t="shared" ref="Q225" si="613">C225-C224</f>
        <v>1269</v>
      </c>
      <c r="R225">
        <f t="shared" ref="R225" si="614">M225-M224</f>
        <v>3531</v>
      </c>
      <c r="S225" s="8">
        <f t="shared" ref="S225" si="615">Q225/U225</f>
        <v>0.26437500000000003</v>
      </c>
      <c r="T225" s="8">
        <f t="shared" si="585"/>
        <v>0.24342020467610137</v>
      </c>
      <c r="U225">
        <f t="shared" ref="U225" si="616">B225-B224</f>
        <v>4800</v>
      </c>
      <c r="V225">
        <f t="shared" ref="V225" si="617">C225-D225-E225</f>
        <v>26560</v>
      </c>
      <c r="W225" s="3">
        <f t="shared" ref="W225" si="618">F225/V225</f>
        <v>2.1234939759036144E-2</v>
      </c>
      <c r="X225">
        <f t="shared" ref="X225" si="619">E225-E224</f>
        <v>22</v>
      </c>
      <c r="Y225">
        <v>677</v>
      </c>
      <c r="Z225">
        <v>384</v>
      </c>
      <c r="AA225">
        <v>5650</v>
      </c>
      <c r="AB225">
        <v>500</v>
      </c>
      <c r="AC225">
        <v>336</v>
      </c>
      <c r="AD225">
        <v>4452</v>
      </c>
      <c r="AE225">
        <v>9</v>
      </c>
      <c r="AF225">
        <v>2</v>
      </c>
      <c r="AG225">
        <v>98</v>
      </c>
      <c r="AH225">
        <f t="shared" ref="AH225:AH226" si="620">Y225-AB225-AE225</f>
        <v>168</v>
      </c>
      <c r="AI225">
        <f t="shared" ref="AI225:AI226" si="621">Z225-AC225-AF225</f>
        <v>46</v>
      </c>
      <c r="AJ225">
        <f t="shared" ref="AJ225:AJ226" si="622">AA225-AD225-AG225</f>
        <v>1100</v>
      </c>
      <c r="AK225">
        <f t="shared" ref="AK225:AK226" si="623">-(J225-J224)+L225</f>
        <v>13</v>
      </c>
      <c r="AL225">
        <v>10</v>
      </c>
      <c r="AM225">
        <v>10</v>
      </c>
      <c r="AN225">
        <v>70</v>
      </c>
      <c r="AS225">
        <f>COUNTIF('Wartburg Positive Tests'!G:G,"&lt;="&amp;covid19!A225)-COUNTIF('Wartburg Positive Tests'!H:H,"&lt;="&amp;covid19!A225)</f>
        <v>9</v>
      </c>
      <c r="AT225">
        <f t="shared" si="594"/>
        <v>159</v>
      </c>
    </row>
    <row r="226" spans="1:50" x14ac:dyDescent="0.35">
      <c r="A226" s="14">
        <f t="shared" si="49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 s="7">
        <f t="shared" si="380"/>
        <v>829303</v>
      </c>
      <c r="N226" s="4">
        <f t="shared" si="381"/>
        <v>0.12565973283851173</v>
      </c>
      <c r="Q226">
        <f t="shared" ref="Q226" si="624">C226-C225</f>
        <v>1568</v>
      </c>
      <c r="R226">
        <f t="shared" ref="R226" si="625">M226-M225</f>
        <v>2917</v>
      </c>
      <c r="S226" s="8">
        <f t="shared" ref="S226" si="626">Q226/U226</f>
        <v>0.34960981047937567</v>
      </c>
      <c r="T226" s="8">
        <f t="shared" si="585"/>
        <v>0.2617987061194188</v>
      </c>
      <c r="U226">
        <f t="shared" ref="U226" si="627">B226-B225</f>
        <v>4485</v>
      </c>
      <c r="V226">
        <f t="shared" ref="V226" si="628">C226-D226-E226</f>
        <v>27102</v>
      </c>
      <c r="W226" s="3">
        <f t="shared" ref="W226" si="629">F226/V226</f>
        <v>2.1990996974393034E-2</v>
      </c>
      <c r="X226">
        <f t="shared" ref="X226:X228" si="630">E226-E225</f>
        <v>22</v>
      </c>
      <c r="Y226">
        <v>691</v>
      </c>
      <c r="Z226">
        <v>389</v>
      </c>
      <c r="AA226">
        <v>5756</v>
      </c>
      <c r="AB226">
        <v>508</v>
      </c>
      <c r="AC226">
        <v>338</v>
      </c>
      <c r="AD226">
        <v>4489</v>
      </c>
      <c r="AE226">
        <v>9</v>
      </c>
      <c r="AF226">
        <v>3</v>
      </c>
      <c r="AG226">
        <v>101</v>
      </c>
      <c r="AH226">
        <f t="shared" si="620"/>
        <v>174</v>
      </c>
      <c r="AI226">
        <f t="shared" si="621"/>
        <v>48</v>
      </c>
      <c r="AJ226">
        <f t="shared" si="622"/>
        <v>1166</v>
      </c>
      <c r="AK226">
        <f t="shared" si="623"/>
        <v>18</v>
      </c>
      <c r="AL226">
        <v>13</v>
      </c>
      <c r="AM226">
        <v>13</v>
      </c>
      <c r="AN226">
        <v>76</v>
      </c>
      <c r="AS226">
        <f>COUNTIF('Wartburg Positive Tests'!G:G,"&lt;="&amp;covid19!A226)-COUNTIF('Wartburg Positive Tests'!H:H,"&lt;="&amp;covid19!A226)</f>
        <v>9</v>
      </c>
      <c r="AT226">
        <f t="shared" si="594"/>
        <v>165</v>
      </c>
    </row>
    <row r="227" spans="1:50" x14ac:dyDescent="0.35">
      <c r="A227" s="14">
        <f t="shared" si="49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 s="7">
        <f t="shared" si="380"/>
        <v>834614</v>
      </c>
      <c r="N227" s="4">
        <f t="shared" si="381"/>
        <v>0.12729778450702459</v>
      </c>
      <c r="Q227">
        <f t="shared" ref="Q227:Q228" si="631">C227-C226</f>
        <v>2555</v>
      </c>
      <c r="R227">
        <f t="shared" ref="R227:R228" si="632">M227-M226</f>
        <v>5311</v>
      </c>
      <c r="S227" s="8">
        <f t="shared" ref="S227:S229" si="633">Q227/U227</f>
        <v>0.32481566234426645</v>
      </c>
      <c r="T227" s="8">
        <f t="shared" ref="T227:T228" si="634">SUM(Q221:Q227)/SUM(U221:U227)</f>
        <v>0.27994688593243278</v>
      </c>
      <c r="U227">
        <f t="shared" ref="U227:U228" si="635">B227-B226</f>
        <v>7866</v>
      </c>
      <c r="V227">
        <f t="shared" ref="V227:V228" si="636">C227-D227-E227</f>
        <v>28675</v>
      </c>
      <c r="W227" s="3">
        <f t="shared" ref="W227:W228" si="637">F227/V227</f>
        <v>2.1098517872711421E-2</v>
      </c>
      <c r="X227">
        <f t="shared" si="630"/>
        <v>12</v>
      </c>
      <c r="Y227">
        <v>707</v>
      </c>
      <c r="Z227">
        <v>402</v>
      </c>
      <c r="AA227">
        <v>5910</v>
      </c>
      <c r="AB227">
        <v>511</v>
      </c>
      <c r="AC227">
        <v>345</v>
      </c>
      <c r="AD227">
        <v>4511</v>
      </c>
      <c r="AE227">
        <v>9</v>
      </c>
      <c r="AF227">
        <v>3</v>
      </c>
      <c r="AG227">
        <v>102</v>
      </c>
      <c r="AH227">
        <f t="shared" ref="AH227" si="638">Y227-AB227-AE227</f>
        <v>187</v>
      </c>
      <c r="AI227">
        <f t="shared" ref="AI227" si="639">Z227-AC227-AF227</f>
        <v>54</v>
      </c>
      <c r="AJ227">
        <f t="shared" ref="AJ227" si="640">AA227-AD227-AG227</f>
        <v>1297</v>
      </c>
      <c r="AK227">
        <f t="shared" ref="AK227" si="641">-(J227-J226)+L227</f>
        <v>27</v>
      </c>
      <c r="AL227">
        <v>11</v>
      </c>
      <c r="AM227">
        <v>11</v>
      </c>
      <c r="AN227">
        <v>66</v>
      </c>
      <c r="AS227">
        <f>COUNTIF('Wartburg Positive Tests'!G:G,"&lt;="&amp;covid19!A227)-COUNTIF('Wartburg Positive Tests'!H:H,"&lt;="&amp;covid19!A227)</f>
        <v>11</v>
      </c>
      <c r="AT227">
        <f t="shared" ref="AT227:AT228" si="642">AH227-AS227</f>
        <v>176</v>
      </c>
    </row>
    <row r="228" spans="1:50" x14ac:dyDescent="0.35">
      <c r="A228" s="14">
        <f t="shared" si="49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 s="7">
        <f t="shared" si="380"/>
        <v>839328</v>
      </c>
      <c r="N228" s="4">
        <f t="shared" si="381"/>
        <v>0.1290441077280359</v>
      </c>
      <c r="Q228">
        <f t="shared" si="631"/>
        <v>2616</v>
      </c>
      <c r="R228">
        <f t="shared" si="632"/>
        <v>4714</v>
      </c>
      <c r="S228" s="8">
        <f t="shared" si="633"/>
        <v>0.35688949522510233</v>
      </c>
      <c r="T228" s="8">
        <f t="shared" si="634"/>
        <v>0.30266075388026609</v>
      </c>
      <c r="U228">
        <f t="shared" si="635"/>
        <v>7330</v>
      </c>
      <c r="V228">
        <f t="shared" si="636"/>
        <v>30392</v>
      </c>
      <c r="W228" s="3">
        <f t="shared" si="637"/>
        <v>1.9939457752040011E-2</v>
      </c>
      <c r="X228">
        <f t="shared" si="630"/>
        <v>14</v>
      </c>
      <c r="Y228">
        <v>728</v>
      </c>
      <c r="Z228">
        <v>410</v>
      </c>
      <c r="AA228">
        <v>6042</v>
      </c>
      <c r="AB228">
        <v>513</v>
      </c>
      <c r="AC228">
        <v>347</v>
      </c>
      <c r="AD228">
        <v>4530</v>
      </c>
      <c r="AE228">
        <v>9</v>
      </c>
      <c r="AF228">
        <v>3</v>
      </c>
      <c r="AG228">
        <v>102</v>
      </c>
      <c r="AH228">
        <f t="shared" ref="AH228" si="643">Y228-AB228-AE228</f>
        <v>206</v>
      </c>
      <c r="AI228">
        <f t="shared" ref="AI228" si="644">Z228-AC228-AF228</f>
        <v>60</v>
      </c>
      <c r="AJ228">
        <f t="shared" ref="AJ228" si="645">AA228-AD228-AG228</f>
        <v>1410</v>
      </c>
      <c r="AK228">
        <f t="shared" ref="AK228" si="646">-(J228-J227)+L228</f>
        <v>21</v>
      </c>
      <c r="AL228">
        <v>12</v>
      </c>
      <c r="AM228">
        <v>12</v>
      </c>
      <c r="AN228">
        <v>64</v>
      </c>
      <c r="AS228">
        <f>COUNTIF('Wartburg Positive Tests'!G:G,"&lt;="&amp;covid19!A228)-COUNTIF('Wartburg Positive Tests'!H:H,"&lt;="&amp;covid19!A228)</f>
        <v>12</v>
      </c>
      <c r="AT228">
        <f t="shared" si="642"/>
        <v>194</v>
      </c>
      <c r="AU228">
        <v>6067</v>
      </c>
      <c r="AV228">
        <v>4737</v>
      </c>
      <c r="AW228">
        <v>1315</v>
      </c>
      <c r="AX228">
        <f>AW228/AU228</f>
        <v>0.21674633261908685</v>
      </c>
    </row>
    <row r="229" spans="1:50" x14ac:dyDescent="0.35">
      <c r="A229" s="14">
        <f t="shared" si="49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 s="7">
        <f t="shared" si="380"/>
        <v>844084</v>
      </c>
      <c r="N229" s="4">
        <f t="shared" si="381"/>
        <v>0.13088102801188226</v>
      </c>
      <c r="Q229">
        <f t="shared" ref="Q229" si="647">C229-C228</f>
        <v>2753</v>
      </c>
      <c r="R229">
        <f t="shared" ref="R229" si="648">M229-M228</f>
        <v>4756</v>
      </c>
      <c r="S229" s="8">
        <f t="shared" si="633"/>
        <v>0.36662671460913571</v>
      </c>
      <c r="T229" s="8">
        <f t="shared" ref="T229" si="649">SUM(Q223:Q229)/SUM(U223:U229)</f>
        <v>0.32110580828594637</v>
      </c>
      <c r="U229">
        <f t="shared" ref="U229" si="650">B229-B228</f>
        <v>7509</v>
      </c>
      <c r="V229">
        <f t="shared" ref="V229" si="651">C229-D229-E229</f>
        <v>32216</v>
      </c>
      <c r="W229" s="3">
        <f t="shared" ref="W229" si="652">F229/V229</f>
        <v>1.9555500372485723E-2</v>
      </c>
      <c r="X229">
        <f t="shared" ref="X229" si="653">E229-E228</f>
        <v>9</v>
      </c>
      <c r="Y229">
        <v>757</v>
      </c>
      <c r="Z229">
        <v>420</v>
      </c>
      <c r="AA229">
        <v>6212</v>
      </c>
      <c r="AB229">
        <v>518</v>
      </c>
      <c r="AC229">
        <v>348</v>
      </c>
      <c r="AD229">
        <v>4551</v>
      </c>
      <c r="AE229">
        <v>9</v>
      </c>
      <c r="AF229">
        <v>3</v>
      </c>
      <c r="AG229">
        <v>102</v>
      </c>
      <c r="AH229">
        <f t="shared" ref="AH229" si="654">Y229-AB229-AE229</f>
        <v>230</v>
      </c>
      <c r="AI229">
        <f t="shared" ref="AI229" si="655">Z229-AC229-AF229</f>
        <v>69</v>
      </c>
      <c r="AJ229">
        <f t="shared" ref="AJ229" si="656">AA229-AD229-AG229</f>
        <v>1559</v>
      </c>
      <c r="AK229">
        <f t="shared" ref="AK229" si="657">-(J229-J228)+L229</f>
        <v>12</v>
      </c>
      <c r="AL229">
        <v>10</v>
      </c>
      <c r="AM229">
        <v>10</v>
      </c>
      <c r="AN229">
        <v>62</v>
      </c>
      <c r="AS229">
        <f>COUNTIF('Wartburg Positive Tests'!G:G,"&lt;="&amp;covid19!A229)-COUNTIF('Wartburg Positive Tests'!H:H,"&lt;="&amp;covid19!A229)</f>
        <v>13</v>
      </c>
      <c r="AT229">
        <f t="shared" ref="AT229" si="658">AH229-AS229</f>
        <v>217</v>
      </c>
    </row>
    <row r="230" spans="1:50" x14ac:dyDescent="0.35">
      <c r="A230" s="14">
        <f t="shared" si="49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 s="7">
        <f t="shared" si="380"/>
        <v>849775</v>
      </c>
      <c r="N230" s="4">
        <f t="shared" si="381"/>
        <v>0.13272070192699248</v>
      </c>
      <c r="Q230">
        <f t="shared" ref="Q230" si="659">C230-C229</f>
        <v>2931</v>
      </c>
      <c r="R230">
        <f t="shared" ref="R230" si="660">M230-M229</f>
        <v>5691</v>
      </c>
      <c r="S230" s="8">
        <f t="shared" ref="S230" si="661">Q230/U230</f>
        <v>0.33994432846207379</v>
      </c>
      <c r="T230" s="8">
        <f t="shared" ref="T230" si="662">SUM(Q224:Q230)/SUM(U224:U230)</f>
        <v>0.33174440775705716</v>
      </c>
      <c r="U230">
        <f t="shared" ref="U230" si="663">B230-B229</f>
        <v>8622</v>
      </c>
      <c r="V230">
        <f t="shared" ref="V230" si="664">C230-D230-E230</f>
        <v>34819</v>
      </c>
      <c r="W230" s="3">
        <f t="shared" ref="W230" si="665">F230/V230</f>
        <v>1.9414687383325194E-2</v>
      </c>
      <c r="X230">
        <f t="shared" ref="X230" si="666">E230-E229</f>
        <v>2</v>
      </c>
      <c r="Y230">
        <v>781</v>
      </c>
      <c r="Z230">
        <v>435</v>
      </c>
      <c r="AA230">
        <v>6415</v>
      </c>
      <c r="AB230">
        <v>520</v>
      </c>
      <c r="AC230">
        <v>348</v>
      </c>
      <c r="AD230">
        <v>4555</v>
      </c>
      <c r="AE230">
        <v>9</v>
      </c>
      <c r="AF230">
        <v>3</v>
      </c>
      <c r="AG230">
        <v>102</v>
      </c>
      <c r="AH230">
        <f t="shared" ref="AH230" si="667">Y230-AB230-AE230</f>
        <v>252</v>
      </c>
      <c r="AI230">
        <f t="shared" ref="AI230" si="668">Z230-AC230-AF230</f>
        <v>84</v>
      </c>
      <c r="AJ230">
        <f t="shared" ref="AJ230" si="669">AA230-AD230-AG230</f>
        <v>1758</v>
      </c>
      <c r="AK230">
        <f t="shared" ref="AK230" si="670">-(J230-J229)+L230</f>
        <v>32</v>
      </c>
      <c r="AS230">
        <f>COUNTIF('Wartburg Positive Tests'!G:G,"&lt;="&amp;covid19!A230)-COUNTIF('Wartburg Positive Tests'!H:H,"&lt;="&amp;covid19!A230)</f>
        <v>14</v>
      </c>
      <c r="AT230">
        <f t="shared" ref="AT230:AT231" si="671">AH230-AS230</f>
        <v>238</v>
      </c>
    </row>
    <row r="231" spans="1:50" x14ac:dyDescent="0.35">
      <c r="A231" s="14">
        <f t="shared" si="49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 s="7">
        <f t="shared" si="380"/>
        <v>852382</v>
      </c>
      <c r="N231" s="4">
        <f t="shared" si="381"/>
        <v>0.13354151546016585</v>
      </c>
      <c r="Q231">
        <f t="shared" ref="Q231" si="672">C231-C230</f>
        <v>1330</v>
      </c>
      <c r="R231">
        <f t="shared" ref="R231" si="673">M231-M230</f>
        <v>2607</v>
      </c>
      <c r="S231" s="8">
        <f t="shared" ref="S231" si="674">Q231/U231</f>
        <v>0.33782067564135126</v>
      </c>
      <c r="T231" s="8">
        <f t="shared" ref="T231" si="675">SUM(Q225:Q231)/SUM(U225:U231)</f>
        <v>0.33720173292329791</v>
      </c>
      <c r="U231">
        <f t="shared" ref="U231" si="676">B231-B230</f>
        <v>3937</v>
      </c>
      <c r="V231">
        <f t="shared" ref="V231" si="677">C231-D231-E231</f>
        <v>35832</v>
      </c>
      <c r="W231" s="3">
        <f t="shared" ref="W231" si="678">F231/V231</f>
        <v>2.0037954900647467E-2</v>
      </c>
      <c r="X231">
        <f t="shared" ref="X231" si="679">E231-E230</f>
        <v>17</v>
      </c>
      <c r="Y231">
        <v>798</v>
      </c>
      <c r="Z231">
        <v>438</v>
      </c>
      <c r="AA231">
        <v>6468</v>
      </c>
      <c r="AB231">
        <v>523</v>
      </c>
      <c r="AC231">
        <v>351</v>
      </c>
      <c r="AD231">
        <v>4567</v>
      </c>
      <c r="AE231">
        <v>9</v>
      </c>
      <c r="AF231">
        <v>3</v>
      </c>
      <c r="AG231">
        <v>103</v>
      </c>
      <c r="AH231">
        <f t="shared" ref="AH231" si="680">Y231-AB231-AE231</f>
        <v>266</v>
      </c>
      <c r="AI231">
        <f t="shared" ref="AI231" si="681">Z231-AC231-AF231</f>
        <v>84</v>
      </c>
      <c r="AJ231">
        <f t="shared" ref="AJ231" si="682">AA231-AD231-AG231</f>
        <v>1798</v>
      </c>
      <c r="AK231">
        <f t="shared" ref="AK231:AK232" si="683">-(J231-J230)+L231</f>
        <v>22</v>
      </c>
      <c r="AL231">
        <v>9</v>
      </c>
      <c r="AM231">
        <v>9</v>
      </c>
      <c r="AN231">
        <v>51</v>
      </c>
      <c r="AS231">
        <f>COUNTIF('Wartburg Positive Tests'!G:G,"&lt;="&amp;covid19!A231)-COUNTIF('Wartburg Positive Tests'!H:H,"&lt;="&amp;covid19!A231)</f>
        <v>15</v>
      </c>
      <c r="AT231">
        <f t="shared" si="671"/>
        <v>251</v>
      </c>
      <c r="AU231">
        <v>5100</v>
      </c>
      <c r="AV231">
        <v>3997</v>
      </c>
      <c r="AW231">
        <v>1085</v>
      </c>
      <c r="AX231">
        <f>AW231/AU231</f>
        <v>0.21274509803921568</v>
      </c>
    </row>
    <row r="232" spans="1:50" x14ac:dyDescent="0.35">
      <c r="A232" s="14">
        <f t="shared" si="49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 s="7">
        <f t="shared" si="380"/>
        <v>854748</v>
      </c>
      <c r="N232" s="4">
        <f t="shared" si="381"/>
        <v>0.13464009144134523</v>
      </c>
      <c r="Q232">
        <f t="shared" ref="Q232" si="684">C232-C231</f>
        <v>1617</v>
      </c>
      <c r="R232">
        <f t="shared" ref="R232" si="685">M232-M231</f>
        <v>2366</v>
      </c>
      <c r="S232" s="8">
        <f t="shared" ref="S232" si="686">Q232/U232</f>
        <v>0.40597539543057998</v>
      </c>
      <c r="T232" s="8">
        <f t="shared" ref="T232" si="687">SUM(Q226:Q232)/SUM(U226:U232)</f>
        <v>0.35145888594164454</v>
      </c>
      <c r="U232">
        <f t="shared" ref="U232" si="688">B232-B231</f>
        <v>3983</v>
      </c>
      <c r="V232">
        <f t="shared" ref="V232" si="689">C232-D232-E232</f>
        <v>35823</v>
      </c>
      <c r="W232" s="3">
        <f t="shared" ref="W232" si="690">F232/V232</f>
        <v>2.0377969460960835E-2</v>
      </c>
      <c r="X232">
        <f t="shared" ref="X232" si="691">E232-E231</f>
        <v>22</v>
      </c>
      <c r="Y232">
        <v>833</v>
      </c>
      <c r="Z232">
        <v>455</v>
      </c>
      <c r="AA232">
        <v>6541</v>
      </c>
      <c r="AB232">
        <v>532</v>
      </c>
      <c r="AC232">
        <v>371</v>
      </c>
      <c r="AD232">
        <v>4624</v>
      </c>
      <c r="AE232">
        <v>9</v>
      </c>
      <c r="AF232">
        <v>3</v>
      </c>
      <c r="AG232">
        <v>104</v>
      </c>
      <c r="AH232">
        <f t="shared" ref="AH232" si="692">Y232-AB232-AE232</f>
        <v>292</v>
      </c>
      <c r="AI232">
        <f t="shared" ref="AI232" si="693">Z232-AC232-AF232</f>
        <v>81</v>
      </c>
      <c r="AJ232">
        <f t="shared" ref="AJ232" si="694">AA232-AD232-AG232</f>
        <v>1813</v>
      </c>
      <c r="AK232">
        <f t="shared" si="683"/>
        <v>16</v>
      </c>
      <c r="AS232">
        <f>COUNTIF('Wartburg Positive Tests'!G:G,"&lt;="&amp;covid19!A232)-COUNTIF('Wartburg Positive Tests'!H:H,"&lt;="&amp;covid19!A232)</f>
        <v>14</v>
      </c>
      <c r="AT232">
        <f t="shared" ref="AT232:AT234" si="695">AH232-AS232</f>
        <v>278</v>
      </c>
      <c r="AU232">
        <v>3393</v>
      </c>
      <c r="AV232">
        <v>2511</v>
      </c>
      <c r="AW232">
        <v>866</v>
      </c>
      <c r="AX232">
        <f>AW232/AU232</f>
        <v>0.25523135867963453</v>
      </c>
    </row>
    <row r="233" spans="1:50" x14ac:dyDescent="0.35">
      <c r="A233" s="14">
        <f t="shared" si="49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 s="7">
        <f t="shared" si="380"/>
        <v>858528</v>
      </c>
      <c r="N233" s="4">
        <f t="shared" si="381"/>
        <v>0.13668839037104596</v>
      </c>
      <c r="Q233">
        <f t="shared" ref="Q233" si="696">C233-C232</f>
        <v>2942</v>
      </c>
      <c r="R233">
        <f t="shared" ref="R233" si="697">M233-M232</f>
        <v>3780</v>
      </c>
      <c r="S233" s="8">
        <f t="shared" ref="S233" si="698">Q233/U233</f>
        <v>0.43766736090449271</v>
      </c>
      <c r="T233" s="8">
        <f t="shared" ref="T233" si="699">SUM(Q227:Q233)/SUM(U227:U233)</f>
        <v>0.36424546977310795</v>
      </c>
      <c r="U233">
        <f t="shared" ref="U233" si="700">B233-B232</f>
        <v>6722</v>
      </c>
      <c r="V233">
        <f t="shared" ref="V233" si="701">C233-D233-E233</f>
        <v>37531</v>
      </c>
      <c r="W233" s="3">
        <f t="shared" ref="W233" si="702">F233/V233</f>
        <v>2.070288561455863E-2</v>
      </c>
      <c r="X233">
        <f t="shared" ref="X233" si="703">E233-E232</f>
        <v>24</v>
      </c>
      <c r="Y233">
        <v>876</v>
      </c>
      <c r="Z233">
        <v>478</v>
      </c>
      <c r="AA233">
        <v>6725</v>
      </c>
      <c r="AB233">
        <v>532</v>
      </c>
      <c r="AC233">
        <v>377</v>
      </c>
      <c r="AD233">
        <v>4669</v>
      </c>
      <c r="AE233">
        <v>9</v>
      </c>
      <c r="AF233">
        <v>3</v>
      </c>
      <c r="AG233">
        <v>106</v>
      </c>
      <c r="AH233">
        <f t="shared" ref="AH233" si="704">Y233-AB233-AE233</f>
        <v>335</v>
      </c>
      <c r="AI233">
        <f t="shared" ref="AI233" si="705">Z233-AC233-AF233</f>
        <v>98</v>
      </c>
      <c r="AJ233">
        <f t="shared" ref="AJ233" si="706">AA233-AD233-AG233</f>
        <v>1950</v>
      </c>
      <c r="AK233">
        <f t="shared" ref="AK233" si="707">-(J233-J232)+L233</f>
        <v>37</v>
      </c>
      <c r="AL233">
        <v>11</v>
      </c>
      <c r="AM233">
        <v>11</v>
      </c>
      <c r="AN233">
        <v>74</v>
      </c>
      <c r="AS233">
        <f>COUNTIF('Wartburg Positive Tests'!G:G,"&lt;="&amp;covid19!A233)-COUNTIF('Wartburg Positive Tests'!H:H,"&lt;="&amp;covid19!A233)</f>
        <v>13</v>
      </c>
      <c r="AT233">
        <f t="shared" si="695"/>
        <v>322</v>
      </c>
      <c r="AU233">
        <v>3862</v>
      </c>
      <c r="AV233">
        <v>2846</v>
      </c>
      <c r="AW233">
        <v>906</v>
      </c>
      <c r="AX233">
        <f>AW233/AU233</f>
        <v>0.23459347488348006</v>
      </c>
    </row>
    <row r="234" spans="1:50" x14ac:dyDescent="0.35">
      <c r="A234" s="14">
        <f t="shared" si="49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 s="7">
        <f t="shared" si="380"/>
        <v>863167</v>
      </c>
      <c r="N234" s="4">
        <f t="shared" si="381"/>
        <v>0.1392190846972193</v>
      </c>
      <c r="Q234">
        <f t="shared" ref="Q234" si="708">C234-C233</f>
        <v>3674</v>
      </c>
      <c r="R234">
        <f t="shared" ref="R234" si="709">M234-M233</f>
        <v>4639</v>
      </c>
      <c r="S234" s="8">
        <f t="shared" ref="S234" si="710">Q234/U234</f>
        <v>0.44195837844340191</v>
      </c>
      <c r="T234" s="8">
        <f t="shared" ref="T234" si="711">SUM(Q228:Q234)/SUM(U228:U234)</f>
        <v>0.38484574284729406</v>
      </c>
      <c r="U234">
        <f t="shared" ref="U234" si="712">B234-B233</f>
        <v>8313</v>
      </c>
      <c r="V234">
        <f t="shared" ref="V234" si="713">C234-D234-E234</f>
        <v>39877</v>
      </c>
      <c r="W234" s="3">
        <f t="shared" ref="W234" si="714">F234/V234</f>
        <v>2.1039697068485592E-2</v>
      </c>
      <c r="X234">
        <f t="shared" ref="X234" si="715">E234-E233</f>
        <v>22</v>
      </c>
      <c r="Y234">
        <v>911</v>
      </c>
      <c r="Z234">
        <v>492</v>
      </c>
      <c r="AA234">
        <v>6920</v>
      </c>
      <c r="AB234">
        <v>549</v>
      </c>
      <c r="AC234">
        <v>378</v>
      </c>
      <c r="AD234">
        <v>4718</v>
      </c>
      <c r="AE234">
        <v>10</v>
      </c>
      <c r="AF234">
        <v>3</v>
      </c>
      <c r="AG234">
        <v>106</v>
      </c>
      <c r="AH234">
        <f t="shared" ref="AH234" si="716">Y234-AB234-AE234</f>
        <v>352</v>
      </c>
      <c r="AI234">
        <f t="shared" ref="AI234" si="717">Z234-AC234-AF234</f>
        <v>111</v>
      </c>
      <c r="AJ234">
        <f t="shared" ref="AJ234" si="718">AA234-AD234-AG234</f>
        <v>2096</v>
      </c>
      <c r="AK234">
        <f t="shared" ref="AK234" si="719">-(J234-J233)+L234</f>
        <v>32</v>
      </c>
      <c r="AL234">
        <v>10</v>
      </c>
      <c r="AM234">
        <v>10</v>
      </c>
      <c r="AN234">
        <v>79</v>
      </c>
      <c r="AS234">
        <f>COUNTIF('Wartburg Positive Tests'!G:G,"&lt;="&amp;covid19!A234)-COUNTIF('Wartburg Positive Tests'!H:H,"&lt;="&amp;covid19!A234)</f>
        <v>13</v>
      </c>
      <c r="AT234">
        <f t="shared" si="695"/>
        <v>339</v>
      </c>
      <c r="AU234">
        <v>5729</v>
      </c>
      <c r="AV234">
        <v>4305</v>
      </c>
      <c r="AW234">
        <v>1406</v>
      </c>
      <c r="AX234">
        <f>AW234/AU234</f>
        <v>0.245418048525048</v>
      </c>
    </row>
    <row r="235" spans="1:50" x14ac:dyDescent="0.35">
      <c r="A235" s="14">
        <f t="shared" si="49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 s="7">
        <f t="shared" si="380"/>
        <v>868786</v>
      </c>
      <c r="N235" s="4">
        <f t="shared" si="381"/>
        <v>0.1420634654163449</v>
      </c>
      <c r="Q235">
        <f t="shared" ref="Q235" si="720">C235-C234</f>
        <v>4255</v>
      </c>
      <c r="R235">
        <f t="shared" ref="R235" si="721">M235-M234</f>
        <v>5619</v>
      </c>
      <c r="S235" s="8">
        <f t="shared" ref="S235" si="722">Q235/U235</f>
        <v>0.43092971440145839</v>
      </c>
      <c r="T235" s="8">
        <f t="shared" ref="T235" si="723">SUM(Q229:Q235)/SUM(U229:U235)</f>
        <v>0.39832516339869278</v>
      </c>
      <c r="U235">
        <f t="shared" ref="U235" si="724">B235-B234</f>
        <v>9874</v>
      </c>
      <c r="V235">
        <f t="shared" ref="V235" si="725">C235-D235-E235</f>
        <v>42868</v>
      </c>
      <c r="W235" s="3">
        <f t="shared" ref="W235" si="726">F235/V235</f>
        <v>2.1274610432023888E-2</v>
      </c>
      <c r="X235">
        <f t="shared" ref="X235" si="727">E235-E234</f>
        <v>13</v>
      </c>
      <c r="Y235">
        <v>966</v>
      </c>
      <c r="Z235">
        <v>522</v>
      </c>
      <c r="AA235">
        <v>7130</v>
      </c>
      <c r="AB235">
        <v>561</v>
      </c>
      <c r="AC235">
        <v>392</v>
      </c>
      <c r="AD235">
        <v>4770</v>
      </c>
      <c r="AE235">
        <v>10</v>
      </c>
      <c r="AF235">
        <v>3</v>
      </c>
      <c r="AG235">
        <v>107</v>
      </c>
      <c r="AH235">
        <f t="shared" ref="AH235" si="728">Y235-AB235-AE235</f>
        <v>395</v>
      </c>
      <c r="AI235">
        <f t="shared" ref="AI235" si="729">Z235-AC235-AF235</f>
        <v>127</v>
      </c>
      <c r="AJ235">
        <f t="shared" ref="AJ235" si="730">AA235-AD235-AG235</f>
        <v>2253</v>
      </c>
      <c r="AK235">
        <f t="shared" ref="AK235" si="731">-(J235-J234)+L235</f>
        <v>32</v>
      </c>
      <c r="AU235">
        <v>12336</v>
      </c>
      <c r="AV235">
        <v>8898</v>
      </c>
      <c r="AW235">
        <v>3417</v>
      </c>
      <c r="AX235">
        <f>AW235/AU235</f>
        <v>0.27699416342412453</v>
      </c>
    </row>
  </sheetData>
  <conditionalFormatting sqref="AG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Q228:Q235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X228:X235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F228:F235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J228:J235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K228:K235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AH228:AH235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AI228:AI235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AE1:AE1048576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I229:I235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V229:V235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174"/>
  <sheetViews>
    <sheetView workbookViewId="0">
      <pane ySplit="1" topLeftCell="A154" activePane="bottomLeft" state="frozen"/>
      <selection pane="bottomLeft" activeCell="G162" sqref="G162:H172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2" t="s">
        <v>60</v>
      </c>
      <c r="D1" s="12" t="s">
        <v>61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G103" s="1">
        <f t="shared" si="2"/>
        <v>44091</v>
      </c>
      <c r="H103" s="1">
        <f t="shared" si="3"/>
        <v>44109</v>
      </c>
    </row>
    <row r="104" spans="1:8" x14ac:dyDescent="0.35">
      <c r="A104">
        <v>1240207</v>
      </c>
      <c r="B104" t="s">
        <v>167</v>
      </c>
      <c r="C104" s="1">
        <v>44083</v>
      </c>
      <c r="D104" s="1">
        <v>44173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x14ac:dyDescent="0.35">
      <c r="A105">
        <v>1241861</v>
      </c>
      <c r="B105" t="s">
        <v>168</v>
      </c>
      <c r="C105" s="1">
        <v>44083</v>
      </c>
      <c r="D105" s="1">
        <v>44173</v>
      </c>
      <c r="G105" s="1">
        <f t="shared" si="4"/>
        <v>44093</v>
      </c>
      <c r="H105" s="1">
        <f t="shared" si="5"/>
        <v>44111</v>
      </c>
    </row>
    <row r="106" spans="1:8" x14ac:dyDescent="0.35">
      <c r="A106">
        <v>1244453</v>
      </c>
      <c r="B106" t="s">
        <v>169</v>
      </c>
      <c r="C106" s="1">
        <v>44085</v>
      </c>
      <c r="D106" s="1">
        <v>44175</v>
      </c>
      <c r="G106" s="1">
        <f t="shared" si="4"/>
        <v>44095</v>
      </c>
      <c r="H106" s="1">
        <f t="shared" si="5"/>
        <v>44113</v>
      </c>
    </row>
    <row r="107" spans="1:8" x14ac:dyDescent="0.35">
      <c r="A107">
        <v>1244727</v>
      </c>
      <c r="B107" t="s">
        <v>170</v>
      </c>
      <c r="C107" s="1">
        <v>44088</v>
      </c>
      <c r="D107" s="1">
        <v>44178</v>
      </c>
      <c r="G107" s="1">
        <f t="shared" si="4"/>
        <v>44098</v>
      </c>
      <c r="H107" s="1">
        <f t="shared" si="5"/>
        <v>44116</v>
      </c>
    </row>
    <row r="108" spans="1:8" x14ac:dyDescent="0.35">
      <c r="A108">
        <v>1244442</v>
      </c>
      <c r="B108" t="s">
        <v>171</v>
      </c>
      <c r="C108" s="1">
        <v>44088</v>
      </c>
      <c r="D108" s="1">
        <v>44178</v>
      </c>
      <c r="G108" s="1">
        <f t="shared" si="4"/>
        <v>44098</v>
      </c>
      <c r="H108" s="1">
        <f t="shared" si="5"/>
        <v>44116</v>
      </c>
    </row>
    <row r="109" spans="1:8" x14ac:dyDescent="0.35">
      <c r="A109">
        <v>1242029</v>
      </c>
      <c r="B109" t="s">
        <v>172</v>
      </c>
      <c r="C109" s="1">
        <v>44088</v>
      </c>
      <c r="D109" s="1">
        <v>44178</v>
      </c>
      <c r="G109" s="1">
        <f t="shared" si="4"/>
        <v>44098</v>
      </c>
      <c r="H109" s="1">
        <f t="shared" si="5"/>
        <v>44116</v>
      </c>
    </row>
    <row r="110" spans="1:8" x14ac:dyDescent="0.35">
      <c r="A110">
        <v>1227238</v>
      </c>
      <c r="B110" t="s">
        <v>173</v>
      </c>
      <c r="C110" s="1">
        <v>44088</v>
      </c>
      <c r="D110" s="1">
        <v>44178</v>
      </c>
      <c r="G110" s="1">
        <f t="shared" si="4"/>
        <v>44098</v>
      </c>
      <c r="H110" s="1">
        <f t="shared" si="5"/>
        <v>44116</v>
      </c>
    </row>
    <row r="111" spans="1:8" x14ac:dyDescent="0.35">
      <c r="A111">
        <v>1243966</v>
      </c>
      <c r="B111" t="s">
        <v>174</v>
      </c>
      <c r="C111" s="1">
        <v>44088</v>
      </c>
      <c r="D111" s="1">
        <v>44178</v>
      </c>
      <c r="G111" s="1">
        <f t="shared" si="4"/>
        <v>44098</v>
      </c>
      <c r="H111" s="1">
        <f t="shared" si="5"/>
        <v>44116</v>
      </c>
    </row>
    <row r="112" spans="1:8" x14ac:dyDescent="0.35">
      <c r="A112">
        <v>1244603</v>
      </c>
      <c r="B112" t="s">
        <v>175</v>
      </c>
      <c r="C112" s="1">
        <v>44088</v>
      </c>
      <c r="D112" s="1">
        <v>44178</v>
      </c>
      <c r="G112" s="1">
        <f t="shared" si="4"/>
        <v>44098</v>
      </c>
      <c r="H112" s="1">
        <f t="shared" si="5"/>
        <v>44116</v>
      </c>
    </row>
    <row r="113" spans="1:8" x14ac:dyDescent="0.35">
      <c r="A113">
        <v>1244705</v>
      </c>
      <c r="B113" t="s">
        <v>176</v>
      </c>
      <c r="C113" s="1">
        <v>44088</v>
      </c>
      <c r="D113" s="1">
        <v>44178</v>
      </c>
      <c r="G113" s="1">
        <f t="shared" si="4"/>
        <v>44098</v>
      </c>
      <c r="H113" s="1">
        <f t="shared" si="5"/>
        <v>44116</v>
      </c>
    </row>
    <row r="114" spans="1:8" x14ac:dyDescent="0.35">
      <c r="A114">
        <v>1240803</v>
      </c>
      <c r="B114" t="s">
        <v>177</v>
      </c>
      <c r="C114" s="1">
        <v>44088</v>
      </c>
      <c r="D114" s="1">
        <v>44178</v>
      </c>
      <c r="G114" s="1">
        <f t="shared" si="4"/>
        <v>44098</v>
      </c>
      <c r="H114" s="1">
        <f t="shared" si="5"/>
        <v>44116</v>
      </c>
    </row>
    <row r="115" spans="1:8" x14ac:dyDescent="0.35">
      <c r="A115">
        <v>1235180</v>
      </c>
      <c r="B115" t="s">
        <v>178</v>
      </c>
      <c r="C115" s="1">
        <v>44089</v>
      </c>
      <c r="D115" s="1">
        <v>44179</v>
      </c>
      <c r="G115" s="1">
        <f t="shared" si="4"/>
        <v>44099</v>
      </c>
      <c r="H115" s="1">
        <f t="shared" si="5"/>
        <v>44117</v>
      </c>
    </row>
    <row r="116" spans="1:8" x14ac:dyDescent="0.35">
      <c r="A116">
        <v>1233667</v>
      </c>
      <c r="B116" t="s">
        <v>179</v>
      </c>
      <c r="C116" s="1">
        <v>44089</v>
      </c>
      <c r="D116" s="1">
        <v>44179</v>
      </c>
      <c r="G116" s="1">
        <f t="shared" si="4"/>
        <v>44099</v>
      </c>
      <c r="H116" s="1">
        <f t="shared" si="5"/>
        <v>44117</v>
      </c>
    </row>
    <row r="117" spans="1:8" x14ac:dyDescent="0.35">
      <c r="A117">
        <v>1233385</v>
      </c>
      <c r="B117" t="s">
        <v>180</v>
      </c>
      <c r="C117" s="1">
        <v>44089</v>
      </c>
      <c r="D117" s="1">
        <v>44179</v>
      </c>
      <c r="G117" s="1">
        <f t="shared" si="4"/>
        <v>44099</v>
      </c>
      <c r="H117" s="1">
        <f t="shared" si="5"/>
        <v>44117</v>
      </c>
    </row>
    <row r="118" spans="1:8" x14ac:dyDescent="0.35">
      <c r="A118">
        <v>1233380</v>
      </c>
      <c r="B118" t="s">
        <v>181</v>
      </c>
      <c r="C118" s="1">
        <v>44088</v>
      </c>
      <c r="D118" s="1">
        <v>44178</v>
      </c>
      <c r="G118" s="1">
        <f t="shared" si="4"/>
        <v>44098</v>
      </c>
      <c r="H118" s="1">
        <f t="shared" si="5"/>
        <v>44116</v>
      </c>
    </row>
    <row r="119" spans="1:8" x14ac:dyDescent="0.35">
      <c r="A119">
        <v>1234200</v>
      </c>
      <c r="B119" t="s">
        <v>182</v>
      </c>
      <c r="C119" s="1">
        <v>44089</v>
      </c>
      <c r="D119" s="1">
        <v>44178</v>
      </c>
      <c r="G119" s="1">
        <f t="shared" si="4"/>
        <v>44099</v>
      </c>
      <c r="H119" s="1">
        <f t="shared" si="5"/>
        <v>44117</v>
      </c>
    </row>
    <row r="120" spans="1:8" x14ac:dyDescent="0.35">
      <c r="A120">
        <v>1236149</v>
      </c>
      <c r="B120" t="s">
        <v>183</v>
      </c>
      <c r="C120" s="1">
        <v>44089</v>
      </c>
      <c r="D120" s="1">
        <v>44178</v>
      </c>
      <c r="G120" s="1">
        <f t="shared" si="4"/>
        <v>44099</v>
      </c>
      <c r="H120" s="1">
        <f t="shared" si="5"/>
        <v>44117</v>
      </c>
    </row>
    <row r="121" spans="1:8" x14ac:dyDescent="0.35">
      <c r="A121">
        <v>1234979</v>
      </c>
      <c r="B121" t="s">
        <v>184</v>
      </c>
      <c r="C121" s="1">
        <v>44088</v>
      </c>
      <c r="D121" s="1">
        <v>44178</v>
      </c>
      <c r="G121" s="1">
        <f t="shared" si="4"/>
        <v>44098</v>
      </c>
      <c r="H121" s="1">
        <f t="shared" si="5"/>
        <v>44116</v>
      </c>
    </row>
    <row r="122" spans="1:8" x14ac:dyDescent="0.35">
      <c r="A122">
        <v>1234055</v>
      </c>
      <c r="B122" t="s">
        <v>185</v>
      </c>
      <c r="C122" s="1">
        <v>44088</v>
      </c>
      <c r="D122" s="1">
        <v>44178</v>
      </c>
      <c r="G122" s="1">
        <f t="shared" si="4"/>
        <v>44098</v>
      </c>
      <c r="H122" s="1">
        <f t="shared" si="5"/>
        <v>44116</v>
      </c>
    </row>
    <row r="123" spans="1:8" x14ac:dyDescent="0.35">
      <c r="A123">
        <v>1242671</v>
      </c>
      <c r="B123" t="s">
        <v>186</v>
      </c>
      <c r="C123" s="1">
        <v>44090</v>
      </c>
      <c r="D123" s="1">
        <v>44180</v>
      </c>
      <c r="G123" s="1">
        <f t="shared" si="4"/>
        <v>44100</v>
      </c>
      <c r="H123" s="1">
        <f t="shared" si="5"/>
        <v>44118</v>
      </c>
    </row>
    <row r="124" spans="1:8" x14ac:dyDescent="0.35">
      <c r="A124">
        <v>1244546</v>
      </c>
      <c r="B124" t="s">
        <v>187</v>
      </c>
      <c r="C124" s="1">
        <v>44090</v>
      </c>
      <c r="D124" s="1">
        <v>44180</v>
      </c>
      <c r="G124" s="1">
        <f t="shared" si="4"/>
        <v>44100</v>
      </c>
      <c r="H124" s="1">
        <f t="shared" si="5"/>
        <v>44118</v>
      </c>
    </row>
    <row r="125" spans="1:8" x14ac:dyDescent="0.35">
      <c r="A125">
        <v>1243657</v>
      </c>
      <c r="B125" t="s">
        <v>188</v>
      </c>
      <c r="C125" s="1">
        <v>44090</v>
      </c>
      <c r="D125" s="1">
        <v>44180</v>
      </c>
      <c r="G125" s="1">
        <f t="shared" si="4"/>
        <v>44100</v>
      </c>
      <c r="H125" s="1">
        <f t="shared" si="5"/>
        <v>44118</v>
      </c>
    </row>
    <row r="126" spans="1:8" x14ac:dyDescent="0.35">
      <c r="A126">
        <v>1244466</v>
      </c>
      <c r="B126" t="s">
        <v>189</v>
      </c>
      <c r="C126" s="1">
        <v>44090</v>
      </c>
      <c r="D126" s="1">
        <v>44180</v>
      </c>
      <c r="G126" s="1">
        <f t="shared" si="4"/>
        <v>44100</v>
      </c>
      <c r="H126" s="1">
        <f t="shared" si="5"/>
        <v>44118</v>
      </c>
    </row>
    <row r="127" spans="1:8" x14ac:dyDescent="0.35">
      <c r="A127">
        <v>1235741</v>
      </c>
      <c r="B127" t="s">
        <v>190</v>
      </c>
      <c r="C127" s="1">
        <v>44090</v>
      </c>
      <c r="D127" s="1">
        <v>44180</v>
      </c>
      <c r="G127" s="1">
        <f t="shared" si="4"/>
        <v>44100</v>
      </c>
      <c r="H127" s="1">
        <f t="shared" si="5"/>
        <v>44118</v>
      </c>
    </row>
    <row r="128" spans="1:8" x14ac:dyDescent="0.35">
      <c r="A128">
        <v>1238885</v>
      </c>
      <c r="B128" t="s">
        <v>191</v>
      </c>
      <c r="C128" s="1">
        <v>44090</v>
      </c>
      <c r="D128" s="1">
        <v>44180</v>
      </c>
      <c r="G128" s="1">
        <f t="shared" si="4"/>
        <v>44100</v>
      </c>
      <c r="H128" s="1">
        <f t="shared" si="5"/>
        <v>44118</v>
      </c>
    </row>
    <row r="129" spans="1:8" x14ac:dyDescent="0.35">
      <c r="A129">
        <v>1233558</v>
      </c>
      <c r="B129" t="s">
        <v>192</v>
      </c>
      <c r="C129" s="1">
        <v>44089</v>
      </c>
      <c r="D129" s="1">
        <v>44179</v>
      </c>
      <c r="G129" s="1">
        <f t="shared" si="4"/>
        <v>44099</v>
      </c>
      <c r="H129" s="1">
        <f t="shared" si="5"/>
        <v>44117</v>
      </c>
    </row>
    <row r="130" spans="1:8" x14ac:dyDescent="0.35">
      <c r="A130">
        <v>1235480</v>
      </c>
      <c r="B130" t="s">
        <v>193</v>
      </c>
      <c r="C130" s="1">
        <v>44089</v>
      </c>
      <c r="D130" s="1">
        <v>44179</v>
      </c>
      <c r="G130" s="1">
        <f t="shared" si="4"/>
        <v>44099</v>
      </c>
      <c r="H130" s="1">
        <f t="shared" si="5"/>
        <v>44117</v>
      </c>
    </row>
    <row r="131" spans="1:8" x14ac:dyDescent="0.35">
      <c r="A131">
        <v>1243913</v>
      </c>
      <c r="B131" t="s">
        <v>194</v>
      </c>
      <c r="C131" s="1">
        <v>44091</v>
      </c>
      <c r="D131" s="1">
        <v>44181</v>
      </c>
      <c r="G131" s="1">
        <f t="shared" si="4"/>
        <v>44101</v>
      </c>
      <c r="H131" s="1">
        <f t="shared" si="5"/>
        <v>44119</v>
      </c>
    </row>
    <row r="132" spans="1:8" x14ac:dyDescent="0.35">
      <c r="A132">
        <v>1236635</v>
      </c>
      <c r="B132" t="s">
        <v>195</v>
      </c>
      <c r="C132" s="1">
        <v>44091</v>
      </c>
      <c r="D132" s="1">
        <v>44181</v>
      </c>
      <c r="G132" s="1">
        <f t="shared" si="4"/>
        <v>44101</v>
      </c>
      <c r="H132" s="1">
        <f t="shared" si="5"/>
        <v>44119</v>
      </c>
    </row>
    <row r="133" spans="1:8" x14ac:dyDescent="0.35">
      <c r="A133">
        <v>1241405</v>
      </c>
      <c r="B133" t="s">
        <v>196</v>
      </c>
      <c r="C133" s="1">
        <v>44088</v>
      </c>
      <c r="D133" s="1">
        <v>44178</v>
      </c>
      <c r="G133" s="1">
        <f t="shared" si="4"/>
        <v>44098</v>
      </c>
      <c r="H133" s="1">
        <f t="shared" si="5"/>
        <v>44116</v>
      </c>
    </row>
    <row r="134" spans="1:8" x14ac:dyDescent="0.35">
      <c r="A134">
        <v>1233006</v>
      </c>
      <c r="B134" t="s">
        <v>197</v>
      </c>
      <c r="C134" s="1">
        <v>44089</v>
      </c>
      <c r="D134" s="1">
        <v>44179</v>
      </c>
      <c r="G134" s="1">
        <f t="shared" si="4"/>
        <v>44099</v>
      </c>
      <c r="H134" s="1">
        <f t="shared" si="5"/>
        <v>44117</v>
      </c>
    </row>
    <row r="135" spans="1:8" x14ac:dyDescent="0.35">
      <c r="A135">
        <v>1243924</v>
      </c>
      <c r="B135" t="s">
        <v>198</v>
      </c>
      <c r="C135" s="1">
        <v>44092</v>
      </c>
      <c r="D135" s="1">
        <v>44182</v>
      </c>
      <c r="G135" s="1">
        <f t="shared" si="4"/>
        <v>44102</v>
      </c>
      <c r="H135" s="1">
        <f t="shared" si="5"/>
        <v>44120</v>
      </c>
    </row>
    <row r="136" spans="1:8" x14ac:dyDescent="0.35">
      <c r="A136">
        <v>1236755</v>
      </c>
      <c r="B136" t="s">
        <v>199</v>
      </c>
      <c r="C136" s="1">
        <v>44091</v>
      </c>
      <c r="D136" s="1">
        <v>44181</v>
      </c>
      <c r="G136" s="1">
        <f t="shared" si="4"/>
        <v>44101</v>
      </c>
      <c r="H136" s="1">
        <f t="shared" si="5"/>
        <v>44119</v>
      </c>
    </row>
    <row r="137" spans="1:8" x14ac:dyDescent="0.35">
      <c r="A137">
        <v>1235286</v>
      </c>
      <c r="B137" t="s">
        <v>200</v>
      </c>
      <c r="C137" s="1">
        <v>44092</v>
      </c>
      <c r="D137" s="1">
        <v>44182</v>
      </c>
      <c r="G137" s="1">
        <f t="shared" si="4"/>
        <v>44102</v>
      </c>
      <c r="H137" s="1">
        <f t="shared" si="5"/>
        <v>44120</v>
      </c>
    </row>
    <row r="138" spans="1:8" x14ac:dyDescent="0.35">
      <c r="A138">
        <v>1239446</v>
      </c>
      <c r="B138" t="s">
        <v>201</v>
      </c>
      <c r="C138" s="1">
        <v>44092</v>
      </c>
      <c r="D138" s="1">
        <v>44182</v>
      </c>
      <c r="G138" s="1">
        <f t="shared" si="4"/>
        <v>44102</v>
      </c>
      <c r="H138" s="1">
        <f t="shared" si="5"/>
        <v>44120</v>
      </c>
    </row>
    <row r="139" spans="1:8" x14ac:dyDescent="0.35">
      <c r="B139" t="s">
        <v>202</v>
      </c>
      <c r="C139" s="1">
        <v>44095</v>
      </c>
      <c r="D139" s="1">
        <v>44185</v>
      </c>
      <c r="G139" s="1">
        <f t="shared" si="4"/>
        <v>44105</v>
      </c>
      <c r="H139" s="1">
        <f t="shared" si="5"/>
        <v>44123</v>
      </c>
    </row>
    <row r="140" spans="1:8" x14ac:dyDescent="0.35">
      <c r="A140">
        <v>1230738</v>
      </c>
      <c r="B140" t="s">
        <v>203</v>
      </c>
      <c r="C140" s="1">
        <v>44095</v>
      </c>
      <c r="D140" s="1">
        <v>44185</v>
      </c>
      <c r="G140" s="1">
        <f t="shared" si="4"/>
        <v>44105</v>
      </c>
      <c r="H140" s="1">
        <f t="shared" si="5"/>
        <v>44123</v>
      </c>
    </row>
    <row r="141" spans="1:8" x14ac:dyDescent="0.35">
      <c r="A141">
        <v>129886</v>
      </c>
      <c r="B141" t="s">
        <v>204</v>
      </c>
      <c r="C141" s="1">
        <v>44095</v>
      </c>
      <c r="D141" s="1">
        <v>44185</v>
      </c>
      <c r="G141" s="1">
        <f t="shared" si="4"/>
        <v>44105</v>
      </c>
      <c r="H141" s="1">
        <f t="shared" si="5"/>
        <v>44123</v>
      </c>
    </row>
    <row r="142" spans="1:8" x14ac:dyDescent="0.35">
      <c r="A142">
        <v>1232531</v>
      </c>
      <c r="B142" t="s">
        <v>205</v>
      </c>
      <c r="C142" s="1">
        <v>44096</v>
      </c>
      <c r="D142" s="1">
        <v>44186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>
        <v>983622</v>
      </c>
      <c r="B143" t="s">
        <v>206</v>
      </c>
      <c r="C143" s="1">
        <v>44102</v>
      </c>
      <c r="D143" s="1">
        <v>44192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>
        <v>1227911</v>
      </c>
      <c r="B144" t="s">
        <v>207</v>
      </c>
      <c r="C144" s="1">
        <v>44103</v>
      </c>
      <c r="D144" s="1">
        <v>44193</v>
      </c>
      <c r="G144" s="1">
        <f t="shared" si="8"/>
        <v>44113</v>
      </c>
      <c r="H144" s="1">
        <f t="shared" si="9"/>
        <v>44131</v>
      </c>
    </row>
    <row r="145" spans="1:8" x14ac:dyDescent="0.35">
      <c r="B145" t="s">
        <v>208</v>
      </c>
      <c r="C145" s="1">
        <v>44026</v>
      </c>
      <c r="D145" s="1">
        <v>44116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209</v>
      </c>
      <c r="C146" s="1">
        <v>44110</v>
      </c>
      <c r="D146" s="1">
        <v>44200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210</v>
      </c>
      <c r="C147" s="1">
        <v>44111</v>
      </c>
      <c r="D147" s="1">
        <v>44201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211</v>
      </c>
      <c r="C148" s="1">
        <v>44112</v>
      </c>
      <c r="D148" s="1">
        <v>44202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212</v>
      </c>
      <c r="C149" s="1">
        <v>44112</v>
      </c>
      <c r="D149" s="1">
        <v>44202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213</v>
      </c>
      <c r="C150" s="1">
        <v>44112</v>
      </c>
      <c r="D150" s="1">
        <v>44202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214</v>
      </c>
      <c r="C151" s="1">
        <v>44113</v>
      </c>
      <c r="D151" s="1">
        <v>44203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215</v>
      </c>
      <c r="C152" s="1">
        <v>44117</v>
      </c>
      <c r="D152" s="1">
        <v>44207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216</v>
      </c>
      <c r="C153" s="1">
        <v>44119</v>
      </c>
      <c r="D153" s="1">
        <v>44209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217</v>
      </c>
      <c r="C154" s="1">
        <v>44120</v>
      </c>
      <c r="D154" s="1">
        <v>44210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218</v>
      </c>
      <c r="C155" s="1">
        <v>44123</v>
      </c>
      <c r="D155" s="1">
        <v>44213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219</v>
      </c>
      <c r="C156" s="1">
        <v>44123</v>
      </c>
      <c r="D156" s="1">
        <v>44213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220</v>
      </c>
      <c r="C157" s="1">
        <v>44124</v>
      </c>
      <c r="D157" s="1">
        <v>44214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221</v>
      </c>
      <c r="C158" s="1">
        <v>44125</v>
      </c>
      <c r="D158" s="1">
        <v>44215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222</v>
      </c>
      <c r="C159" s="1">
        <v>44126</v>
      </c>
      <c r="D159" s="1">
        <v>44216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223</v>
      </c>
      <c r="C160" s="1">
        <v>44130</v>
      </c>
      <c r="D160" s="1">
        <v>44220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224</v>
      </c>
      <c r="C161" s="1">
        <v>44130</v>
      </c>
      <c r="D161" s="1">
        <v>44220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225</v>
      </c>
      <c r="C162" s="1">
        <v>44130</v>
      </c>
      <c r="D162" s="1">
        <v>44220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226</v>
      </c>
      <c r="C163" s="1">
        <v>44127</v>
      </c>
      <c r="D163" s="1">
        <v>44217</v>
      </c>
      <c r="G163" s="1">
        <f t="shared" ref="G163:G172" si="16">C163+10</f>
        <v>44137</v>
      </c>
      <c r="H163" s="1">
        <f t="shared" ref="H163:H172" si="17">C163+28</f>
        <v>44155</v>
      </c>
    </row>
    <row r="164" spans="1:8" x14ac:dyDescent="0.35">
      <c r="A164">
        <v>1230152</v>
      </c>
      <c r="B164" t="s">
        <v>231</v>
      </c>
      <c r="C164" s="1">
        <v>44133</v>
      </c>
      <c r="D164" s="1">
        <v>44223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232</v>
      </c>
      <c r="C165" s="1">
        <v>44133</v>
      </c>
      <c r="D165" s="1">
        <v>44223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233</v>
      </c>
      <c r="C166" s="1">
        <v>44133</v>
      </c>
      <c r="D166" s="1">
        <v>44223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234</v>
      </c>
      <c r="C167" s="1">
        <v>44133</v>
      </c>
      <c r="D167" s="1">
        <v>44223</v>
      </c>
      <c r="G167" s="1">
        <f t="shared" si="16"/>
        <v>44143</v>
      </c>
      <c r="H167" s="1">
        <f t="shared" si="17"/>
        <v>44161</v>
      </c>
    </row>
    <row r="168" spans="1:8" x14ac:dyDescent="0.35">
      <c r="A168">
        <v>1227803</v>
      </c>
      <c r="B168" t="s">
        <v>235</v>
      </c>
      <c r="C168" s="1">
        <v>44133</v>
      </c>
      <c r="D168" s="1">
        <v>44223</v>
      </c>
      <c r="G168" s="1">
        <f t="shared" si="16"/>
        <v>44143</v>
      </c>
      <c r="H168" s="1">
        <f t="shared" si="17"/>
        <v>44161</v>
      </c>
    </row>
    <row r="169" spans="1:8" x14ac:dyDescent="0.35">
      <c r="A169">
        <v>1234192</v>
      </c>
      <c r="B169" t="s">
        <v>236</v>
      </c>
      <c r="C169" s="1">
        <v>44133</v>
      </c>
      <c r="D169" s="1">
        <v>44223</v>
      </c>
      <c r="G169" s="1">
        <f t="shared" si="16"/>
        <v>44143</v>
      </c>
      <c r="H169" s="1">
        <f t="shared" si="17"/>
        <v>44161</v>
      </c>
    </row>
    <row r="170" spans="1:8" x14ac:dyDescent="0.35">
      <c r="A170">
        <v>1221905</v>
      </c>
      <c r="B170" t="s">
        <v>237</v>
      </c>
      <c r="C170" s="1">
        <v>44133</v>
      </c>
      <c r="D170" s="1">
        <v>44223</v>
      </c>
      <c r="G170" s="1">
        <f t="shared" si="16"/>
        <v>44143</v>
      </c>
      <c r="H170" s="1">
        <f t="shared" si="17"/>
        <v>44161</v>
      </c>
    </row>
    <row r="171" spans="1:8" x14ac:dyDescent="0.35">
      <c r="A171">
        <v>1234627</v>
      </c>
      <c r="B171" t="s">
        <v>238</v>
      </c>
      <c r="C171" s="1">
        <v>44133</v>
      </c>
      <c r="D171" s="1">
        <v>44223</v>
      </c>
      <c r="G171" s="1">
        <f t="shared" si="16"/>
        <v>44143</v>
      </c>
      <c r="H171" s="1">
        <f t="shared" si="17"/>
        <v>44161</v>
      </c>
    </row>
    <row r="172" spans="1:8" x14ac:dyDescent="0.35">
      <c r="A172">
        <v>1240846</v>
      </c>
      <c r="B172" t="s">
        <v>239</v>
      </c>
      <c r="C172" s="1">
        <v>44133</v>
      </c>
      <c r="D172" s="1">
        <v>44223</v>
      </c>
      <c r="G172" s="1">
        <f t="shared" si="16"/>
        <v>44143</v>
      </c>
      <c r="H172" s="1">
        <f t="shared" si="17"/>
        <v>44161</v>
      </c>
    </row>
    <row r="173" spans="1:8" x14ac:dyDescent="0.35">
      <c r="A173">
        <v>0</v>
      </c>
      <c r="B173">
        <v>0</v>
      </c>
      <c r="C173" s="1" t="e">
        <v>#N/A</v>
      </c>
      <c r="D173" s="1" t="e">
        <v>#N/A</v>
      </c>
    </row>
    <row r="174" spans="1:8" x14ac:dyDescent="0.35">
      <c r="A174">
        <v>0</v>
      </c>
      <c r="B174">
        <v>0</v>
      </c>
      <c r="C174" s="1" t="e">
        <v>#N/A</v>
      </c>
      <c r="D174" s="1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X1" sqref="X1:X1048576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covid19!Q1</f>
        <v>New Positive</v>
      </c>
      <c r="L1" t="str">
        <f>covid19!S1</f>
        <v>New Percent Positive</v>
      </c>
      <c r="M1" t="str">
        <f>covid19!T1</f>
        <v>Week Positivity Rate</v>
      </c>
      <c r="N1" t="str">
        <f>covid19!U1</f>
        <v>Total Daily Tests</v>
      </c>
      <c r="O1" t="str">
        <f>covid19!V1</f>
        <v>Still Sick</v>
      </c>
      <c r="P1" t="str">
        <f>covid19!W1</f>
        <v>Percent Hospitalized</v>
      </c>
      <c r="Q1" t="str">
        <f>covid19!X1</f>
        <v>New Deaths</v>
      </c>
      <c r="R1" t="str">
        <f>covid19!AE1</f>
        <v>Bremer Death</v>
      </c>
      <c r="S1" t="str">
        <f>covid19!AF1</f>
        <v>Butler D</v>
      </c>
      <c r="T1" t="str">
        <f>covid19!AG1</f>
        <v>BlackHawk D</v>
      </c>
      <c r="U1" t="str">
        <f>covid19!AH1</f>
        <v>Bremer SS</v>
      </c>
      <c r="V1" t="str">
        <f>covid19!AI1</f>
        <v>Butler SS</v>
      </c>
      <c r="W1" t="str">
        <f>covid19!AJ1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covid19!Q13</f>
        <v>63</v>
      </c>
      <c r="C2">
        <f>covid19!U13</f>
        <v>698</v>
      </c>
      <c r="E2" t="s">
        <v>227</v>
      </c>
      <c r="F2">
        <f>MAX(covid19!F:F)</f>
        <v>912</v>
      </c>
      <c r="G2">
        <f>MAX(covid19!G:G)</f>
        <v>417</v>
      </c>
      <c r="H2">
        <f>MAX(covid19!H:H)</f>
        <v>188</v>
      </c>
      <c r="I2">
        <f>MAX(covid19!J:J)</f>
        <v>246</v>
      </c>
      <c r="J2">
        <f>MAX(covid19!K:K)</f>
        <v>60</v>
      </c>
      <c r="K2">
        <f>MAX(covid19!Q:Q)</f>
        <v>4255</v>
      </c>
      <c r="L2">
        <f>MAX(covid19!S:S)</f>
        <v>0.89321739130434785</v>
      </c>
      <c r="M2">
        <f>MAX(covid19!T:T)</f>
        <v>0.39832516339869278</v>
      </c>
      <c r="N2">
        <f>MAX(covid19!U:U)</f>
        <v>11443</v>
      </c>
      <c r="O2">
        <f>MAX(covid19!V:V)</f>
        <v>42868</v>
      </c>
      <c r="P2">
        <f>MAX(covid19!W:W)</f>
        <v>0.16</v>
      </c>
      <c r="Q2">
        <f>MAX(covid19!X:X)</f>
        <v>28</v>
      </c>
      <c r="R2">
        <f>MAX(covid19!AE:AE)</f>
        <v>10</v>
      </c>
      <c r="S2">
        <f>MAX(covid19!AF:AF)</f>
        <v>3</v>
      </c>
      <c r="T2">
        <f>MAX(covid19!AG:AG)</f>
        <v>107</v>
      </c>
      <c r="U2">
        <f>MAX(covid19!AH:AH)</f>
        <v>395</v>
      </c>
      <c r="V2">
        <f>MAX(covid19!AI:AI)</f>
        <v>127</v>
      </c>
      <c r="W2">
        <f>MAX(covid19!AJ:AJ)</f>
        <v>2253</v>
      </c>
      <c r="X2">
        <f>MAX(covid19!AL:AL)</f>
        <v>78</v>
      </c>
      <c r="Y2">
        <f>MAX(covid19!AM:AM)</f>
        <v>78</v>
      </c>
      <c r="Z2">
        <f>MAX(covid19!AN:AN)</f>
        <v>126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28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28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28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28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28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covid19</vt:lpstr>
      <vt:lpstr>Wartburg Positive Tests</vt:lpstr>
      <vt:lpstr>Sheet2</vt:lpstr>
      <vt:lpstr>NewRecovered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2020-11-06T13:22:58Z</dcterms:modified>
</cp:coreProperties>
</file>