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D870464D-14A6-46CB-89B1-237903A5E37F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AI313" i="1" l="1"/>
  <c r="AJ313" i="1"/>
  <c r="AK313" i="1"/>
  <c r="AS313" i="1" l="1"/>
  <c r="AT313" i="1"/>
  <c r="AU313" i="1"/>
  <c r="AV313" i="1"/>
  <c r="BB313" i="1" s="1"/>
  <c r="AW313" i="1"/>
  <c r="AX313" i="1"/>
  <c r="AY313" i="1"/>
  <c r="BC313" i="1" s="1"/>
  <c r="AZ313" i="1"/>
  <c r="BI313" i="1" s="1"/>
  <c r="BA313" i="1"/>
  <c r="BE313" i="1"/>
  <c r="BF313" i="1"/>
  <c r="BH313" i="1"/>
  <c r="M313" i="1"/>
  <c r="N313" i="1"/>
  <c r="O313" i="1"/>
  <c r="R313" i="1"/>
  <c r="U313" i="1" s="1"/>
  <c r="S313" i="1"/>
  <c r="T313" i="1"/>
  <c r="V313" i="1"/>
  <c r="W313" i="1"/>
  <c r="X313" i="1"/>
  <c r="Y313" i="1"/>
  <c r="A313" i="1"/>
  <c r="BD313" i="1" l="1"/>
  <c r="BG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AZ312" i="1"/>
  <c r="BI312" i="1" s="1"/>
  <c r="BA312" i="1"/>
  <c r="BC312" i="1"/>
  <c r="BE312" i="1"/>
  <c r="BF312" i="1"/>
  <c r="BH312" i="1"/>
  <c r="M312" i="1"/>
  <c r="N312" i="1"/>
  <c r="O312" i="1"/>
  <c r="R312" i="1"/>
  <c r="T312" i="1" s="1"/>
  <c r="S312" i="1"/>
  <c r="V312" i="1"/>
  <c r="W312" i="1"/>
  <c r="X312" i="1"/>
  <c r="Y312" i="1"/>
  <c r="A312" i="1"/>
  <c r="A311" i="1"/>
  <c r="AI311" i="1"/>
  <c r="AJ311" i="1"/>
  <c r="AK311" i="1"/>
  <c r="BD312" i="1" l="1"/>
  <c r="BG312" i="1"/>
  <c r="U312" i="1"/>
  <c r="AS311" i="1"/>
  <c r="AT311" i="1"/>
  <c r="AU311" i="1" s="1"/>
  <c r="AV311" i="1"/>
  <c r="BB311" i="1" s="1"/>
  <c r="AW311" i="1"/>
  <c r="AX311" i="1"/>
  <c r="AY311" i="1"/>
  <c r="AZ311" i="1"/>
  <c r="BI311" i="1" s="1"/>
  <c r="BA311" i="1"/>
  <c r="BC311" i="1"/>
  <c r="BH311" i="1"/>
  <c r="M311" i="1"/>
  <c r="N311" i="1"/>
  <c r="S311" i="1" s="1"/>
  <c r="O311" i="1"/>
  <c r="R311" i="1"/>
  <c r="T311" i="1" s="1"/>
  <c r="U311" i="1"/>
  <c r="V311" i="1"/>
  <c r="W311" i="1"/>
  <c r="X311" i="1"/>
  <c r="Y311" i="1"/>
  <c r="AI310" i="1"/>
  <c r="AJ310" i="1"/>
  <c r="AK310" i="1"/>
  <c r="BD311" i="1" l="1"/>
  <c r="BG311" i="1"/>
  <c r="AS310" i="1"/>
  <c r="AT310" i="1"/>
  <c r="BF310" i="1" s="1"/>
  <c r="AV310" i="1"/>
  <c r="AW310" i="1"/>
  <c r="AX310" i="1"/>
  <c r="AY310" i="1"/>
  <c r="BD310" i="1" s="1"/>
  <c r="AZ310" i="1"/>
  <c r="BA310" i="1"/>
  <c r="BB310" i="1"/>
  <c r="BC310" i="1"/>
  <c r="BG310" i="1"/>
  <c r="BH310" i="1"/>
  <c r="BI310" i="1"/>
  <c r="M310" i="1"/>
  <c r="N310" i="1"/>
  <c r="O310" i="1"/>
  <c r="R310" i="1"/>
  <c r="T310" i="1" s="1"/>
  <c r="S310" i="1"/>
  <c r="U310" i="1"/>
  <c r="V310" i="1"/>
  <c r="W310" i="1"/>
  <c r="X310" i="1" s="1"/>
  <c r="Y310" i="1"/>
  <c r="A310" i="1"/>
  <c r="AI309" i="1"/>
  <c r="AJ309" i="1"/>
  <c r="AK309" i="1"/>
  <c r="BE311" i="1" l="1"/>
  <c r="BF311" i="1"/>
  <c r="BE310" i="1"/>
  <c r="AU310" i="1"/>
  <c r="AS309" i="1"/>
  <c r="AT309" i="1"/>
  <c r="AU309" i="1" s="1"/>
  <c r="AV309" i="1"/>
  <c r="BG309" i="1" s="1"/>
  <c r="AW309" i="1"/>
  <c r="BB309" i="1" s="1"/>
  <c r="AX309" i="1"/>
  <c r="BC309" i="1" s="1"/>
  <c r="AY309" i="1"/>
  <c r="AZ309" i="1"/>
  <c r="BD309" i="1" s="1"/>
  <c r="BA309" i="1"/>
  <c r="BE309" i="1"/>
  <c r="BF309" i="1"/>
  <c r="BH309" i="1"/>
  <c r="BI309" i="1"/>
  <c r="M309" i="1"/>
  <c r="N309" i="1"/>
  <c r="S309" i="1" s="1"/>
  <c r="O309" i="1"/>
  <c r="R309" i="1"/>
  <c r="T309" i="1" s="1"/>
  <c r="U309" i="1"/>
  <c r="V309" i="1"/>
  <c r="W309" i="1"/>
  <c r="X309" i="1"/>
  <c r="Y309" i="1"/>
  <c r="A309" i="1"/>
  <c r="AI308" i="1"/>
  <c r="AJ308" i="1"/>
  <c r="AK308" i="1"/>
  <c r="AS308" i="1" l="1"/>
  <c r="AT308" i="1"/>
  <c r="AU308" i="1"/>
  <c r="AV308" i="1"/>
  <c r="BG308" i="1" s="1"/>
  <c r="AW308" i="1"/>
  <c r="AX308" i="1"/>
  <c r="AY308" i="1"/>
  <c r="AZ308" i="1"/>
  <c r="BI308" i="1" s="1"/>
  <c r="BA308" i="1"/>
  <c r="BB308" i="1"/>
  <c r="BC308" i="1"/>
  <c r="BD308" i="1"/>
  <c r="BE308" i="1"/>
  <c r="BF308" i="1"/>
  <c r="BH308" i="1"/>
  <c r="M308" i="1"/>
  <c r="N308" i="1"/>
  <c r="S308" i="1" s="1"/>
  <c r="O308" i="1"/>
  <c r="R308" i="1"/>
  <c r="T308" i="1" s="1"/>
  <c r="U308" i="1"/>
  <c r="V308" i="1"/>
  <c r="W308" i="1"/>
  <c r="X308" i="1" s="1"/>
  <c r="Y308" i="1"/>
  <c r="A308" i="1"/>
  <c r="AI307" i="1"/>
  <c r="AJ307" i="1"/>
  <c r="AK307" i="1"/>
  <c r="AS307" i="1" l="1"/>
  <c r="AT307" i="1"/>
  <c r="AU307" i="1" s="1"/>
  <c r="AV307" i="1"/>
  <c r="BB307" i="1" s="1"/>
  <c r="AW307" i="1"/>
  <c r="AX307" i="1"/>
  <c r="AY307" i="1"/>
  <c r="AZ307" i="1"/>
  <c r="BA307" i="1"/>
  <c r="BC307" i="1"/>
  <c r="M307" i="1"/>
  <c r="N307" i="1"/>
  <c r="O307" i="1"/>
  <c r="R307" i="1"/>
  <c r="V307" i="1"/>
  <c r="W307" i="1"/>
  <c r="X307" i="1" s="1"/>
  <c r="Y307" i="1"/>
  <c r="AI306" i="1"/>
  <c r="AJ306" i="1"/>
  <c r="AK306" i="1"/>
  <c r="BD307" i="1" l="1"/>
  <c r="T307" i="1"/>
  <c r="AS306" i="1"/>
  <c r="AT306" i="1"/>
  <c r="AU306" i="1" s="1"/>
  <c r="AV306" i="1"/>
  <c r="AW306" i="1"/>
  <c r="AX306" i="1"/>
  <c r="AY306" i="1"/>
  <c r="AZ306" i="1"/>
  <c r="BA306" i="1"/>
  <c r="BC306" i="1"/>
  <c r="M306" i="1"/>
  <c r="N306" i="1"/>
  <c r="O306" i="1"/>
  <c r="R306" i="1"/>
  <c r="T306" i="1" s="1"/>
  <c r="V306" i="1"/>
  <c r="W306" i="1"/>
  <c r="X306" i="1" s="1"/>
  <c r="Y306" i="1"/>
  <c r="AI305" i="1"/>
  <c r="AJ305" i="1"/>
  <c r="AK305" i="1"/>
  <c r="BD306" i="1" l="1"/>
  <c r="S307" i="1"/>
  <c r="BB306" i="1"/>
  <c r="AS305" i="1"/>
  <c r="AT305" i="1"/>
  <c r="AU305" i="1" s="1"/>
  <c r="AV305" i="1"/>
  <c r="AW305" i="1"/>
  <c r="AX305" i="1"/>
  <c r="AY305" i="1"/>
  <c r="AZ305" i="1"/>
  <c r="BA305" i="1"/>
  <c r="BC305" i="1"/>
  <c r="M305" i="1"/>
  <c r="N305" i="1"/>
  <c r="O305" i="1"/>
  <c r="R305" i="1"/>
  <c r="V305" i="1"/>
  <c r="W305" i="1"/>
  <c r="X305" i="1" s="1"/>
  <c r="Y305" i="1"/>
  <c r="AI304" i="1"/>
  <c r="AJ304" i="1"/>
  <c r="AK304" i="1"/>
  <c r="S306" i="1" l="1"/>
  <c r="BB305" i="1"/>
  <c r="T305" i="1"/>
  <c r="BD305" i="1"/>
  <c r="AS304" i="1"/>
  <c r="AT304" i="1"/>
  <c r="AU304" i="1" s="1"/>
  <c r="AV304" i="1"/>
  <c r="BB304" i="1" s="1"/>
  <c r="AW304" i="1"/>
  <c r="AX304" i="1"/>
  <c r="AY304" i="1"/>
  <c r="BD304" i="1" s="1"/>
  <c r="AZ304" i="1"/>
  <c r="BA304" i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C304" i="1" l="1"/>
  <c r="T304" i="1"/>
  <c r="AS303" i="1"/>
  <c r="AT303" i="1"/>
  <c r="AU303" i="1"/>
  <c r="AV303" i="1"/>
  <c r="BB303" i="1" s="1"/>
  <c r="AW303" i="1"/>
  <c r="AX303" i="1"/>
  <c r="AY303" i="1"/>
  <c r="BC303" i="1" s="1"/>
  <c r="AZ303" i="1"/>
  <c r="BA303" i="1"/>
  <c r="M303" i="1"/>
  <c r="N303" i="1"/>
  <c r="O303" i="1"/>
  <c r="R303" i="1"/>
  <c r="V303" i="1"/>
  <c r="W303" i="1"/>
  <c r="X303" i="1" s="1"/>
  <c r="Y303" i="1"/>
  <c r="T303" i="1" l="1"/>
  <c r="S304" i="1"/>
  <c r="BD303" i="1"/>
  <c r="AI302" i="1"/>
  <c r="AJ302" i="1"/>
  <c r="AK302" i="1"/>
  <c r="AS302" i="1" l="1"/>
  <c r="AT302" i="1"/>
  <c r="AV302" i="1"/>
  <c r="AW302" i="1"/>
  <c r="BB302" i="1" s="1"/>
  <c r="AX302" i="1"/>
  <c r="AY302" i="1"/>
  <c r="AZ302" i="1"/>
  <c r="BA302" i="1"/>
  <c r="BD302" i="1"/>
  <c r="M302" i="1"/>
  <c r="N302" i="1"/>
  <c r="O302" i="1"/>
  <c r="R302" i="1"/>
  <c r="V302" i="1"/>
  <c r="W302" i="1"/>
  <c r="X302" i="1" s="1"/>
  <c r="Y302" i="1"/>
  <c r="S303" i="1" l="1"/>
  <c r="T302" i="1"/>
  <c r="BC302" i="1"/>
  <c r="AU302" i="1"/>
  <c r="AI301" i="1"/>
  <c r="AJ301" i="1"/>
  <c r="AK301" i="1"/>
  <c r="AS301" i="1" l="1"/>
  <c r="AT301" i="1"/>
  <c r="AV301" i="1"/>
  <c r="AW301" i="1"/>
  <c r="BG307" i="1" s="1"/>
  <c r="AX301" i="1"/>
  <c r="AY301" i="1"/>
  <c r="BH307" i="1" s="1"/>
  <c r="AZ301" i="1"/>
  <c r="BA301" i="1"/>
  <c r="BI307" i="1" s="1"/>
  <c r="BC301" i="1"/>
  <c r="BD301" i="1"/>
  <c r="M301" i="1"/>
  <c r="N301" i="1"/>
  <c r="S302" i="1" s="1"/>
  <c r="O301" i="1"/>
  <c r="R301" i="1"/>
  <c r="V301" i="1"/>
  <c r="W301" i="1"/>
  <c r="X301" i="1"/>
  <c r="Y301" i="1"/>
  <c r="AI300" i="1"/>
  <c r="AJ300" i="1"/>
  <c r="AK300" i="1"/>
  <c r="BB301" i="1" l="1"/>
  <c r="AU301" i="1"/>
  <c r="BE307" i="1"/>
  <c r="T301" i="1"/>
  <c r="U307" i="1"/>
  <c r="AS300" i="1"/>
  <c r="AT300" i="1"/>
  <c r="AV300" i="1"/>
  <c r="AW300" i="1"/>
  <c r="BG306" i="1" s="1"/>
  <c r="AX300" i="1"/>
  <c r="AY300" i="1"/>
  <c r="AZ300" i="1"/>
  <c r="BA300" i="1"/>
  <c r="BI306" i="1" s="1"/>
  <c r="BC300" i="1"/>
  <c r="BD300" i="1"/>
  <c r="M300" i="1"/>
  <c r="N300" i="1"/>
  <c r="O300" i="1"/>
  <c r="R300" i="1"/>
  <c r="V300" i="1"/>
  <c r="W300" i="1"/>
  <c r="X300" i="1" s="1"/>
  <c r="Y300" i="1"/>
  <c r="AI299" i="1"/>
  <c r="AJ299" i="1"/>
  <c r="AK299" i="1"/>
  <c r="T300" i="1" l="1"/>
  <c r="U306" i="1"/>
  <c r="S301" i="1"/>
  <c r="BB300" i="1"/>
  <c r="BH306" i="1"/>
  <c r="AU300" i="1"/>
  <c r="BE306" i="1"/>
  <c r="AS299" i="1"/>
  <c r="AT299" i="1"/>
  <c r="AV299" i="1"/>
  <c r="AW299" i="1"/>
  <c r="BG305" i="1" s="1"/>
  <c r="AX299" i="1"/>
  <c r="AY299" i="1"/>
  <c r="AZ299" i="1"/>
  <c r="BA299" i="1"/>
  <c r="BI305" i="1" s="1"/>
  <c r="BC299" i="1"/>
  <c r="M299" i="1"/>
  <c r="N299" i="1"/>
  <c r="S300" i="1" s="1"/>
  <c r="O299" i="1"/>
  <c r="R299" i="1"/>
  <c r="V299" i="1"/>
  <c r="W299" i="1"/>
  <c r="X299" i="1" s="1"/>
  <c r="Y299" i="1"/>
  <c r="U305" i="1" l="1"/>
  <c r="T299" i="1"/>
  <c r="BD299" i="1"/>
  <c r="BH305" i="1"/>
  <c r="AU299" i="1"/>
  <c r="BE305" i="1"/>
  <c r="BB299" i="1"/>
  <c r="AI298" i="1"/>
  <c r="AJ298" i="1"/>
  <c r="AK298" i="1"/>
  <c r="AS298" i="1" l="1"/>
  <c r="AT298" i="1"/>
  <c r="BE304" i="1" s="1"/>
  <c r="AV298" i="1"/>
  <c r="BB298" i="1" s="1"/>
  <c r="AW298" i="1"/>
  <c r="AX298" i="1"/>
  <c r="AY298" i="1"/>
  <c r="AZ298" i="1"/>
  <c r="BA298" i="1"/>
  <c r="BC298" i="1"/>
  <c r="M298" i="1"/>
  <c r="N298" i="1"/>
  <c r="O298" i="1"/>
  <c r="R298" i="1"/>
  <c r="V298" i="1"/>
  <c r="W298" i="1"/>
  <c r="X298" i="1" s="1"/>
  <c r="Y298" i="1"/>
  <c r="AI297" i="1"/>
  <c r="AJ297" i="1"/>
  <c r="AK297" i="1"/>
  <c r="S299" i="1" l="1"/>
  <c r="BD298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AY297" i="1"/>
  <c r="AZ297" i="1"/>
  <c r="BA297" i="1"/>
  <c r="BI303" i="1" s="1"/>
  <c r="BC297" i="1"/>
  <c r="M297" i="1"/>
  <c r="N297" i="1"/>
  <c r="O297" i="1"/>
  <c r="R297" i="1"/>
  <c r="V297" i="1"/>
  <c r="W297" i="1"/>
  <c r="X297" i="1" s="1"/>
  <c r="Y297" i="1"/>
  <c r="AI296" i="1"/>
  <c r="AJ296" i="1"/>
  <c r="AK296" i="1"/>
  <c r="T297" i="1" l="1"/>
  <c r="U303" i="1"/>
  <c r="BB297" i="1"/>
  <c r="BD297" i="1"/>
  <c r="BH303" i="1"/>
  <c r="BE303" i="1"/>
  <c r="S298" i="1"/>
  <c r="AU297" i="1"/>
  <c r="AS296" i="1"/>
  <c r="AT296" i="1"/>
  <c r="BE302" i="1" s="1"/>
  <c r="AU296" i="1"/>
  <c r="AV296" i="1"/>
  <c r="BB296" i="1" s="1"/>
  <c r="AW296" i="1"/>
  <c r="AX296" i="1"/>
  <c r="AY296" i="1"/>
  <c r="BH302" i="1" s="1"/>
  <c r="AZ296" i="1"/>
  <c r="BA296" i="1"/>
  <c r="BC296" i="1"/>
  <c r="M296" i="1"/>
  <c r="N296" i="1"/>
  <c r="S297" i="1" s="1"/>
  <c r="O296" i="1"/>
  <c r="R296" i="1"/>
  <c r="V296" i="1"/>
  <c r="W296" i="1"/>
  <c r="X296" i="1"/>
  <c r="Y296" i="1"/>
  <c r="AI295" i="1"/>
  <c r="AJ295" i="1"/>
  <c r="AK295" i="1"/>
  <c r="T296" i="1" l="1"/>
  <c r="U302" i="1"/>
  <c r="BD296" i="1"/>
  <c r="BI302" i="1"/>
  <c r="BG302" i="1"/>
  <c r="AS295" i="1"/>
  <c r="AT295" i="1"/>
  <c r="BE301" i="1" s="1"/>
  <c r="AV295" i="1"/>
  <c r="AW295" i="1"/>
  <c r="BG301" i="1" s="1"/>
  <c r="AX295" i="1"/>
  <c r="AY295" i="1"/>
  <c r="AZ295" i="1"/>
  <c r="BA295" i="1"/>
  <c r="BI301" i="1" s="1"/>
  <c r="BC295" i="1"/>
  <c r="BD295" i="1"/>
  <c r="M295" i="1"/>
  <c r="N295" i="1"/>
  <c r="O295" i="1"/>
  <c r="R295" i="1"/>
  <c r="V295" i="1"/>
  <c r="W295" i="1"/>
  <c r="X295" i="1" s="1"/>
  <c r="Y295" i="1"/>
  <c r="S296" i="1" l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BH300" i="1" s="1"/>
  <c r="AZ294" i="1"/>
  <c r="BA294" i="1"/>
  <c r="BI300" i="1" s="1"/>
  <c r="M294" i="1"/>
  <c r="N294" i="1"/>
  <c r="O294" i="1"/>
  <c r="R294" i="1"/>
  <c r="V294" i="1"/>
  <c r="W294" i="1"/>
  <c r="X294" i="1" s="1"/>
  <c r="Y294" i="1"/>
  <c r="BB294" i="1" l="1"/>
  <c r="BD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D293" i="1" s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BC292" i="1" s="1"/>
  <c r="AY292" i="1"/>
  <c r="AZ292" i="1"/>
  <c r="BA292" i="1"/>
  <c r="BI298" i="1" s="1"/>
  <c r="BB292" i="1"/>
  <c r="M292" i="1"/>
  <c r="N292" i="1"/>
  <c r="S293" i="1" s="1"/>
  <c r="O292" i="1"/>
  <c r="R292" i="1"/>
  <c r="V292" i="1"/>
  <c r="W292" i="1"/>
  <c r="X292" i="1" s="1"/>
  <c r="Y292" i="1"/>
  <c r="T292" i="1" l="1"/>
  <c r="U298" i="1"/>
  <c r="BD292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BB291" i="1" s="1"/>
  <c r="AW291" i="1"/>
  <c r="AX291" i="1"/>
  <c r="AY291" i="1"/>
  <c r="BH297" i="1" s="1"/>
  <c r="AZ291" i="1"/>
  <c r="BA291" i="1"/>
  <c r="BD291" i="1"/>
  <c r="M291" i="1"/>
  <c r="N291" i="1"/>
  <c r="S292" i="1" s="1"/>
  <c r="O291" i="1"/>
  <c r="R291" i="1"/>
  <c r="V291" i="1"/>
  <c r="W291" i="1"/>
  <c r="X291" i="1" s="1"/>
  <c r="Y291" i="1"/>
  <c r="T291" i="1" l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BH296" i="1" s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/>
  <c r="Y290" i="1"/>
  <c r="T290" i="1" l="1"/>
  <c r="U296" i="1"/>
  <c r="BB290" i="1"/>
  <c r="AU290" i="1"/>
  <c r="BF303" i="1"/>
  <c r="BE296" i="1"/>
  <c r="S291" i="1"/>
  <c r="BD290" i="1"/>
  <c r="BC290" i="1"/>
  <c r="AS289" i="1"/>
  <c r="AT289" i="1"/>
  <c r="AV289" i="1"/>
  <c r="BB289" i="1" s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S290" i="1" l="1"/>
  <c r="AU289" i="1"/>
  <c r="BF302" i="1"/>
  <c r="BE295" i="1"/>
  <c r="BD289" i="1"/>
  <c r="BC289" i="1"/>
  <c r="T289" i="1"/>
  <c r="U295" i="1"/>
  <c r="BI295" i="1"/>
  <c r="BG295" i="1"/>
  <c r="AS288" i="1"/>
  <c r="AT288" i="1"/>
  <c r="AU288" i="1"/>
  <c r="AV288" i="1"/>
  <c r="AW288" i="1"/>
  <c r="BG294" i="1" s="1"/>
  <c r="AX288" i="1"/>
  <c r="AY288" i="1"/>
  <c r="BH294" i="1" s="1"/>
  <c r="AZ288" i="1"/>
  <c r="BA288" i="1"/>
  <c r="BI294" i="1" s="1"/>
  <c r="BD288" i="1"/>
  <c r="M288" i="1"/>
  <c r="N288" i="1"/>
  <c r="S289" i="1" s="1"/>
  <c r="O288" i="1"/>
  <c r="R288" i="1"/>
  <c r="V288" i="1"/>
  <c r="W288" i="1"/>
  <c r="X288" i="1"/>
  <c r="Y288" i="1"/>
  <c r="AI287" i="1"/>
  <c r="AJ287" i="1"/>
  <c r="AK287" i="1"/>
  <c r="T288" i="1" l="1"/>
  <c r="U294" i="1"/>
  <c r="BC288" i="1"/>
  <c r="BF301" i="1"/>
  <c r="BE294" i="1"/>
  <c r="BB288" i="1"/>
  <c r="AS287" i="1"/>
  <c r="AT287" i="1"/>
  <c r="AU287" i="1" s="1"/>
  <c r="AV287" i="1"/>
  <c r="AW287" i="1"/>
  <c r="AX287" i="1"/>
  <c r="AY287" i="1"/>
  <c r="BH293" i="1" s="1"/>
  <c r="AZ287" i="1"/>
  <c r="BA287" i="1"/>
  <c r="BC287" i="1"/>
  <c r="BD287" i="1"/>
  <c r="M287" i="1"/>
  <c r="N287" i="1"/>
  <c r="O287" i="1"/>
  <c r="R287" i="1"/>
  <c r="V287" i="1"/>
  <c r="W287" i="1"/>
  <c r="X287" i="1" s="1"/>
  <c r="Y287" i="1"/>
  <c r="T287" i="1" l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D286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D285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BC284" i="1"/>
  <c r="BD284" i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F297" i="1" l="1"/>
  <c r="BE290" i="1"/>
  <c r="T284" i="1"/>
  <c r="U290" i="1"/>
  <c r="BB284" i="1"/>
  <c r="AS283" i="1"/>
  <c r="AT283" i="1"/>
  <c r="AU283" i="1"/>
  <c r="AV283" i="1"/>
  <c r="AW283" i="1"/>
  <c r="BG289" i="1" s="1"/>
  <c r="AX283" i="1"/>
  <c r="AY283" i="1"/>
  <c r="BH289" i="1" s="1"/>
  <c r="AZ283" i="1"/>
  <c r="BA283" i="1"/>
  <c r="BI289" i="1" s="1"/>
  <c r="BD283" i="1"/>
  <c r="M283" i="1"/>
  <c r="N283" i="1"/>
  <c r="S284" i="1" s="1"/>
  <c r="O283" i="1"/>
  <c r="R283" i="1"/>
  <c r="S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B282" i="1" l="1"/>
  <c r="BG288" i="1"/>
  <c r="T282" i="1"/>
  <c r="U288" i="1"/>
  <c r="T283" i="1"/>
  <c r="U289" i="1"/>
  <c r="BC283" i="1"/>
  <c r="BF296" i="1"/>
  <c r="BE289" i="1"/>
  <c r="BD282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BI287" i="1" s="1"/>
  <c r="M281" i="1"/>
  <c r="N281" i="1"/>
  <c r="S282" i="1" s="1"/>
  <c r="O281" i="1"/>
  <c r="R281" i="1"/>
  <c r="V281" i="1"/>
  <c r="W281" i="1"/>
  <c r="X281" i="1"/>
  <c r="Y281" i="1"/>
  <c r="BF294" i="1" l="1"/>
  <c r="BE287" i="1"/>
  <c r="U287" i="1"/>
  <c r="BC281" i="1"/>
  <c r="BB281" i="1"/>
  <c r="BG287" i="1"/>
  <c r="BD281" i="1"/>
  <c r="T281" i="1"/>
  <c r="AU281" i="1"/>
  <c r="AI280" i="1"/>
  <c r="AJ280" i="1"/>
  <c r="AK280" i="1"/>
  <c r="AS280" i="1" l="1"/>
  <c r="AT280" i="1"/>
  <c r="AU280" i="1" s="1"/>
  <c r="AV280" i="1"/>
  <c r="BB280" i="1" s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C280" i="1" l="1"/>
  <c r="BH286" i="1"/>
  <c r="BF293" i="1"/>
  <c r="BE286" i="1"/>
  <c r="U286" i="1"/>
  <c r="BI286" i="1"/>
  <c r="BG286" i="1"/>
  <c r="T280" i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D279" i="1"/>
  <c r="BH285" i="1"/>
  <c r="S280" i="1"/>
  <c r="BC279" i="1"/>
  <c r="T279" i="1"/>
  <c r="AS278" i="1"/>
  <c r="AT278" i="1"/>
  <c r="AV278" i="1"/>
  <c r="AW278" i="1"/>
  <c r="AX278" i="1"/>
  <c r="AY278" i="1"/>
  <c r="AZ278" i="1"/>
  <c r="BD278" i="1" s="1"/>
  <c r="BA278" i="1"/>
  <c r="BI284" i="1" s="1"/>
  <c r="M278" i="1"/>
  <c r="N278" i="1"/>
  <c r="S279" i="1" s="1"/>
  <c r="O278" i="1"/>
  <c r="R278" i="1"/>
  <c r="V278" i="1"/>
  <c r="W278" i="1"/>
  <c r="X278" i="1" s="1"/>
  <c r="Y278" i="1"/>
  <c r="BB278" i="1" l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D277" i="1" s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C277" i="1" l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BH282" i="1" s="1"/>
  <c r="AZ276" i="1"/>
  <c r="BA276" i="1"/>
  <c r="BI282" i="1" s="1"/>
  <c r="M276" i="1"/>
  <c r="N276" i="1"/>
  <c r="O276" i="1"/>
  <c r="R276" i="1"/>
  <c r="V276" i="1"/>
  <c r="W276" i="1"/>
  <c r="X276" i="1"/>
  <c r="Y276" i="1"/>
  <c r="AU276" i="1" l="1"/>
  <c r="BF289" i="1"/>
  <c r="BE282" i="1"/>
  <c r="U282" i="1"/>
  <c r="BC276" i="1"/>
  <c r="BD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D274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BH279" i="1" s="1"/>
  <c r="AZ273" i="1"/>
  <c r="BD273" i="1" s="1"/>
  <c r="BA273" i="1"/>
  <c r="M273" i="1"/>
  <c r="N273" i="1"/>
  <c r="S274" i="1" s="1"/>
  <c r="O273" i="1"/>
  <c r="R273" i="1"/>
  <c r="V273" i="1"/>
  <c r="W273" i="1"/>
  <c r="X273" i="1" s="1"/>
  <c r="Y273" i="1"/>
  <c r="BC273" i="1" l="1"/>
  <c r="AU273" i="1"/>
  <c r="BE279" i="1"/>
  <c r="T273" i="1"/>
  <c r="U279" i="1"/>
  <c r="BI279" i="1"/>
  <c r="BG279" i="1"/>
  <c r="AS272" i="1"/>
  <c r="AT272" i="1"/>
  <c r="AV272" i="1"/>
  <c r="AW272" i="1"/>
  <c r="BG278" i="1" s="1"/>
  <c r="AX272" i="1"/>
  <c r="AY272" i="1"/>
  <c r="AZ272" i="1"/>
  <c r="BA272" i="1"/>
  <c r="BI278" i="1" s="1"/>
  <c r="AI272" i="1"/>
  <c r="AJ272" i="1"/>
  <c r="AK272" i="1"/>
  <c r="BH278" i="1" l="1"/>
  <c r="BF285" i="1"/>
  <c r="BD272" i="1"/>
  <c r="BC272" i="1"/>
  <c r="AU272" i="1"/>
  <c r="BE278" i="1"/>
  <c r="BB272" i="1"/>
  <c r="BM26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42" i="1"/>
  <c r="BP261" i="1"/>
  <c r="BP243" i="1"/>
  <c r="BT243" i="1"/>
  <c r="BX243" i="1"/>
  <c r="CB243" i="1"/>
  <c r="BP244" i="1"/>
  <c r="BT244" i="1"/>
  <c r="BX244" i="1"/>
  <c r="CB244" i="1"/>
  <c r="BP245" i="1"/>
  <c r="BT245" i="1"/>
  <c r="BX245" i="1"/>
  <c r="CB245" i="1"/>
  <c r="BP246" i="1"/>
  <c r="BT246" i="1"/>
  <c r="BX246" i="1"/>
  <c r="CB246" i="1"/>
  <c r="BP247" i="1"/>
  <c r="BT247" i="1"/>
  <c r="BX247" i="1"/>
  <c r="CB247" i="1"/>
  <c r="BP248" i="1"/>
  <c r="BT248" i="1"/>
  <c r="BX248" i="1"/>
  <c r="CB248" i="1"/>
  <c r="BP249" i="1"/>
  <c r="BT249" i="1"/>
  <c r="BX249" i="1"/>
  <c r="CB249" i="1"/>
  <c r="BP250" i="1"/>
  <c r="BT250" i="1"/>
  <c r="BX250" i="1"/>
  <c r="CB250" i="1"/>
  <c r="BP251" i="1"/>
  <c r="BT251" i="1"/>
  <c r="BX251" i="1"/>
  <c r="CB251" i="1"/>
  <c r="BP252" i="1"/>
  <c r="BT252" i="1"/>
  <c r="BX252" i="1"/>
  <c r="CB252" i="1"/>
  <c r="BP253" i="1"/>
  <c r="BT253" i="1"/>
  <c r="BX253" i="1"/>
  <c r="CB253" i="1"/>
  <c r="BP254" i="1"/>
  <c r="BT254" i="1"/>
  <c r="BX254" i="1"/>
  <c r="CB254" i="1"/>
  <c r="BP255" i="1"/>
  <c r="BT255" i="1"/>
  <c r="BX255" i="1"/>
  <c r="CB255" i="1"/>
  <c r="BP256" i="1"/>
  <c r="BT256" i="1"/>
  <c r="BX256" i="1"/>
  <c r="CB256" i="1"/>
  <c r="BP257" i="1"/>
  <c r="BT257" i="1"/>
  <c r="BX257" i="1"/>
  <c r="CB257" i="1"/>
  <c r="BP258" i="1"/>
  <c r="BT258" i="1"/>
  <c r="BX258" i="1"/>
  <c r="CB258" i="1"/>
  <c r="BP259" i="1"/>
  <c r="BT259" i="1"/>
  <c r="BX259" i="1"/>
  <c r="CB259" i="1"/>
  <c r="BP260" i="1"/>
  <c r="BT260" i="1"/>
  <c r="BX260" i="1"/>
  <c r="CB260" i="1"/>
  <c r="CB242" i="1"/>
  <c r="BX242" i="1"/>
  <c r="BT242" i="1"/>
  <c r="BP242" i="1"/>
  <c r="BT261" i="1"/>
  <c r="BX261" i="1"/>
  <c r="BY262" i="1"/>
  <c r="BY261" i="1" s="1"/>
  <c r="BY260" i="1" s="1"/>
  <c r="BY259" i="1" s="1"/>
  <c r="BY258" i="1" s="1"/>
  <c r="BY257" i="1" s="1"/>
  <c r="BY256" i="1" s="1"/>
  <c r="BY255" i="1" s="1"/>
  <c r="BY254" i="1" s="1"/>
  <c r="BY253" i="1" s="1"/>
  <c r="BY252" i="1" s="1"/>
  <c r="BY251" i="1" s="1"/>
  <c r="BY250" i="1" s="1"/>
  <c r="BY249" i="1" s="1"/>
  <c r="BY248" i="1" s="1"/>
  <c r="BY247" i="1" s="1"/>
  <c r="BY246" i="1" s="1"/>
  <c r="BY245" i="1" s="1"/>
  <c r="BY244" i="1" s="1"/>
  <c r="BY243" i="1" s="1"/>
  <c r="BY242" i="1" s="1"/>
  <c r="BY263" i="1"/>
  <c r="CB261" i="1"/>
  <c r="CB262" i="1"/>
  <c r="CB263" i="1"/>
  <c r="BX263" i="1"/>
  <c r="BX262" i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BQ261" i="1"/>
  <c r="BQ260" i="1" s="1"/>
  <c r="BQ259" i="1" s="1"/>
  <c r="BQ258" i="1" s="1"/>
  <c r="BQ257" i="1" s="1"/>
  <c r="BQ256" i="1" s="1"/>
  <c r="BQ255" i="1" s="1"/>
  <c r="BQ254" i="1" s="1"/>
  <c r="BQ253" i="1" s="1"/>
  <c r="BQ252" i="1" s="1"/>
  <c r="BQ251" i="1" s="1"/>
  <c r="BQ250" i="1" s="1"/>
  <c r="BQ249" i="1" s="1"/>
  <c r="BQ248" i="1" s="1"/>
  <c r="BQ247" i="1" s="1"/>
  <c r="BQ246" i="1" s="1"/>
  <c r="BQ245" i="1" s="1"/>
  <c r="BQ244" i="1" s="1"/>
  <c r="BQ243" i="1" s="1"/>
  <c r="BQ242" i="1" s="1"/>
  <c r="BQ263" i="1"/>
  <c r="BQ262" i="1" s="1"/>
  <c r="BT263" i="1"/>
  <c r="BT262" i="1"/>
  <c r="BN262" i="1"/>
  <c r="BP263" i="1"/>
  <c r="BP262" i="1"/>
  <c r="BN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BG277" i="1" s="1"/>
  <c r="AX271" i="1"/>
  <c r="AY271" i="1"/>
  <c r="BH277" i="1" s="1"/>
  <c r="AZ271" i="1"/>
  <c r="BA271" i="1"/>
  <c r="BI277" i="1" s="1"/>
  <c r="M271" i="1"/>
  <c r="N271" i="1"/>
  <c r="O271" i="1"/>
  <c r="R271" i="1"/>
  <c r="U277" i="1" s="1"/>
  <c r="V271" i="1"/>
  <c r="W271" i="1"/>
  <c r="X271" i="1" s="1"/>
  <c r="Y271" i="1"/>
  <c r="AI270" i="1"/>
  <c r="AJ270" i="1"/>
  <c r="AK270" i="1"/>
  <c r="AU271" i="1" l="1"/>
  <c r="BE277" i="1"/>
  <c r="BC271" i="1"/>
  <c r="BB271" i="1"/>
  <c r="S272" i="1"/>
  <c r="T271" i="1"/>
  <c r="BD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I276" i="1" s="1"/>
  <c r="BA265" i="1"/>
  <c r="AZ265" i="1"/>
  <c r="AY265" i="1"/>
  <c r="AX265" i="1"/>
  <c r="BC265" i="1" s="1"/>
  <c r="AW265" i="1"/>
  <c r="AV265" i="1"/>
  <c r="AT265" i="1"/>
  <c r="BE267" i="1" s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F282" i="1" l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BZ1" i="1"/>
  <c r="CA1" i="1"/>
  <c r="CB1" i="1"/>
  <c r="BV1" i="1"/>
  <c r="BW1" i="1"/>
  <c r="BX1" i="1"/>
  <c r="BU1" i="1"/>
  <c r="BR1" i="1"/>
  <c r="BS1" i="1"/>
  <c r="BT1" i="1"/>
  <c r="BQ1" i="1"/>
  <c r="BY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P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U272" i="1" s="1"/>
  <c r="V266" i="1"/>
  <c r="W266" i="1"/>
  <c r="X266" i="1"/>
  <c r="Y266" i="1"/>
  <c r="M266" i="1"/>
  <c r="N266" i="1"/>
  <c r="S267" i="1" s="1"/>
  <c r="T266" i="1" l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U265" i="1" s="1"/>
  <c r="T259" i="1"/>
  <c r="V259" i="1"/>
  <c r="W259" i="1"/>
  <c r="X259" i="1" s="1"/>
  <c r="Y259" i="1"/>
  <c r="N259" i="1"/>
  <c r="S260" i="1" s="1"/>
  <c r="O259" i="1"/>
  <c r="AI258" i="1" l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T253" i="1" s="1"/>
  <c r="W253" i="1"/>
  <c r="X253" i="1" s="1"/>
  <c r="Y253" i="1"/>
  <c r="N253" i="1"/>
  <c r="S254" i="1" s="1"/>
  <c r="O253" i="1"/>
  <c r="U259" i="1" l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T236" i="1" s="1"/>
  <c r="W236" i="1"/>
  <c r="X236" i="1" s="1"/>
  <c r="Y236" i="1"/>
  <c r="N236" i="1"/>
  <c r="S237" i="1" s="1"/>
  <c r="O236" i="1"/>
  <c r="U242" i="1" l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T175" i="1"/>
  <c r="V175" i="1"/>
  <c r="W175" i="1"/>
  <c r="X175" i="1" s="1"/>
  <c r="Y175" i="1"/>
  <c r="N175" i="1"/>
  <c r="S176" i="1" s="1"/>
  <c r="O175" i="1"/>
  <c r="U181" i="1" l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U178" i="1" s="1"/>
  <c r="V172" i="1"/>
  <c r="W172" i="1"/>
  <c r="X172" i="1" s="1"/>
  <c r="Y172" i="1"/>
  <c r="AI172" i="1"/>
  <c r="AJ172" i="1"/>
  <c r="AK172" i="1"/>
  <c r="T172" i="1" l="1"/>
  <c r="AK171" i="1"/>
  <c r="AJ171" i="1"/>
  <c r="AI171" i="1"/>
  <c r="R171" i="1"/>
  <c r="V171" i="1"/>
  <c r="W171" i="1"/>
  <c r="X171" i="1"/>
  <c r="Y171" i="1"/>
  <c r="N171" i="1"/>
  <c r="S172" i="1" s="1"/>
  <c r="O171" i="1"/>
  <c r="T171" i="1" l="1"/>
  <c r="U177" i="1"/>
  <c r="R170" i="1"/>
  <c r="V170" i="1"/>
  <c r="W170" i="1"/>
  <c r="X170" i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U79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</calcChain>
</file>

<file path=xl/sharedStrings.xml><?xml version="1.0" encoding="utf-8"?>
<sst xmlns="http://schemas.openxmlformats.org/spreadsheetml/2006/main" count="476" uniqueCount="445">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</sst>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B313"/>
  <sheetViews>
    <sheetView tabSelected="1" zoomScale="112" zoomScaleNormal="112" workbookViewId="0">
      <pane xSplit="1" ySplit="1" topLeftCell="AF301" activePane="bottomRight" state="frozen"/>
      <selection pane="topRight" activeCell="B1" sqref="B1"/>
      <selection pane="bottomLeft" activeCell="A2" sqref="A2"/>
      <selection pane="bottomRight" activeCell="AS313" sqref="AS313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41" max="44" width="8.7265625" hidden="1" customWidth="1"/>
    <col min="45" max="61" width="8.7265625" customWidth="1"/>
    <col min="62" max="64" width="8.7265625" style="20"/>
    <col min="65" max="80" width="8.7265625" style="21"/>
  </cols>
  <sheetData>
    <row r="1" spans="1:80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241</v>
      </c>
      <c r="BO1" s="21" t="s">
        <v>442</v>
      </c>
      <c r="BP1" s="21" t="s">
        <v>443</v>
      </c>
      <c r="BQ1" s="21" t="str">
        <f>"Bremer "&amp;BM1</f>
        <v>Bremer Total Tests</v>
      </c>
      <c r="BR1" s="21" t="str">
        <f t="shared" ref="BR1:BT1" si="0">"Bremer "&amp;BN1</f>
        <v>Bremer Individuals Tested</v>
      </c>
      <c r="BS1" s="21" t="str">
        <f t="shared" si="0"/>
        <v>Bremer Positive Tests</v>
      </c>
      <c r="BT1" s="21" t="str">
        <f t="shared" si="0"/>
        <v>Bremer Individuals Postive</v>
      </c>
      <c r="BU1" s="21" t="str">
        <f>"Butler "&amp;BM1</f>
        <v>Butler Total Tests</v>
      </c>
      <c r="BV1" s="21" t="str">
        <f t="shared" ref="BV1:BX1" si="1">"Butler "&amp;BN1</f>
        <v>Butler Individuals Tested</v>
      </c>
      <c r="BW1" s="21" t="str">
        <f t="shared" si="1"/>
        <v>Butler Positive Tests</v>
      </c>
      <c r="BX1" s="21" t="str">
        <f t="shared" si="1"/>
        <v>Butler Individuals Postive</v>
      </c>
      <c r="BY1" s="21" t="str">
        <f>"Black Hawk "&amp;BM1</f>
        <v>Black Hawk Total Tests</v>
      </c>
      <c r="BZ1" s="21" t="str">
        <f t="shared" ref="BZ1:CB1" si="2">"Black Hawk "&amp;BN1</f>
        <v>Black Hawk Individuals Tested</v>
      </c>
      <c r="CA1" s="21" t="str">
        <f t="shared" si="2"/>
        <v>Black Hawk Positive Tests</v>
      </c>
      <c r="CB1" s="21" t="str">
        <f t="shared" si="2"/>
        <v>Black Hawk Individuals Postive</v>
      </c>
    </row>
    <row r="2" spans="1:80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80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80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80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80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80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80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80" x14ac:dyDescent="0.35">
      <c r="A9" s="14">
        <v>43909</v>
      </c>
      <c r="B9">
        <v>686</v>
      </c>
      <c r="C9">
        <v>44</v>
      </c>
      <c r="D9">
        <f t="shared" ref="D9:D71" si="3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80" x14ac:dyDescent="0.35">
      <c r="A10" s="14">
        <v>43913</v>
      </c>
      <c r="B10">
        <v>2148</v>
      </c>
      <c r="C10">
        <v>105</v>
      </c>
      <c r="D10">
        <f t="shared" si="3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80" x14ac:dyDescent="0.35">
      <c r="A11" s="14">
        <v>43914</v>
      </c>
      <c r="C11" t="s">
        <v>19</v>
      </c>
      <c r="D11">
        <f t="shared" si="3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80" x14ac:dyDescent="0.35">
      <c r="A12" s="14">
        <v>43917</v>
      </c>
      <c r="B12">
        <v>3975</v>
      </c>
      <c r="C12">
        <v>235</v>
      </c>
      <c r="D12">
        <f t="shared" si="3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80" x14ac:dyDescent="0.35">
      <c r="A13" s="14">
        <v>43918</v>
      </c>
      <c r="B13">
        <v>4673</v>
      </c>
      <c r="C13">
        <v>298</v>
      </c>
      <c r="D13">
        <f t="shared" si="3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80" x14ac:dyDescent="0.35">
      <c r="A14" s="14">
        <v>43919</v>
      </c>
      <c r="B14">
        <v>5349</v>
      </c>
      <c r="C14">
        <v>336</v>
      </c>
      <c r="D14">
        <f t="shared" si="3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80" x14ac:dyDescent="0.35">
      <c r="A15" s="14">
        <v>43920</v>
      </c>
      <c r="B15">
        <v>6586</v>
      </c>
      <c r="C15">
        <v>424</v>
      </c>
      <c r="D15">
        <f t="shared" si="3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80" x14ac:dyDescent="0.35">
      <c r="A16" s="14">
        <v>43921</v>
      </c>
      <c r="B16">
        <v>7385</v>
      </c>
      <c r="C16">
        <v>497</v>
      </c>
      <c r="D16">
        <f t="shared" si="3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3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3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3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3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3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3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3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3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3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3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3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3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3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3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3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3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3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3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3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3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3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3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3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3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3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3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3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3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3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3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3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3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3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3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3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3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3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3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3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3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3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3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3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3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3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3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3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3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3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3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3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3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3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3"/>
        <v>10338</v>
      </c>
      <c r="E70">
        <v>456</v>
      </c>
      <c r="F70">
        <f t="shared" ref="F70:F76" si="4">G70</f>
        <v>377</v>
      </c>
      <c r="G70">
        <v>377</v>
      </c>
      <c r="H70">
        <v>118</v>
      </c>
      <c r="N70">
        <f t="shared" ref="N70:N100" si="5">B70-C70</f>
        <v>114795</v>
      </c>
      <c r="O70" s="3">
        <f t="shared" ref="O70:O100" si="6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7">C70-D70-E70</f>
        <v>6763</v>
      </c>
      <c r="X70" s="3">
        <f t="shared" ref="X70:X100" si="8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9">A70+1</f>
        <v>43976</v>
      </c>
      <c r="B71">
        <v>134985</v>
      </c>
      <c r="C71">
        <v>17659</v>
      </c>
      <c r="D71">
        <f t="shared" si="3"/>
        <v>10518</v>
      </c>
      <c r="E71">
        <v>466</v>
      </c>
      <c r="F71">
        <f t="shared" si="4"/>
        <v>379</v>
      </c>
      <c r="G71">
        <v>379</v>
      </c>
      <c r="H71">
        <v>115</v>
      </c>
      <c r="N71">
        <f t="shared" si="5"/>
        <v>117326</v>
      </c>
      <c r="O71" s="3">
        <f t="shared" si="6"/>
        <v>0.13082194317887172</v>
      </c>
      <c r="R71">
        <f t="shared" ref="R71:R100" si="10">C71-C70</f>
        <v>102</v>
      </c>
      <c r="S71">
        <f t="shared" ref="S71:S100" si="11">N71-N70</f>
        <v>2531</v>
      </c>
      <c r="T71" s="3">
        <f t="shared" ref="T71:T100" si="12">R71/V71</f>
        <v>3.8739080896315989E-2</v>
      </c>
      <c r="U71" s="8">
        <f>Sheet2!D60</f>
        <v>8.7167256501000157E-2</v>
      </c>
      <c r="V71">
        <f t="shared" ref="V71:V100" si="13">B71-B70</f>
        <v>2633</v>
      </c>
      <c r="W71">
        <f t="shared" si="7"/>
        <v>6675</v>
      </c>
      <c r="X71" s="3">
        <f t="shared" si="8"/>
        <v>5.6779026217228468E-2</v>
      </c>
      <c r="Y71">
        <f t="shared" ref="Y71:Y100" si="14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9"/>
        <v>43977</v>
      </c>
      <c r="B72">
        <v>139157</v>
      </c>
      <c r="C72">
        <v>18273</v>
      </c>
      <c r="D72">
        <f t="shared" ref="D72:D116" si="15">AQ72</f>
        <v>10679</v>
      </c>
      <c r="E72">
        <v>488</v>
      </c>
      <c r="F72">
        <f t="shared" si="4"/>
        <v>393</v>
      </c>
      <c r="G72">
        <v>393</v>
      </c>
      <c r="H72">
        <v>109</v>
      </c>
      <c r="N72">
        <f t="shared" si="5"/>
        <v>120884</v>
      </c>
      <c r="O72" s="3">
        <f t="shared" si="6"/>
        <v>0.13131211509302443</v>
      </c>
      <c r="R72">
        <f t="shared" si="10"/>
        <v>614</v>
      </c>
      <c r="S72">
        <f t="shared" si="11"/>
        <v>3558</v>
      </c>
      <c r="T72" s="3">
        <f t="shared" si="12"/>
        <v>0.14717162032598274</v>
      </c>
      <c r="U72" s="8">
        <f>Sheet2!D61</f>
        <v>9.7205206738131697E-2</v>
      </c>
      <c r="V72">
        <f t="shared" si="13"/>
        <v>4172</v>
      </c>
      <c r="W72">
        <f t="shared" si="7"/>
        <v>7106</v>
      </c>
      <c r="X72" s="3">
        <f t="shared" si="8"/>
        <v>5.5305375738812272E-2</v>
      </c>
      <c r="Y72">
        <f t="shared" si="14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9"/>
        <v>43978</v>
      </c>
      <c r="B73">
        <v>142321</v>
      </c>
      <c r="C73">
        <v>18502</v>
      </c>
      <c r="D73">
        <f t="shared" si="15"/>
        <v>10905</v>
      </c>
      <c r="E73">
        <v>500</v>
      </c>
      <c r="F73">
        <f t="shared" si="4"/>
        <v>383</v>
      </c>
      <c r="G73">
        <v>383</v>
      </c>
      <c r="H73">
        <v>112</v>
      </c>
      <c r="N73">
        <f t="shared" si="5"/>
        <v>123819</v>
      </c>
      <c r="O73" s="3">
        <f t="shared" si="6"/>
        <v>0.13000189711989096</v>
      </c>
      <c r="R73">
        <f t="shared" si="10"/>
        <v>229</v>
      </c>
      <c r="S73">
        <f t="shared" si="11"/>
        <v>2935</v>
      </c>
      <c r="T73" s="3">
        <f t="shared" si="12"/>
        <v>7.2376738305941851E-2</v>
      </c>
      <c r="U73" s="8">
        <f>Sheet2!D62</f>
        <v>9.6318574637377696E-2</v>
      </c>
      <c r="V73">
        <f t="shared" si="13"/>
        <v>3164</v>
      </c>
      <c r="W73">
        <f t="shared" si="7"/>
        <v>7097</v>
      </c>
      <c r="X73" s="3">
        <f t="shared" si="8"/>
        <v>5.3966464703395799E-2</v>
      </c>
      <c r="Y73">
        <f t="shared" si="14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9"/>
        <v>43979</v>
      </c>
      <c r="B74">
        <v>146275</v>
      </c>
      <c r="C74">
        <v>18792</v>
      </c>
      <c r="D74">
        <f t="shared" si="15"/>
        <v>11445</v>
      </c>
      <c r="E74">
        <v>520</v>
      </c>
      <c r="F74">
        <f t="shared" si="4"/>
        <v>376</v>
      </c>
      <c r="G74">
        <v>376</v>
      </c>
      <c r="H74">
        <v>117</v>
      </c>
      <c r="N74">
        <f t="shared" si="5"/>
        <v>127483</v>
      </c>
      <c r="O74" s="3">
        <f t="shared" si="6"/>
        <v>0.12847034694923945</v>
      </c>
      <c r="R74">
        <f t="shared" si="10"/>
        <v>290</v>
      </c>
      <c r="S74">
        <f t="shared" si="11"/>
        <v>3664</v>
      </c>
      <c r="T74" s="3">
        <f t="shared" si="12"/>
        <v>7.3343449671219016E-2</v>
      </c>
      <c r="U74" s="8">
        <f>Sheet2!D63</f>
        <v>9.4477030272015122E-2</v>
      </c>
      <c r="V74">
        <f t="shared" si="13"/>
        <v>3954</v>
      </c>
      <c r="W74">
        <f t="shared" si="7"/>
        <v>6827</v>
      </c>
      <c r="X74" s="3">
        <f t="shared" si="8"/>
        <v>5.5075435769737807E-2</v>
      </c>
      <c r="Y74">
        <f t="shared" si="14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9"/>
        <v>43980</v>
      </c>
      <c r="B75">
        <v>150110</v>
      </c>
      <c r="C75">
        <v>19135</v>
      </c>
      <c r="D75">
        <f t="shared" si="15"/>
        <v>11872</v>
      </c>
      <c r="E75">
        <v>527</v>
      </c>
      <c r="F75">
        <f t="shared" si="4"/>
        <v>368</v>
      </c>
      <c r="G75">
        <v>368</v>
      </c>
      <c r="H75">
        <v>118</v>
      </c>
      <c r="N75">
        <f t="shared" si="5"/>
        <v>130975</v>
      </c>
      <c r="O75" s="3">
        <f t="shared" si="6"/>
        <v>0.12747318633002463</v>
      </c>
      <c r="R75">
        <f t="shared" si="10"/>
        <v>343</v>
      </c>
      <c r="S75">
        <f t="shared" si="11"/>
        <v>3492</v>
      </c>
      <c r="T75" s="3">
        <f t="shared" si="12"/>
        <v>8.9439374185136894E-2</v>
      </c>
      <c r="U75" s="8">
        <f>Sheet2!D64</f>
        <v>9.2016129032258059E-2</v>
      </c>
      <c r="V75">
        <f t="shared" si="13"/>
        <v>3835</v>
      </c>
      <c r="W75">
        <f t="shared" si="7"/>
        <v>6736</v>
      </c>
      <c r="X75" s="3">
        <f t="shared" si="8"/>
        <v>5.4631828978622329E-2</v>
      </c>
      <c r="Y75">
        <f t="shared" si="14"/>
        <v>7</v>
      </c>
      <c r="Z75">
        <v>69</v>
      </c>
      <c r="AC75">
        <v>59</v>
      </c>
      <c r="AF75">
        <v>6</v>
      </c>
      <c r="AI75">
        <f t="shared" ref="AI75:AI122" si="16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9"/>
        <v>43981</v>
      </c>
      <c r="B76">
        <v>156713</v>
      </c>
      <c r="C76">
        <v>19551</v>
      </c>
      <c r="D76">
        <f t="shared" si="15"/>
        <v>12275</v>
      </c>
      <c r="E76">
        <v>534</v>
      </c>
      <c r="F76">
        <f t="shared" si="4"/>
        <v>341</v>
      </c>
      <c r="G76">
        <v>341</v>
      </c>
      <c r="H76">
        <v>116</v>
      </c>
      <c r="N76">
        <f t="shared" si="5"/>
        <v>137162</v>
      </c>
      <c r="O76" s="3">
        <f t="shared" si="6"/>
        <v>0.12475672088467453</v>
      </c>
      <c r="R76">
        <f t="shared" si="10"/>
        <v>416</v>
      </c>
      <c r="S76">
        <f t="shared" si="11"/>
        <v>6187</v>
      </c>
      <c r="T76" s="3">
        <f t="shared" si="12"/>
        <v>6.3001665909435109E-2</v>
      </c>
      <c r="U76" s="8">
        <f>Sheet2!D65</f>
        <v>8.4140305573488269E-2</v>
      </c>
      <c r="V76">
        <f t="shared" si="13"/>
        <v>6603</v>
      </c>
      <c r="W76">
        <f t="shared" si="7"/>
        <v>6742</v>
      </c>
      <c r="X76" s="3">
        <f t="shared" si="8"/>
        <v>5.0578463363986949E-2</v>
      </c>
      <c r="Y76">
        <f t="shared" si="14"/>
        <v>7</v>
      </c>
      <c r="Z76">
        <v>70</v>
      </c>
      <c r="AC76">
        <v>59</v>
      </c>
      <c r="AF76">
        <v>6</v>
      </c>
      <c r="AI76">
        <f t="shared" si="16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5"/>
        <v>12784</v>
      </c>
      <c r="E77">
        <v>538</v>
      </c>
      <c r="F77">
        <v>339</v>
      </c>
      <c r="G77">
        <v>339</v>
      </c>
      <c r="H77">
        <v>125</v>
      </c>
      <c r="N77">
        <f t="shared" si="5"/>
        <v>139604</v>
      </c>
      <c r="O77" s="3">
        <f t="shared" si="6"/>
        <v>0.1235969163548703</v>
      </c>
      <c r="R77">
        <f t="shared" si="10"/>
        <v>137</v>
      </c>
      <c r="S77">
        <f t="shared" si="11"/>
        <v>2442</v>
      </c>
      <c r="T77" s="3">
        <f t="shared" si="12"/>
        <v>5.3121364870104694E-2</v>
      </c>
      <c r="U77" s="8">
        <f>Sheet2!D66</f>
        <v>7.9101707498144019E-2</v>
      </c>
      <c r="V77">
        <f t="shared" si="13"/>
        <v>2579</v>
      </c>
      <c r="W77">
        <f t="shared" si="7"/>
        <v>6366</v>
      </c>
      <c r="X77" s="3">
        <f t="shared" si="8"/>
        <v>5.3251649387370405E-2</v>
      </c>
      <c r="Y77">
        <f t="shared" si="14"/>
        <v>4</v>
      </c>
      <c r="Z77">
        <v>70</v>
      </c>
      <c r="AC77">
        <v>59</v>
      </c>
      <c r="AF77">
        <v>6</v>
      </c>
      <c r="AI77">
        <f t="shared" si="16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7">A77+1</f>
        <v>43984</v>
      </c>
      <c r="B78">
        <v>163969</v>
      </c>
      <c r="C78">
        <v>19956</v>
      </c>
      <c r="D78">
        <f t="shared" si="15"/>
        <v>13025</v>
      </c>
      <c r="E78">
        <v>560</v>
      </c>
      <c r="F78">
        <v>327</v>
      </c>
      <c r="H78">
        <v>114</v>
      </c>
      <c r="N78">
        <f t="shared" si="5"/>
        <v>144013</v>
      </c>
      <c r="O78" s="3">
        <f t="shared" si="6"/>
        <v>0.12170593221889503</v>
      </c>
      <c r="R78">
        <f t="shared" si="10"/>
        <v>268</v>
      </c>
      <c r="S78">
        <f t="shared" si="11"/>
        <v>4409</v>
      </c>
      <c r="T78" s="3">
        <f t="shared" si="12"/>
        <v>5.7301689116955316E-2</v>
      </c>
      <c r="U78" s="8">
        <f>Sheet2!D67</f>
        <v>7.9250621032293675E-2</v>
      </c>
      <c r="V78">
        <f t="shared" si="13"/>
        <v>4677</v>
      </c>
      <c r="W78">
        <f t="shared" si="7"/>
        <v>6371</v>
      </c>
      <c r="X78" s="3">
        <f t="shared" si="8"/>
        <v>5.1326322398367603E-2</v>
      </c>
      <c r="Y78">
        <f t="shared" si="14"/>
        <v>22</v>
      </c>
      <c r="Z78">
        <v>69</v>
      </c>
      <c r="AC78">
        <v>59</v>
      </c>
      <c r="AF78">
        <v>6</v>
      </c>
      <c r="AI78">
        <f t="shared" si="16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7"/>
        <v>43985</v>
      </c>
      <c r="B79">
        <f>B78+3732</f>
        <v>167701</v>
      </c>
      <c r="C79">
        <f>C78+201</f>
        <v>20157</v>
      </c>
      <c r="D79">
        <f t="shared" si="15"/>
        <v>13243</v>
      </c>
      <c r="E79">
        <v>566</v>
      </c>
      <c r="F79">
        <v>314</v>
      </c>
      <c r="H79">
        <v>116</v>
      </c>
      <c r="N79">
        <f t="shared" si="5"/>
        <v>147544</v>
      </c>
      <c r="O79" s="3">
        <f t="shared" si="6"/>
        <v>0.12019606323158478</v>
      </c>
      <c r="R79">
        <f t="shared" si="10"/>
        <v>201</v>
      </c>
      <c r="S79">
        <f t="shared" si="11"/>
        <v>3531</v>
      </c>
      <c r="T79" s="3">
        <f t="shared" si="12"/>
        <v>5.3858520900321546E-2</v>
      </c>
      <c r="U79" s="8">
        <f>Sheet2!D68</f>
        <v>6.6003363228699555E-2</v>
      </c>
      <c r="V79">
        <f t="shared" si="13"/>
        <v>3732</v>
      </c>
      <c r="W79">
        <f t="shared" si="7"/>
        <v>6348</v>
      </c>
      <c r="X79" s="3">
        <f t="shared" si="8"/>
        <v>4.9464398235664779E-2</v>
      </c>
      <c r="Y79">
        <f t="shared" si="14"/>
        <v>6</v>
      </c>
      <c r="Z79">
        <v>69</v>
      </c>
      <c r="AC79">
        <v>59</v>
      </c>
      <c r="AF79">
        <v>6</v>
      </c>
      <c r="AI79">
        <f t="shared" si="16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7"/>
        <v>43986</v>
      </c>
      <c r="B80">
        <v>174127</v>
      </c>
      <c r="C80">
        <v>20706</v>
      </c>
      <c r="D80">
        <f t="shared" si="15"/>
        <v>13650</v>
      </c>
      <c r="E80">
        <v>579</v>
      </c>
      <c r="F80">
        <v>310</v>
      </c>
      <c r="H80">
        <v>105</v>
      </c>
      <c r="N80">
        <f t="shared" si="5"/>
        <v>153421</v>
      </c>
      <c r="O80" s="4">
        <f t="shared" si="6"/>
        <v>0.11891320702705496</v>
      </c>
      <c r="R80">
        <f t="shared" si="10"/>
        <v>549</v>
      </c>
      <c r="S80">
        <f t="shared" si="11"/>
        <v>5877</v>
      </c>
      <c r="T80" s="3">
        <f t="shared" si="12"/>
        <v>8.5434173669467789E-2</v>
      </c>
      <c r="U80" s="8">
        <f>Sheet2!D69</f>
        <v>6.9295101553166066E-2</v>
      </c>
      <c r="V80">
        <f t="shared" si="13"/>
        <v>6426</v>
      </c>
      <c r="W80">
        <f t="shared" si="7"/>
        <v>6477</v>
      </c>
      <c r="X80" s="3">
        <f t="shared" si="8"/>
        <v>4.7861664350779681E-2</v>
      </c>
      <c r="Y80">
        <f t="shared" si="14"/>
        <v>13</v>
      </c>
      <c r="Z80">
        <v>70</v>
      </c>
      <c r="AC80">
        <v>61</v>
      </c>
      <c r="AF80">
        <v>6</v>
      </c>
      <c r="AI80">
        <f t="shared" si="16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7"/>
        <v>43987</v>
      </c>
      <c r="B81">
        <v>179816</v>
      </c>
      <c r="C81">
        <v>21096</v>
      </c>
      <c r="D81">
        <f t="shared" si="15"/>
        <v>14027</v>
      </c>
      <c r="E81">
        <v>591</v>
      </c>
      <c r="F81">
        <v>299</v>
      </c>
      <c r="H81">
        <v>102</v>
      </c>
      <c r="N81">
        <f t="shared" si="5"/>
        <v>158720</v>
      </c>
      <c r="O81" s="4">
        <f t="shared" si="6"/>
        <v>0.11731992703652623</v>
      </c>
      <c r="R81">
        <f t="shared" si="10"/>
        <v>390</v>
      </c>
      <c r="S81">
        <f t="shared" si="11"/>
        <v>5299</v>
      </c>
      <c r="T81" s="3">
        <f t="shared" si="12"/>
        <v>6.8553348567410799E-2</v>
      </c>
      <c r="U81" s="8">
        <f>Sheet2!D70</f>
        <v>6.8692048537610684E-2</v>
      </c>
      <c r="V81">
        <f t="shared" si="13"/>
        <v>5689</v>
      </c>
      <c r="W81">
        <f t="shared" si="7"/>
        <v>6478</v>
      </c>
      <c r="X81" s="3">
        <f t="shared" si="8"/>
        <v>4.6156221055881443E-2</v>
      </c>
      <c r="Y81">
        <f t="shared" si="14"/>
        <v>12</v>
      </c>
      <c r="Z81">
        <v>71</v>
      </c>
      <c r="AC81">
        <v>61</v>
      </c>
      <c r="AF81">
        <v>6</v>
      </c>
      <c r="AI81">
        <f t="shared" si="16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7"/>
        <v>43988</v>
      </c>
      <c r="B82">
        <v>184554</v>
      </c>
      <c r="C82">
        <v>21438</v>
      </c>
      <c r="D82">
        <f t="shared" si="15"/>
        <v>14398</v>
      </c>
      <c r="E82">
        <v>597</v>
      </c>
      <c r="F82">
        <v>288</v>
      </c>
      <c r="H82">
        <v>92</v>
      </c>
      <c r="N82">
        <f t="shared" si="5"/>
        <v>163116</v>
      </c>
      <c r="O82" s="4">
        <f t="shared" si="6"/>
        <v>0.11616112357358822</v>
      </c>
      <c r="R82">
        <f t="shared" si="10"/>
        <v>342</v>
      </c>
      <c r="S82">
        <f t="shared" si="11"/>
        <v>4396</v>
      </c>
      <c r="T82" s="3">
        <f t="shared" si="12"/>
        <v>7.2182355424229627E-2</v>
      </c>
      <c r="U82" s="8">
        <f>Sheet2!D71</f>
        <v>6.6862153060039481E-2</v>
      </c>
      <c r="V82">
        <f t="shared" si="13"/>
        <v>4738</v>
      </c>
      <c r="W82">
        <f t="shared" si="7"/>
        <v>6443</v>
      </c>
      <c r="X82" s="3">
        <f t="shared" si="8"/>
        <v>4.4699674064876613E-2</v>
      </c>
      <c r="Y82">
        <f t="shared" si="14"/>
        <v>6</v>
      </c>
      <c r="Z82">
        <v>71</v>
      </c>
      <c r="AC82">
        <v>61</v>
      </c>
      <c r="AF82">
        <v>6</v>
      </c>
      <c r="AI82">
        <f t="shared" si="16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7"/>
        <v>43989</v>
      </c>
      <c r="B83">
        <v>187939</v>
      </c>
      <c r="C83">
        <v>21635</v>
      </c>
      <c r="D83">
        <f t="shared" si="15"/>
        <v>14733</v>
      </c>
      <c r="E83">
        <v>604</v>
      </c>
      <c r="F83">
        <v>269</v>
      </c>
      <c r="H83">
        <v>86</v>
      </c>
      <c r="N83">
        <f t="shared" si="5"/>
        <v>166304</v>
      </c>
      <c r="O83" s="4">
        <f t="shared" si="6"/>
        <v>0.11511713907172008</v>
      </c>
      <c r="R83">
        <f t="shared" si="10"/>
        <v>197</v>
      </c>
      <c r="S83">
        <f t="shared" si="11"/>
        <v>3188</v>
      </c>
      <c r="T83" s="3">
        <f t="shared" si="12"/>
        <v>5.8197932053175777E-2</v>
      </c>
      <c r="U83" s="8">
        <f>Sheet2!D72</f>
        <v>6.6739255748414786E-2</v>
      </c>
      <c r="V83">
        <f t="shared" si="13"/>
        <v>3385</v>
      </c>
      <c r="W83">
        <f t="shared" si="7"/>
        <v>6298</v>
      </c>
      <c r="X83" s="3">
        <f t="shared" si="8"/>
        <v>4.2711972054620517E-2</v>
      </c>
      <c r="Y83">
        <f t="shared" si="14"/>
        <v>7</v>
      </c>
      <c r="Z83">
        <v>71</v>
      </c>
      <c r="AC83">
        <v>61</v>
      </c>
      <c r="AF83">
        <v>6</v>
      </c>
      <c r="AI83">
        <f t="shared" si="16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7"/>
        <v>43990</v>
      </c>
      <c r="B84">
        <v>192950</v>
      </c>
      <c r="C84">
        <v>21919</v>
      </c>
      <c r="D84">
        <f t="shared" si="15"/>
        <v>15165</v>
      </c>
      <c r="E84">
        <v>606</v>
      </c>
      <c r="F84">
        <v>265</v>
      </c>
      <c r="H84">
        <v>85</v>
      </c>
      <c r="N84">
        <f t="shared" si="5"/>
        <v>171031</v>
      </c>
      <c r="O84" s="4">
        <f t="shared" si="6"/>
        <v>0.11359937807722208</v>
      </c>
      <c r="R84">
        <f t="shared" si="10"/>
        <v>284</v>
      </c>
      <c r="S84">
        <f t="shared" si="11"/>
        <v>4727</v>
      </c>
      <c r="T84" s="3">
        <f t="shared" si="12"/>
        <v>5.6675314308521255E-2</v>
      </c>
      <c r="U84" s="8">
        <f>Sheet2!D73</f>
        <v>6.628439004100066E-2</v>
      </c>
      <c r="V84">
        <f t="shared" si="13"/>
        <v>5011</v>
      </c>
      <c r="W84">
        <f t="shared" si="7"/>
        <v>6148</v>
      </c>
      <c r="X84" s="3">
        <f t="shared" si="8"/>
        <v>4.3103448275862072E-2</v>
      </c>
      <c r="Y84">
        <f t="shared" si="14"/>
        <v>2</v>
      </c>
      <c r="Z84">
        <v>74</v>
      </c>
      <c r="AC84">
        <v>61</v>
      </c>
      <c r="AF84">
        <v>6</v>
      </c>
      <c r="AI84">
        <f t="shared" si="16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7"/>
        <v>43991</v>
      </c>
      <c r="B85">
        <v>197340</v>
      </c>
      <c r="C85">
        <v>22179</v>
      </c>
      <c r="D85">
        <f t="shared" si="15"/>
        <v>15352</v>
      </c>
      <c r="E85">
        <v>622</v>
      </c>
      <c r="F85">
        <v>255</v>
      </c>
      <c r="H85">
        <v>82</v>
      </c>
      <c r="N85">
        <f t="shared" si="5"/>
        <v>175161</v>
      </c>
      <c r="O85" s="4">
        <f t="shared" si="6"/>
        <v>0.11238978412891457</v>
      </c>
      <c r="R85">
        <f t="shared" si="10"/>
        <v>260</v>
      </c>
      <c r="S85">
        <f t="shared" si="11"/>
        <v>4130</v>
      </c>
      <c r="T85" s="3">
        <f t="shared" si="12"/>
        <v>5.9225512528473807E-2</v>
      </c>
      <c r="U85" s="8">
        <f>Sheet2!D74</f>
        <v>6.6614725360342811E-2</v>
      </c>
      <c r="V85">
        <f t="shared" si="13"/>
        <v>4390</v>
      </c>
      <c r="W85">
        <f t="shared" si="7"/>
        <v>6205</v>
      </c>
      <c r="X85" s="3">
        <f t="shared" si="8"/>
        <v>4.1095890410958902E-2</v>
      </c>
      <c r="Y85">
        <f t="shared" si="14"/>
        <v>16</v>
      </c>
      <c r="Z85">
        <v>74</v>
      </c>
      <c r="AC85">
        <v>63</v>
      </c>
      <c r="AF85">
        <v>6</v>
      </c>
      <c r="AI85">
        <f t="shared" si="16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7"/>
        <v>43992</v>
      </c>
      <c r="B86">
        <v>202594</v>
      </c>
      <c r="C86">
        <v>22454</v>
      </c>
      <c r="D86">
        <f t="shared" si="15"/>
        <v>15483</v>
      </c>
      <c r="E86">
        <v>629</v>
      </c>
      <c r="F86">
        <v>245</v>
      </c>
      <c r="H86">
        <v>73</v>
      </c>
      <c r="N86">
        <f t="shared" si="5"/>
        <v>180140</v>
      </c>
      <c r="O86" s="4">
        <f t="shared" si="6"/>
        <v>0.11083250244331026</v>
      </c>
      <c r="R86">
        <f t="shared" si="10"/>
        <v>275</v>
      </c>
      <c r="S86">
        <f t="shared" si="11"/>
        <v>4979</v>
      </c>
      <c r="T86" s="3">
        <f t="shared" si="12"/>
        <v>5.234107346783403E-2</v>
      </c>
      <c r="U86" s="8">
        <f>Sheet2!D75</f>
        <v>6.5829822600521601E-2</v>
      </c>
      <c r="V86">
        <f t="shared" si="13"/>
        <v>5254</v>
      </c>
      <c r="W86">
        <f t="shared" si="7"/>
        <v>6342</v>
      </c>
      <c r="X86" s="3">
        <f t="shared" si="8"/>
        <v>3.8631346578366449E-2</v>
      </c>
      <c r="Y86">
        <f t="shared" si="14"/>
        <v>7</v>
      </c>
      <c r="Z86">
        <v>74</v>
      </c>
      <c r="AC86">
        <v>63</v>
      </c>
      <c r="AF86">
        <v>6</v>
      </c>
      <c r="AI86">
        <f t="shared" si="16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7"/>
        <v>43993</v>
      </c>
      <c r="B87">
        <v>207057</v>
      </c>
      <c r="C87">
        <v>22785</v>
      </c>
      <c r="D87">
        <f t="shared" si="15"/>
        <v>15906</v>
      </c>
      <c r="E87">
        <v>638</v>
      </c>
      <c r="F87">
        <v>242</v>
      </c>
      <c r="H87">
        <v>75</v>
      </c>
      <c r="N87">
        <f t="shared" si="5"/>
        <v>184272</v>
      </c>
      <c r="O87" s="4">
        <f t="shared" si="6"/>
        <v>0.11004216230313392</v>
      </c>
      <c r="R87">
        <f t="shared" si="10"/>
        <v>331</v>
      </c>
      <c r="S87">
        <f t="shared" si="11"/>
        <v>4132</v>
      </c>
      <c r="T87" s="3">
        <f t="shared" si="12"/>
        <v>7.4165359623571583E-2</v>
      </c>
      <c r="U87" s="8">
        <f>Sheet2!D76</f>
        <v>6.3133920437291227E-2</v>
      </c>
      <c r="V87">
        <f t="shared" si="13"/>
        <v>4463</v>
      </c>
      <c r="W87">
        <f t="shared" si="7"/>
        <v>6241</v>
      </c>
      <c r="X87" s="3">
        <f t="shared" si="8"/>
        <v>3.8775837205576029E-2</v>
      </c>
      <c r="Y87">
        <f t="shared" si="14"/>
        <v>9</v>
      </c>
      <c r="Z87">
        <v>74</v>
      </c>
      <c r="AC87">
        <v>64</v>
      </c>
      <c r="AF87">
        <v>6</v>
      </c>
      <c r="AI87">
        <f t="shared" si="16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7"/>
        <v>43994</v>
      </c>
      <c r="B88">
        <v>212827</v>
      </c>
      <c r="C88">
        <v>23166</v>
      </c>
      <c r="D88">
        <f t="shared" si="15"/>
        <v>16256</v>
      </c>
      <c r="E88">
        <v>641</v>
      </c>
      <c r="F88">
        <v>225</v>
      </c>
      <c r="H88">
        <v>81</v>
      </c>
      <c r="N88">
        <f t="shared" si="5"/>
        <v>189661</v>
      </c>
      <c r="O88" s="4">
        <f t="shared" si="6"/>
        <v>0.10884897123015407</v>
      </c>
      <c r="R88">
        <f t="shared" si="10"/>
        <v>381</v>
      </c>
      <c r="S88">
        <f t="shared" si="11"/>
        <v>5389</v>
      </c>
      <c r="T88" s="3">
        <f t="shared" si="12"/>
        <v>6.6031195840554599E-2</v>
      </c>
      <c r="U88" s="8">
        <f>Sheet2!D77</f>
        <v>6.2706370603738154E-2</v>
      </c>
      <c r="V88">
        <f t="shared" si="13"/>
        <v>5770</v>
      </c>
      <c r="W88">
        <f t="shared" si="7"/>
        <v>6269</v>
      </c>
      <c r="X88" s="3">
        <f t="shared" si="8"/>
        <v>3.5890891689264633E-2</v>
      </c>
      <c r="Y88">
        <f t="shared" si="14"/>
        <v>3</v>
      </c>
      <c r="Z88">
        <v>74</v>
      </c>
      <c r="AC88">
        <v>65</v>
      </c>
      <c r="AF88">
        <v>6</v>
      </c>
      <c r="AI88">
        <f t="shared" si="16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7"/>
        <v>43995</v>
      </c>
      <c r="B89">
        <v>218960</v>
      </c>
      <c r="C89">
        <v>23551</v>
      </c>
      <c r="D89">
        <f t="shared" si="15"/>
        <v>16599</v>
      </c>
      <c r="E89">
        <v>650</v>
      </c>
      <c r="F89">
        <v>200</v>
      </c>
      <c r="H89">
        <v>76</v>
      </c>
      <c r="N89">
        <f t="shared" si="5"/>
        <v>195409</v>
      </c>
      <c r="O89" s="4">
        <f t="shared" si="6"/>
        <v>0.10755845816587505</v>
      </c>
      <c r="R89">
        <f t="shared" si="10"/>
        <v>385</v>
      </c>
      <c r="S89">
        <f t="shared" si="11"/>
        <v>5748</v>
      </c>
      <c r="T89" s="3">
        <f t="shared" si="12"/>
        <v>6.2775150823414311E-2</v>
      </c>
      <c r="U89" s="8">
        <f>Sheet2!D78</f>
        <v>6.1413706911585188E-2</v>
      </c>
      <c r="V89">
        <f t="shared" si="13"/>
        <v>6133</v>
      </c>
      <c r="W89">
        <f t="shared" si="7"/>
        <v>6302</v>
      </c>
      <c r="X89" s="3">
        <f t="shared" si="8"/>
        <v>3.1735956839098696E-2</v>
      </c>
      <c r="Y89">
        <f t="shared" si="14"/>
        <v>9</v>
      </c>
      <c r="Z89">
        <v>74</v>
      </c>
      <c r="AC89">
        <v>65</v>
      </c>
      <c r="AF89">
        <v>6</v>
      </c>
      <c r="AI89">
        <f t="shared" si="16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7"/>
        <v>43996</v>
      </c>
      <c r="B90" s="5">
        <v>224663</v>
      </c>
      <c r="C90" s="5">
        <v>23879</v>
      </c>
      <c r="D90">
        <f t="shared" si="15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5"/>
        <v>200784</v>
      </c>
      <c r="O90" s="4">
        <f t="shared" si="6"/>
        <v>0.10628808482037541</v>
      </c>
      <c r="R90">
        <f t="shared" si="10"/>
        <v>328</v>
      </c>
      <c r="S90">
        <f t="shared" si="11"/>
        <v>5375</v>
      </c>
      <c r="T90" s="3">
        <f t="shared" si="12"/>
        <v>5.7513589338944418E-2</v>
      </c>
      <c r="U90" s="8">
        <f>Sheet2!D79</f>
        <v>6.1104454852412594E-2</v>
      </c>
      <c r="V90">
        <f t="shared" si="13"/>
        <v>5703</v>
      </c>
      <c r="W90">
        <f t="shared" si="7"/>
        <v>6315</v>
      </c>
      <c r="X90" s="3">
        <f t="shared" si="8"/>
        <v>3.2145684877276329E-2</v>
      </c>
      <c r="Y90">
        <f t="shared" si="14"/>
        <v>1</v>
      </c>
      <c r="Z90">
        <v>74</v>
      </c>
      <c r="AC90">
        <v>65</v>
      </c>
      <c r="AF90">
        <v>6</v>
      </c>
      <c r="AI90">
        <f t="shared" si="16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7"/>
        <v>43997</v>
      </c>
      <c r="B91">
        <v>227409</v>
      </c>
      <c r="C91">
        <v>24041</v>
      </c>
      <c r="D91">
        <f t="shared" si="15"/>
        <v>17270</v>
      </c>
      <c r="E91">
        <v>653</v>
      </c>
      <c r="F91">
        <v>197</v>
      </c>
      <c r="H91">
        <v>71</v>
      </c>
      <c r="N91" s="7">
        <f t="shared" si="5"/>
        <v>203368</v>
      </c>
      <c r="O91" s="4">
        <f t="shared" si="6"/>
        <v>0.1057170120795571</v>
      </c>
      <c r="R91">
        <f t="shared" si="10"/>
        <v>162</v>
      </c>
      <c r="S91">
        <f t="shared" si="11"/>
        <v>2584</v>
      </c>
      <c r="T91" s="3">
        <f t="shared" si="12"/>
        <v>5.8994901675163872E-2</v>
      </c>
      <c r="U91" s="8">
        <f>Sheet2!D80</f>
        <v>6.1580428915522796E-2</v>
      </c>
      <c r="V91">
        <f t="shared" si="13"/>
        <v>2746</v>
      </c>
      <c r="W91">
        <f t="shared" si="7"/>
        <v>6118</v>
      </c>
      <c r="X91" s="3">
        <f t="shared" si="8"/>
        <v>3.2200065380843412E-2</v>
      </c>
      <c r="Y91">
        <f t="shared" si="14"/>
        <v>2</v>
      </c>
      <c r="Z91">
        <v>74</v>
      </c>
      <c r="AC91">
        <v>66</v>
      </c>
      <c r="AF91">
        <v>6</v>
      </c>
      <c r="AI91">
        <f t="shared" si="16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7"/>
        <v>43998</v>
      </c>
      <c r="B92">
        <v>230263</v>
      </c>
      <c r="C92">
        <v>24161</v>
      </c>
      <c r="D92">
        <f t="shared" si="15"/>
        <v>17432</v>
      </c>
      <c r="E92">
        <v>661</v>
      </c>
      <c r="F92">
        <v>193</v>
      </c>
      <c r="H92">
        <v>71</v>
      </c>
      <c r="N92" s="7">
        <f t="shared" si="5"/>
        <v>206102</v>
      </c>
      <c r="O92" s="4">
        <f t="shared" si="6"/>
        <v>0.1049278433790926</v>
      </c>
      <c r="R92">
        <f t="shared" si="10"/>
        <v>120</v>
      </c>
      <c r="S92">
        <f t="shared" si="11"/>
        <v>2734</v>
      </c>
      <c r="T92" s="3">
        <f t="shared" si="12"/>
        <v>4.2046250875963559E-2</v>
      </c>
      <c r="U92" s="8">
        <f>Sheet2!D81</f>
        <v>6.0201075236157094E-2</v>
      </c>
      <c r="V92">
        <f t="shared" si="13"/>
        <v>2854</v>
      </c>
      <c r="W92">
        <f t="shared" si="7"/>
        <v>6068</v>
      </c>
      <c r="X92" s="3">
        <f t="shared" si="8"/>
        <v>3.1806196440342785E-2</v>
      </c>
      <c r="Y92">
        <f t="shared" si="14"/>
        <v>8</v>
      </c>
      <c r="Z92">
        <v>74</v>
      </c>
      <c r="AC92">
        <v>66</v>
      </c>
      <c r="AF92">
        <v>6</v>
      </c>
      <c r="AI92">
        <f t="shared" si="16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7"/>
        <v>43999</v>
      </c>
      <c r="B93">
        <v>234405</v>
      </c>
      <c r="C93">
        <v>24379</v>
      </c>
      <c r="D93">
        <f t="shared" si="15"/>
        <v>17586</v>
      </c>
      <c r="E93">
        <v>671</v>
      </c>
      <c r="F93">
        <v>188</v>
      </c>
      <c r="H93">
        <v>64</v>
      </c>
      <c r="N93" s="7">
        <f t="shared" si="5"/>
        <v>210026</v>
      </c>
      <c r="O93" s="4">
        <f t="shared" si="6"/>
        <v>0.10400375418613084</v>
      </c>
      <c r="R93">
        <f t="shared" si="10"/>
        <v>218</v>
      </c>
      <c r="S93">
        <f t="shared" si="11"/>
        <v>3924</v>
      </c>
      <c r="T93" s="3">
        <f t="shared" si="12"/>
        <v>5.2631578947368418E-2</v>
      </c>
      <c r="U93" s="8">
        <f>Sheet2!D82</f>
        <v>6.0513658797271386E-2</v>
      </c>
      <c r="V93">
        <f t="shared" si="13"/>
        <v>4142</v>
      </c>
      <c r="W93">
        <f t="shared" si="7"/>
        <v>6122</v>
      </c>
      <c r="X93" s="3">
        <f t="shared" si="8"/>
        <v>3.070891865403463E-2</v>
      </c>
      <c r="Y93">
        <f t="shared" si="14"/>
        <v>10</v>
      </c>
      <c r="Z93">
        <v>75</v>
      </c>
      <c r="AC93">
        <v>66</v>
      </c>
      <c r="AF93">
        <v>6</v>
      </c>
      <c r="AI93">
        <f t="shared" si="16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7"/>
        <v>44000</v>
      </c>
      <c r="B94">
        <v>239596</v>
      </c>
      <c r="C94">
        <v>24735</v>
      </c>
      <c r="D94">
        <f t="shared" si="15"/>
        <v>18022</v>
      </c>
      <c r="E94">
        <v>677</v>
      </c>
      <c r="F94">
        <v>176</v>
      </c>
      <c r="H94">
        <v>63</v>
      </c>
      <c r="N94" s="7">
        <f t="shared" si="5"/>
        <v>214861</v>
      </c>
      <c r="O94" s="4">
        <f t="shared" si="6"/>
        <v>0.10323628107313979</v>
      </c>
      <c r="R94">
        <f t="shared" si="10"/>
        <v>356</v>
      </c>
      <c r="S94">
        <f t="shared" si="11"/>
        <v>4835</v>
      </c>
      <c r="T94" s="3">
        <f t="shared" si="12"/>
        <v>6.8580235022153727E-2</v>
      </c>
      <c r="U94" s="8">
        <f>Sheet2!D83</f>
        <v>5.9928086296444263E-2</v>
      </c>
      <c r="V94">
        <f t="shared" si="13"/>
        <v>5191</v>
      </c>
      <c r="W94">
        <f t="shared" si="7"/>
        <v>6036</v>
      </c>
      <c r="X94" s="3">
        <f t="shared" si="8"/>
        <v>2.9158383035122599E-2</v>
      </c>
      <c r="Y94">
        <f t="shared" si="14"/>
        <v>6</v>
      </c>
      <c r="Z94">
        <v>81</v>
      </c>
      <c r="AC94">
        <v>66</v>
      </c>
      <c r="AF94">
        <v>6</v>
      </c>
      <c r="AI94">
        <f t="shared" si="16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7"/>
        <v>44001</v>
      </c>
      <c r="B95">
        <v>245278</v>
      </c>
      <c r="C95">
        <v>25127</v>
      </c>
      <c r="D95">
        <f t="shared" si="15"/>
        <v>18352</v>
      </c>
      <c r="E95">
        <v>680</v>
      </c>
      <c r="F95">
        <v>197</v>
      </c>
      <c r="H95">
        <v>60</v>
      </c>
      <c r="N95" s="7">
        <f t="shared" si="5"/>
        <v>220151</v>
      </c>
      <c r="O95" s="4">
        <f t="shared" si="6"/>
        <v>0.10244294229405002</v>
      </c>
      <c r="R95">
        <f t="shared" si="10"/>
        <v>392</v>
      </c>
      <c r="S95">
        <f t="shared" si="11"/>
        <v>5290</v>
      </c>
      <c r="T95" s="3">
        <f t="shared" si="12"/>
        <v>6.8989792326645552E-2</v>
      </c>
      <c r="U95" s="8">
        <f>Sheet2!D84</f>
        <v>6.0429570737419495E-2</v>
      </c>
      <c r="V95">
        <f t="shared" si="13"/>
        <v>5682</v>
      </c>
      <c r="W95">
        <f t="shared" si="7"/>
        <v>6095</v>
      </c>
      <c r="X95" s="3">
        <f t="shared" si="8"/>
        <v>3.2321575061525838E-2</v>
      </c>
      <c r="Y95">
        <f t="shared" si="14"/>
        <v>3</v>
      </c>
      <c r="Z95">
        <v>81</v>
      </c>
      <c r="AC95">
        <v>66</v>
      </c>
      <c r="AF95">
        <v>6</v>
      </c>
      <c r="AI95">
        <f t="shared" si="16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7"/>
        <v>44002</v>
      </c>
      <c r="B96">
        <v>249207</v>
      </c>
      <c r="C96">
        <v>25424</v>
      </c>
      <c r="D96">
        <f t="shared" si="15"/>
        <v>18741</v>
      </c>
      <c r="E96">
        <v>681</v>
      </c>
      <c r="F96">
        <v>182</v>
      </c>
      <c r="H96">
        <v>58</v>
      </c>
      <c r="N96" s="7">
        <f t="shared" si="5"/>
        <v>223783</v>
      </c>
      <c r="O96" s="4">
        <f t="shared" si="6"/>
        <v>0.10201960619083733</v>
      </c>
      <c r="R96">
        <f t="shared" si="10"/>
        <v>297</v>
      </c>
      <c r="S96">
        <f t="shared" si="11"/>
        <v>3632</v>
      </c>
      <c r="T96" s="3">
        <f t="shared" si="12"/>
        <v>7.5591753626877062E-2</v>
      </c>
      <c r="U96" s="8">
        <f>Sheet2!D85</f>
        <v>6.1923496545111908E-2</v>
      </c>
      <c r="V96">
        <f t="shared" si="13"/>
        <v>3929</v>
      </c>
      <c r="W96">
        <f t="shared" si="7"/>
        <v>6002</v>
      </c>
      <c r="X96" s="3">
        <f t="shared" si="8"/>
        <v>3.0323225591469511E-2</v>
      </c>
      <c r="Y96">
        <f t="shared" si="14"/>
        <v>1</v>
      </c>
      <c r="Z96">
        <v>81</v>
      </c>
      <c r="AC96">
        <v>68</v>
      </c>
      <c r="AF96">
        <v>6</v>
      </c>
      <c r="AI96">
        <f t="shared" si="16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7"/>
        <v>44003</v>
      </c>
      <c r="B97">
        <v>256960</v>
      </c>
      <c r="C97">
        <v>25865</v>
      </c>
      <c r="D97">
        <f t="shared" si="15"/>
        <v>19086</v>
      </c>
      <c r="E97">
        <v>685</v>
      </c>
      <c r="F97">
        <v>170</v>
      </c>
      <c r="H97">
        <v>53</v>
      </c>
      <c r="N97" s="7">
        <f t="shared" si="5"/>
        <v>231095</v>
      </c>
      <c r="O97" s="4">
        <f t="shared" si="6"/>
        <v>0.10065768991282691</v>
      </c>
      <c r="R97">
        <f t="shared" si="10"/>
        <v>441</v>
      </c>
      <c r="S97">
        <f t="shared" si="11"/>
        <v>7312</v>
      </c>
      <c r="T97" s="8">
        <f t="shared" si="12"/>
        <v>5.6881207274603378E-2</v>
      </c>
      <c r="U97" s="8">
        <f>Sheet2!D86</f>
        <v>6.149177942223736E-2</v>
      </c>
      <c r="V97">
        <f t="shared" si="13"/>
        <v>7753</v>
      </c>
      <c r="W97">
        <f t="shared" si="7"/>
        <v>6094</v>
      </c>
      <c r="X97" s="3">
        <f t="shared" si="8"/>
        <v>2.789629143419757E-2</v>
      </c>
      <c r="Y97">
        <f t="shared" si="14"/>
        <v>4</v>
      </c>
      <c r="Z97">
        <v>82</v>
      </c>
      <c r="AC97">
        <v>68</v>
      </c>
      <c r="AF97">
        <v>6</v>
      </c>
      <c r="AI97">
        <f t="shared" si="16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7"/>
        <v>44004</v>
      </c>
      <c r="B98">
        <v>259002</v>
      </c>
      <c r="C98">
        <v>26048</v>
      </c>
      <c r="D98">
        <f t="shared" si="15"/>
        <v>19466</v>
      </c>
      <c r="E98">
        <v>686</v>
      </c>
      <c r="F98">
        <v>169</v>
      </c>
      <c r="H98">
        <v>51</v>
      </c>
      <c r="N98" s="7">
        <f t="shared" si="5"/>
        <v>232954</v>
      </c>
      <c r="O98" s="4">
        <f t="shared" si="6"/>
        <v>0.1005706519640775</v>
      </c>
      <c r="R98">
        <f t="shared" si="10"/>
        <v>183</v>
      </c>
      <c r="S98">
        <f t="shared" si="11"/>
        <v>1859</v>
      </c>
      <c r="T98" s="8">
        <f t="shared" si="12"/>
        <v>8.9618021547502452E-2</v>
      </c>
      <c r="U98" s="8">
        <f>Sheet2!D87</f>
        <v>6.3526730604880829E-2</v>
      </c>
      <c r="V98">
        <f t="shared" si="13"/>
        <v>2042</v>
      </c>
      <c r="W98">
        <f t="shared" si="7"/>
        <v>5896</v>
      </c>
      <c r="X98" s="3">
        <f t="shared" si="8"/>
        <v>2.8663500678426053E-2</v>
      </c>
      <c r="Y98">
        <f t="shared" si="14"/>
        <v>1</v>
      </c>
      <c r="Z98">
        <v>82</v>
      </c>
      <c r="AC98">
        <v>68</v>
      </c>
      <c r="AF98">
        <v>6</v>
      </c>
      <c r="AI98">
        <f t="shared" si="16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7"/>
        <v>44005</v>
      </c>
      <c r="B99">
        <v>264265</v>
      </c>
      <c r="C99">
        <v>26343</v>
      </c>
      <c r="D99">
        <f t="shared" si="15"/>
        <v>19713</v>
      </c>
      <c r="E99">
        <v>688</v>
      </c>
      <c r="F99">
        <v>163</v>
      </c>
      <c r="H99">
        <v>47</v>
      </c>
      <c r="N99" s="7">
        <f t="shared" si="5"/>
        <v>237922</v>
      </c>
      <c r="O99" s="4">
        <f t="shared" si="6"/>
        <v>9.9684029288782089E-2</v>
      </c>
      <c r="R99">
        <f t="shared" si="10"/>
        <v>295</v>
      </c>
      <c r="S99">
        <f t="shared" si="11"/>
        <v>4968</v>
      </c>
      <c r="T99" s="8">
        <f t="shared" si="12"/>
        <v>5.6051681550446514E-2</v>
      </c>
      <c r="U99" s="8">
        <f>Sheet2!D88</f>
        <v>6.4172695723780954E-2</v>
      </c>
      <c r="V99">
        <f t="shared" si="13"/>
        <v>5263</v>
      </c>
      <c r="W99">
        <f t="shared" si="7"/>
        <v>5942</v>
      </c>
      <c r="X99" s="3">
        <f t="shared" si="8"/>
        <v>2.7431841130932347E-2</v>
      </c>
      <c r="Y99">
        <f t="shared" si="14"/>
        <v>2</v>
      </c>
      <c r="Z99">
        <v>82</v>
      </c>
      <c r="AC99">
        <v>68</v>
      </c>
      <c r="AF99">
        <v>6</v>
      </c>
      <c r="AI99">
        <f t="shared" si="16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7"/>
        <v>44006</v>
      </c>
      <c r="B100">
        <v>268435</v>
      </c>
      <c r="C100">
        <v>26601</v>
      </c>
      <c r="D100">
        <f t="shared" si="15"/>
        <v>19954</v>
      </c>
      <c r="E100">
        <v>690</v>
      </c>
      <c r="F100">
        <v>140</v>
      </c>
      <c r="H100">
        <v>43</v>
      </c>
      <c r="N100" s="7">
        <f t="shared" si="5"/>
        <v>241834</v>
      </c>
      <c r="O100" s="4">
        <f t="shared" si="6"/>
        <v>9.9096615568014607E-2</v>
      </c>
      <c r="R100">
        <f t="shared" si="10"/>
        <v>258</v>
      </c>
      <c r="S100">
        <f t="shared" si="11"/>
        <v>3912</v>
      </c>
      <c r="T100" s="8">
        <f t="shared" si="12"/>
        <v>6.1870503597122303E-2</v>
      </c>
      <c r="U100" s="8">
        <f>Sheet2!D89</f>
        <v>6.5295327652071702E-2</v>
      </c>
      <c r="V100">
        <f t="shared" si="13"/>
        <v>4170</v>
      </c>
      <c r="W100">
        <f t="shared" si="7"/>
        <v>5957</v>
      </c>
      <c r="X100" s="3">
        <f t="shared" si="8"/>
        <v>2.3501762632197415E-2</v>
      </c>
      <c r="Y100">
        <f t="shared" si="14"/>
        <v>2</v>
      </c>
      <c r="Z100">
        <v>85</v>
      </c>
      <c r="AC100">
        <v>69</v>
      </c>
      <c r="AF100">
        <v>6</v>
      </c>
      <c r="AI100">
        <f t="shared" si="16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7"/>
        <v>44007</v>
      </c>
      <c r="B101">
        <v>275442</v>
      </c>
      <c r="C101">
        <v>27062</v>
      </c>
      <c r="D101">
        <f t="shared" si="15"/>
        <v>20260</v>
      </c>
      <c r="E101">
        <v>694</v>
      </c>
      <c r="F101">
        <v>137</v>
      </c>
      <c r="H101">
        <v>42</v>
      </c>
      <c r="N101" s="7">
        <f t="shared" ref="N101:N132" si="18">B101-C101</f>
        <v>248380</v>
      </c>
      <c r="O101" s="4">
        <f t="shared" ref="O101:O132" si="19">C101/B101</f>
        <v>9.8249359211739676E-2</v>
      </c>
      <c r="R101">
        <f t="shared" ref="R101:R132" si="20">C101-C100</f>
        <v>461</v>
      </c>
      <c r="S101">
        <f t="shared" ref="S101:S122" si="21">N101-N100</f>
        <v>6546</v>
      </c>
      <c r="T101" s="8">
        <f t="shared" ref="T101:T122" si="22">R101/V101</f>
        <v>6.5791351505637224E-2</v>
      </c>
      <c r="U101" s="8">
        <f>Sheet2!D90</f>
        <v>6.4916587624839595E-2</v>
      </c>
      <c r="V101">
        <f t="shared" ref="V101:V132" si="23">B101-B100</f>
        <v>7007</v>
      </c>
      <c r="W101">
        <f t="shared" ref="W101:W132" si="24">C101-D101-E101</f>
        <v>6108</v>
      </c>
      <c r="X101" s="3">
        <f t="shared" ref="X101:X132" si="25">F101/W101</f>
        <v>2.2429600523903078E-2</v>
      </c>
      <c r="Y101">
        <f t="shared" ref="Y101:Y132" si="26">E101-E100</f>
        <v>4</v>
      </c>
      <c r="Z101">
        <v>85</v>
      </c>
      <c r="AC101">
        <v>70</v>
      </c>
      <c r="AF101">
        <v>6</v>
      </c>
      <c r="AI101">
        <f t="shared" si="16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7"/>
        <v>44008</v>
      </c>
      <c r="B102">
        <v>282023</v>
      </c>
      <c r="C102">
        <v>27593</v>
      </c>
      <c r="D102">
        <f t="shared" si="15"/>
        <v>20655</v>
      </c>
      <c r="E102">
        <v>702</v>
      </c>
      <c r="F102">
        <v>141</v>
      </c>
      <c r="H102">
        <v>42</v>
      </c>
      <c r="N102" s="7">
        <f t="shared" si="18"/>
        <v>254430</v>
      </c>
      <c r="O102" s="4">
        <f t="shared" si="19"/>
        <v>9.7839537910028612E-2</v>
      </c>
      <c r="R102">
        <f t="shared" si="20"/>
        <v>531</v>
      </c>
      <c r="S102">
        <f t="shared" si="21"/>
        <v>6050</v>
      </c>
      <c r="T102" s="8">
        <f t="shared" si="22"/>
        <v>8.0686825710378357E-2</v>
      </c>
      <c r="U102" s="8">
        <f>Sheet2!D91</f>
        <v>6.7111171587971155E-2</v>
      </c>
      <c r="V102">
        <f t="shared" si="23"/>
        <v>6581</v>
      </c>
      <c r="W102">
        <f t="shared" si="24"/>
        <v>6236</v>
      </c>
      <c r="X102" s="3">
        <f t="shared" si="25"/>
        <v>2.2610647851186657E-2</v>
      </c>
      <c r="Y102">
        <f t="shared" si="26"/>
        <v>8</v>
      </c>
      <c r="Z102">
        <v>85</v>
      </c>
      <c r="AC102">
        <v>70</v>
      </c>
      <c r="AF102">
        <v>6</v>
      </c>
      <c r="AI102">
        <f t="shared" si="16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7"/>
        <v>44009</v>
      </c>
      <c r="B103">
        <v>288212</v>
      </c>
      <c r="C103">
        <v>27934</v>
      </c>
      <c r="D103">
        <f t="shared" si="15"/>
        <v>20893</v>
      </c>
      <c r="E103">
        <v>704</v>
      </c>
      <c r="F103">
        <v>131</v>
      </c>
      <c r="H103">
        <v>40</v>
      </c>
      <c r="N103" s="7">
        <f t="shared" si="18"/>
        <v>260278</v>
      </c>
      <c r="O103" s="4">
        <f t="shared" si="19"/>
        <v>9.6921710407616615E-2</v>
      </c>
      <c r="R103">
        <f t="shared" si="20"/>
        <v>341</v>
      </c>
      <c r="S103">
        <f t="shared" si="21"/>
        <v>5848</v>
      </c>
      <c r="T103" s="8">
        <f t="shared" si="22"/>
        <v>5.5097754079819032E-2</v>
      </c>
      <c r="U103" s="8">
        <f>Sheet2!D92</f>
        <v>6.4350724266119722E-2</v>
      </c>
      <c r="V103">
        <f t="shared" si="23"/>
        <v>6189</v>
      </c>
      <c r="W103">
        <f t="shared" si="24"/>
        <v>6337</v>
      </c>
      <c r="X103" s="3">
        <f t="shared" si="25"/>
        <v>2.0672242385987059E-2</v>
      </c>
      <c r="Y103">
        <f t="shared" si="26"/>
        <v>2</v>
      </c>
      <c r="Z103">
        <v>85</v>
      </c>
      <c r="AC103">
        <v>70</v>
      </c>
      <c r="AF103">
        <v>6</v>
      </c>
      <c r="AI103">
        <f t="shared" si="16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7"/>
        <v>44010</v>
      </c>
      <c r="B104">
        <v>295920</v>
      </c>
      <c r="C104">
        <v>28478</v>
      </c>
      <c r="D104">
        <f t="shared" si="15"/>
        <v>21195</v>
      </c>
      <c r="E104">
        <v>704</v>
      </c>
      <c r="F104">
        <v>118</v>
      </c>
      <c r="H104">
        <v>36</v>
      </c>
      <c r="N104" s="7">
        <f t="shared" si="18"/>
        <v>267442</v>
      </c>
      <c r="O104" s="4">
        <f t="shared" si="19"/>
        <v>9.6235469045688027E-2</v>
      </c>
      <c r="R104">
        <f t="shared" si="20"/>
        <v>544</v>
      </c>
      <c r="S104">
        <f t="shared" si="21"/>
        <v>7164</v>
      </c>
      <c r="T104" s="8">
        <f t="shared" si="22"/>
        <v>7.0576024909185256E-2</v>
      </c>
      <c r="U104" s="8">
        <f>Sheet2!D93</f>
        <v>6.7068788501026697E-2</v>
      </c>
      <c r="V104">
        <f t="shared" si="23"/>
        <v>7708</v>
      </c>
      <c r="W104">
        <f t="shared" si="24"/>
        <v>6579</v>
      </c>
      <c r="X104" s="3">
        <f t="shared" si="25"/>
        <v>1.7935856513147896E-2</v>
      </c>
      <c r="Y104">
        <f t="shared" si="26"/>
        <v>0</v>
      </c>
      <c r="Z104">
        <v>85</v>
      </c>
      <c r="AC104">
        <v>70</v>
      </c>
      <c r="AF104">
        <v>6</v>
      </c>
      <c r="AI104">
        <f t="shared" si="16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7"/>
        <v>44011</v>
      </c>
      <c r="B105">
        <v>300437</v>
      </c>
      <c r="C105">
        <v>28735</v>
      </c>
      <c r="D105">
        <f t="shared" si="15"/>
        <v>21585</v>
      </c>
      <c r="E105">
        <v>707</v>
      </c>
      <c r="F105">
        <v>119</v>
      </c>
      <c r="H105">
        <v>35</v>
      </c>
      <c r="N105" s="7">
        <f t="shared" si="18"/>
        <v>271702</v>
      </c>
      <c r="O105" s="4">
        <f t="shared" si="19"/>
        <v>9.5644011889347846E-2</v>
      </c>
      <c r="R105">
        <f t="shared" si="20"/>
        <v>257</v>
      </c>
      <c r="S105">
        <f t="shared" si="21"/>
        <v>4260</v>
      </c>
      <c r="T105" s="8">
        <f t="shared" si="22"/>
        <v>5.6896170024352447E-2</v>
      </c>
      <c r="U105" s="8">
        <f>Sheet2!D94</f>
        <v>6.4848557982382038E-2</v>
      </c>
      <c r="V105">
        <f t="shared" si="23"/>
        <v>4517</v>
      </c>
      <c r="W105">
        <f t="shared" si="24"/>
        <v>6443</v>
      </c>
      <c r="X105" s="3">
        <f t="shared" si="25"/>
        <v>1.8469656992084433E-2</v>
      </c>
      <c r="Y105">
        <f t="shared" si="26"/>
        <v>3</v>
      </c>
      <c r="Z105">
        <v>85</v>
      </c>
      <c r="AC105">
        <v>70</v>
      </c>
      <c r="AF105">
        <v>6</v>
      </c>
      <c r="AI105">
        <f t="shared" si="16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7"/>
        <v>44012</v>
      </c>
      <c r="B106">
        <v>303775</v>
      </c>
      <c r="C106">
        <v>28944</v>
      </c>
      <c r="D106">
        <f t="shared" si="15"/>
        <v>21829</v>
      </c>
      <c r="E106">
        <v>713</v>
      </c>
      <c r="F106">
        <v>133</v>
      </c>
      <c r="H106">
        <v>34</v>
      </c>
      <c r="N106" s="7">
        <f t="shared" si="18"/>
        <v>274831</v>
      </c>
      <c r="O106" s="4">
        <f t="shared" si="19"/>
        <v>9.5281046827421612E-2</v>
      </c>
      <c r="R106">
        <f t="shared" si="20"/>
        <v>209</v>
      </c>
      <c r="S106">
        <f t="shared" si="21"/>
        <v>3129</v>
      </c>
      <c r="T106" s="8">
        <f t="shared" si="22"/>
        <v>6.2612342720191727E-2</v>
      </c>
      <c r="U106" s="8">
        <f>Sheet2!D95</f>
        <v>6.583143507972665E-2</v>
      </c>
      <c r="V106">
        <f t="shared" si="23"/>
        <v>3338</v>
      </c>
      <c r="W106">
        <f t="shared" si="24"/>
        <v>6402</v>
      </c>
      <c r="X106" s="3">
        <f t="shared" si="25"/>
        <v>2.077475788815995E-2</v>
      </c>
      <c r="Y106">
        <f t="shared" si="26"/>
        <v>6</v>
      </c>
      <c r="Z106">
        <v>87</v>
      </c>
      <c r="AC106">
        <v>78</v>
      </c>
      <c r="AF106">
        <v>6</v>
      </c>
      <c r="AI106">
        <f t="shared" si="16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7"/>
        <v>44013</v>
      </c>
      <c r="B107">
        <v>308680</v>
      </c>
      <c r="C107">
        <v>29347</v>
      </c>
      <c r="D107">
        <f t="shared" si="15"/>
        <v>22052</v>
      </c>
      <c r="E107">
        <v>717</v>
      </c>
      <c r="F107">
        <v>149</v>
      </c>
      <c r="H107">
        <v>37</v>
      </c>
      <c r="N107" s="7">
        <f t="shared" si="18"/>
        <v>279333</v>
      </c>
      <c r="O107" s="4">
        <f t="shared" si="19"/>
        <v>9.5072567059738239E-2</v>
      </c>
      <c r="R107">
        <f t="shared" si="20"/>
        <v>403</v>
      </c>
      <c r="S107">
        <f t="shared" si="21"/>
        <v>4502</v>
      </c>
      <c r="T107" s="8">
        <f t="shared" si="22"/>
        <v>8.2161060142711517E-2</v>
      </c>
      <c r="U107" s="8">
        <f>Sheet2!D96</f>
        <v>6.8232078519070691E-2</v>
      </c>
      <c r="V107">
        <f t="shared" si="23"/>
        <v>4905</v>
      </c>
      <c r="W107">
        <f t="shared" si="24"/>
        <v>6578</v>
      </c>
      <c r="X107" s="3">
        <f t="shared" si="25"/>
        <v>2.2651261781696564E-2</v>
      </c>
      <c r="Y107">
        <f t="shared" si="26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6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7"/>
        <v>44014</v>
      </c>
      <c r="B108">
        <v>316405</v>
      </c>
      <c r="C108">
        <v>30060</v>
      </c>
      <c r="D108">
        <f t="shared" si="15"/>
        <v>22436</v>
      </c>
      <c r="E108">
        <v>717</v>
      </c>
      <c r="F108">
        <v>145</v>
      </c>
      <c r="H108">
        <v>36</v>
      </c>
      <c r="N108" s="7">
        <f t="shared" si="18"/>
        <v>286345</v>
      </c>
      <c r="O108" s="4">
        <f t="shared" si="19"/>
        <v>9.5004819772127491E-2</v>
      </c>
      <c r="R108">
        <f t="shared" si="20"/>
        <v>713</v>
      </c>
      <c r="S108">
        <f t="shared" si="21"/>
        <v>7012</v>
      </c>
      <c r="T108" s="8">
        <f t="shared" si="22"/>
        <v>9.229773462783171E-2</v>
      </c>
      <c r="U108" s="8">
        <f>Sheet2!D97</f>
        <v>7.3187998925859921E-2</v>
      </c>
      <c r="V108">
        <f t="shared" si="23"/>
        <v>7725</v>
      </c>
      <c r="W108">
        <f t="shared" si="24"/>
        <v>6907</v>
      </c>
      <c r="X108" s="3">
        <f t="shared" si="25"/>
        <v>2.0993195309106705E-2</v>
      </c>
      <c r="Y108">
        <f t="shared" si="26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6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7"/>
        <v>44015</v>
      </c>
      <c r="B109">
        <v>320924</v>
      </c>
      <c r="C109">
        <v>30355</v>
      </c>
      <c r="D109">
        <f t="shared" si="15"/>
        <v>22791</v>
      </c>
      <c r="E109">
        <v>720</v>
      </c>
      <c r="F109">
        <v>146</v>
      </c>
      <c r="H109">
        <v>40</v>
      </c>
      <c r="N109" s="7">
        <f t="shared" si="18"/>
        <v>290569</v>
      </c>
      <c r="O109" s="4">
        <f t="shared" si="19"/>
        <v>9.4586257182385863E-2</v>
      </c>
      <c r="R109">
        <f t="shared" si="20"/>
        <v>295</v>
      </c>
      <c r="S109">
        <f t="shared" si="21"/>
        <v>4224</v>
      </c>
      <c r="T109" s="8">
        <f t="shared" si="22"/>
        <v>6.5279929187873426E-2</v>
      </c>
      <c r="U109" s="8">
        <f>Sheet2!D98</f>
        <v>7.1000745482121277E-2</v>
      </c>
      <c r="V109">
        <f t="shared" si="23"/>
        <v>4519</v>
      </c>
      <c r="W109">
        <f t="shared" si="24"/>
        <v>6844</v>
      </c>
      <c r="X109" s="3">
        <f t="shared" si="25"/>
        <v>2.1332554061952076E-2</v>
      </c>
      <c r="Y109">
        <f t="shared" si="26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6"/>
        <v>6</v>
      </c>
      <c r="AQ109">
        <f>Sheet1!I110</f>
        <v>22791</v>
      </c>
    </row>
    <row r="110" spans="1:43" x14ac:dyDescent="0.35">
      <c r="A110" s="14">
        <f t="shared" si="17"/>
        <v>44016</v>
      </c>
      <c r="B110">
        <v>327936</v>
      </c>
      <c r="C110">
        <v>30922</v>
      </c>
      <c r="D110">
        <f t="shared" si="15"/>
        <v>23120</v>
      </c>
      <c r="E110">
        <v>721</v>
      </c>
      <c r="F110">
        <v>134</v>
      </c>
      <c r="H110">
        <v>40</v>
      </c>
      <c r="N110" s="7">
        <f t="shared" si="18"/>
        <v>297014</v>
      </c>
      <c r="O110" s="4">
        <f t="shared" si="19"/>
        <v>9.429278883684622E-2</v>
      </c>
      <c r="R110">
        <f t="shared" si="20"/>
        <v>567</v>
      </c>
      <c r="S110">
        <f t="shared" si="21"/>
        <v>6445</v>
      </c>
      <c r="T110" s="8">
        <f t="shared" si="22"/>
        <v>8.0861380490587567E-2</v>
      </c>
      <c r="U110" s="8">
        <f>Sheet2!D99</f>
        <v>7.5219011177122139E-2</v>
      </c>
      <c r="V110">
        <f t="shared" si="23"/>
        <v>7012</v>
      </c>
      <c r="W110">
        <f t="shared" si="24"/>
        <v>7081</v>
      </c>
      <c r="X110" s="3">
        <f t="shared" si="25"/>
        <v>1.8923880807795508E-2</v>
      </c>
      <c r="Y110">
        <f t="shared" si="26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6"/>
        <v>7</v>
      </c>
      <c r="AQ110">
        <f>Sheet1!I111</f>
        <v>23120</v>
      </c>
    </row>
    <row r="111" spans="1:43" x14ac:dyDescent="0.35">
      <c r="A111" s="14">
        <f t="shared" si="17"/>
        <v>44017</v>
      </c>
      <c r="B111">
        <v>332114</v>
      </c>
      <c r="C111">
        <v>31243</v>
      </c>
      <c r="D111">
        <f t="shared" si="15"/>
        <v>23576</v>
      </c>
      <c r="E111">
        <v>721</v>
      </c>
      <c r="F111">
        <v>141</v>
      </c>
      <c r="H111">
        <v>43</v>
      </c>
      <c r="N111" s="7">
        <f t="shared" si="18"/>
        <v>300871</v>
      </c>
      <c r="O111" s="4">
        <f t="shared" si="19"/>
        <v>9.4073119471025007E-2</v>
      </c>
      <c r="R111">
        <f t="shared" si="20"/>
        <v>321</v>
      </c>
      <c r="S111">
        <f t="shared" si="21"/>
        <v>3857</v>
      </c>
      <c r="T111" s="8">
        <f t="shared" si="22"/>
        <v>7.6831019626615607E-2</v>
      </c>
      <c r="U111" s="8">
        <f>Sheet2!D100</f>
        <v>7.6393877438249436E-2</v>
      </c>
      <c r="V111">
        <f t="shared" si="23"/>
        <v>4178</v>
      </c>
      <c r="W111">
        <f t="shared" si="24"/>
        <v>6946</v>
      </c>
      <c r="X111" s="3">
        <f t="shared" si="25"/>
        <v>2.0299452922545348E-2</v>
      </c>
      <c r="Y111">
        <f t="shared" si="26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6"/>
        <v>8</v>
      </c>
      <c r="AQ111">
        <f>Sheet1!I112</f>
        <v>23576</v>
      </c>
    </row>
    <row r="112" spans="1:43" x14ac:dyDescent="0.35">
      <c r="A112" s="14">
        <f t="shared" si="17"/>
        <v>44018</v>
      </c>
      <c r="B112">
        <v>335716</v>
      </c>
      <c r="C112">
        <v>31656</v>
      </c>
      <c r="D112">
        <f t="shared" si="15"/>
        <v>23862</v>
      </c>
      <c r="E112">
        <v>721</v>
      </c>
      <c r="F112">
        <v>151</v>
      </c>
      <c r="H112">
        <v>41</v>
      </c>
      <c r="N112" s="7">
        <f t="shared" si="18"/>
        <v>304060</v>
      </c>
      <c r="O112" s="4">
        <f t="shared" si="19"/>
        <v>9.4293986583898301E-2</v>
      </c>
      <c r="R112">
        <f t="shared" si="20"/>
        <v>413</v>
      </c>
      <c r="S112">
        <f t="shared" si="21"/>
        <v>3189</v>
      </c>
      <c r="T112" s="8">
        <f t="shared" si="22"/>
        <v>0.11465852304275402</v>
      </c>
      <c r="U112" s="8">
        <f>Sheet2!D101</f>
        <v>8.2797131437965923E-2</v>
      </c>
      <c r="V112">
        <f t="shared" si="23"/>
        <v>3602</v>
      </c>
      <c r="W112">
        <f t="shared" si="24"/>
        <v>7073</v>
      </c>
      <c r="X112" s="3">
        <f t="shared" si="25"/>
        <v>2.1348791177718082E-2</v>
      </c>
      <c r="Y112">
        <f t="shared" si="26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6"/>
        <v>9</v>
      </c>
      <c r="AQ112">
        <f>Sheet1!I113</f>
        <v>23862</v>
      </c>
    </row>
    <row r="113" spans="1:43" x14ac:dyDescent="0.35">
      <c r="A113" s="14">
        <f t="shared" si="17"/>
        <v>44019</v>
      </c>
      <c r="B113">
        <v>339040</v>
      </c>
      <c r="C113">
        <v>31929</v>
      </c>
      <c r="D113">
        <f t="shared" si="15"/>
        <v>24045</v>
      </c>
      <c r="E113">
        <v>725</v>
      </c>
      <c r="F113">
        <v>165</v>
      </c>
      <c r="H113">
        <v>44</v>
      </c>
      <c r="N113" s="7">
        <f t="shared" si="18"/>
        <v>307111</v>
      </c>
      <c r="O113" s="4">
        <f t="shared" si="19"/>
        <v>9.4174728645587541E-2</v>
      </c>
      <c r="R113">
        <f t="shared" si="20"/>
        <v>273</v>
      </c>
      <c r="S113">
        <f t="shared" si="21"/>
        <v>3051</v>
      </c>
      <c r="T113" s="8">
        <f t="shared" si="22"/>
        <v>8.2129963898916969E-2</v>
      </c>
      <c r="U113" s="8">
        <f>Sheet2!D102</f>
        <v>8.4644831986388766E-2</v>
      </c>
      <c r="V113">
        <f t="shared" si="23"/>
        <v>3324</v>
      </c>
      <c r="W113">
        <f t="shared" si="24"/>
        <v>7159</v>
      </c>
      <c r="X113" s="3">
        <f t="shared" si="25"/>
        <v>2.3047911719513897E-2</v>
      </c>
      <c r="Y113">
        <f t="shared" si="26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6"/>
        <v>9</v>
      </c>
      <c r="AQ113">
        <f>Sheet1!I114</f>
        <v>24045</v>
      </c>
    </row>
    <row r="114" spans="1:43" x14ac:dyDescent="0.35">
      <c r="A114" s="14">
        <f t="shared" si="17"/>
        <v>44020</v>
      </c>
      <c r="B114">
        <v>344474</v>
      </c>
      <c r="C114">
        <v>32343</v>
      </c>
      <c r="D114">
        <f t="shared" si="15"/>
        <v>24235</v>
      </c>
      <c r="E114">
        <v>732</v>
      </c>
      <c r="F114">
        <v>165</v>
      </c>
      <c r="H114">
        <v>44</v>
      </c>
      <c r="N114" s="7">
        <f t="shared" si="18"/>
        <v>312131</v>
      </c>
      <c r="O114" s="4">
        <f t="shared" si="19"/>
        <v>9.3890975806592086E-2</v>
      </c>
      <c r="R114">
        <f t="shared" si="20"/>
        <v>414</v>
      </c>
      <c r="S114">
        <f t="shared" si="21"/>
        <v>5020</v>
      </c>
      <c r="T114" s="8">
        <f t="shared" si="22"/>
        <v>7.6186970923813033E-2</v>
      </c>
      <c r="U114" s="8">
        <f>Sheet2!D103</f>
        <v>8.370117896854222E-2</v>
      </c>
      <c r="V114">
        <f t="shared" si="23"/>
        <v>5434</v>
      </c>
      <c r="W114">
        <f t="shared" si="24"/>
        <v>7376</v>
      </c>
      <c r="X114" s="3">
        <f t="shared" si="25"/>
        <v>2.2369848156182214E-2</v>
      </c>
      <c r="Y114">
        <f t="shared" si="26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6"/>
        <v>10</v>
      </c>
      <c r="AQ114">
        <f>Sheet1!I115</f>
        <v>24235</v>
      </c>
    </row>
    <row r="115" spans="1:43" x14ac:dyDescent="0.35">
      <c r="A115" s="14">
        <f t="shared" si="17"/>
        <v>44021</v>
      </c>
      <c r="B115">
        <v>352106</v>
      </c>
      <c r="C115">
        <v>33012</v>
      </c>
      <c r="D115">
        <f t="shared" si="15"/>
        <v>24651</v>
      </c>
      <c r="E115">
        <v>739</v>
      </c>
      <c r="F115">
        <v>168</v>
      </c>
      <c r="H115">
        <v>49</v>
      </c>
      <c r="N115" s="7">
        <f t="shared" si="18"/>
        <v>319094</v>
      </c>
      <c r="O115" s="4">
        <f t="shared" si="19"/>
        <v>9.3755857611060311E-2</v>
      </c>
      <c r="R115">
        <f t="shared" si="20"/>
        <v>669</v>
      </c>
      <c r="S115">
        <f t="shared" si="21"/>
        <v>6963</v>
      </c>
      <c r="T115" s="8">
        <f t="shared" si="22"/>
        <v>8.765723270440251E-2</v>
      </c>
      <c r="U115" s="8">
        <f>Sheet2!D104</f>
        <v>8.2686759474524529E-2</v>
      </c>
      <c r="V115">
        <f t="shared" si="23"/>
        <v>7632</v>
      </c>
      <c r="W115">
        <f t="shared" si="24"/>
        <v>7622</v>
      </c>
      <c r="X115" s="3">
        <f t="shared" si="25"/>
        <v>2.2041458934662819E-2</v>
      </c>
      <c r="Y115">
        <f t="shared" si="26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6"/>
        <v>15</v>
      </c>
      <c r="AQ115">
        <f>Sheet1!I116</f>
        <v>24651</v>
      </c>
    </row>
    <row r="116" spans="1:43" x14ac:dyDescent="0.35">
      <c r="A116" s="14">
        <f t="shared" si="17"/>
        <v>44022</v>
      </c>
      <c r="B116">
        <v>361252</v>
      </c>
      <c r="C116">
        <v>33756</v>
      </c>
      <c r="D116">
        <f t="shared" si="15"/>
        <v>25051</v>
      </c>
      <c r="E116">
        <v>742</v>
      </c>
      <c r="F116">
        <v>169</v>
      </c>
      <c r="H116">
        <v>54</v>
      </c>
      <c r="N116" s="7">
        <f t="shared" si="18"/>
        <v>327496</v>
      </c>
      <c r="O116" s="4">
        <f t="shared" si="19"/>
        <v>9.3441697208596769E-2</v>
      </c>
      <c r="R116">
        <f t="shared" si="20"/>
        <v>744</v>
      </c>
      <c r="S116">
        <f t="shared" si="21"/>
        <v>8402</v>
      </c>
      <c r="T116" s="8">
        <f t="shared" si="22"/>
        <v>8.1347036956046365E-2</v>
      </c>
      <c r="U116" s="8">
        <f>Sheet2!D105</f>
        <v>8.433346558222575E-2</v>
      </c>
      <c r="V116">
        <f t="shared" si="23"/>
        <v>9146</v>
      </c>
      <c r="W116">
        <f t="shared" si="24"/>
        <v>7963</v>
      </c>
      <c r="X116" s="3">
        <f t="shared" si="25"/>
        <v>2.1223157101594878E-2</v>
      </c>
      <c r="Y116">
        <f t="shared" si="26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6"/>
        <v>19</v>
      </c>
      <c r="AQ116">
        <f>Sheet1!I117</f>
        <v>25051</v>
      </c>
    </row>
    <row r="117" spans="1:43" x14ac:dyDescent="0.35">
      <c r="A117" s="14">
        <f t="shared" si="17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8"/>
        <v>333323</v>
      </c>
      <c r="O117" s="4">
        <f t="shared" si="19"/>
        <v>9.3792649705564099E-2</v>
      </c>
      <c r="R117">
        <f t="shared" si="20"/>
        <v>743</v>
      </c>
      <c r="S117">
        <f t="shared" si="21"/>
        <v>5827</v>
      </c>
      <c r="T117" s="8">
        <f t="shared" si="22"/>
        <v>0.11308980213089802</v>
      </c>
      <c r="U117" s="8">
        <f>Sheet2!D106</f>
        <v>8.9680589680589687E-2</v>
      </c>
      <c r="V117">
        <f t="shared" si="23"/>
        <v>6570</v>
      </c>
      <c r="W117">
        <f t="shared" si="24"/>
        <v>7670</v>
      </c>
      <c r="X117" s="3">
        <f t="shared" si="25"/>
        <v>2.3207301173402868E-2</v>
      </c>
      <c r="Y117">
        <f t="shared" si="26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6"/>
        <v>23</v>
      </c>
      <c r="AQ117">
        <f>Sheet1!I118</f>
        <v>25371</v>
      </c>
    </row>
    <row r="118" spans="1:43" x14ac:dyDescent="0.35">
      <c r="A118" s="14">
        <f t="shared" si="17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8"/>
        <v>339815</v>
      </c>
      <c r="O118" s="4">
        <f t="shared" si="19"/>
        <v>9.3384238174896023E-2</v>
      </c>
      <c r="R118">
        <f t="shared" si="20"/>
        <v>503</v>
      </c>
      <c r="S118">
        <f t="shared" si="21"/>
        <v>6492</v>
      </c>
      <c r="T118" s="8">
        <f t="shared" si="22"/>
        <v>7.1908506075768402E-2</v>
      </c>
      <c r="U118" s="8">
        <f>Sheet2!D107</f>
        <v>8.8026602346439359E-2</v>
      </c>
      <c r="V118">
        <f t="shared" si="23"/>
        <v>6995</v>
      </c>
      <c r="W118">
        <f t="shared" si="24"/>
        <v>8047</v>
      </c>
      <c r="X118" s="3">
        <f t="shared" si="25"/>
        <v>2.1995774822915374E-2</v>
      </c>
      <c r="Y118">
        <f t="shared" si="26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6"/>
        <v>26</v>
      </c>
      <c r="AJ118">
        <f t="shared" ref="AJ118:AK122" si="27">AA118-AD118-AG118</f>
        <v>16</v>
      </c>
      <c r="AK118">
        <f t="shared" si="27"/>
        <v>569</v>
      </c>
    </row>
    <row r="119" spans="1:43" x14ac:dyDescent="0.35">
      <c r="A119" s="14">
        <f t="shared" si="17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8"/>
        <v>342106</v>
      </c>
      <c r="O119" s="4">
        <f t="shared" si="19"/>
        <v>9.4018135208999806E-2</v>
      </c>
      <c r="R119">
        <f t="shared" si="20"/>
        <v>500</v>
      </c>
      <c r="S119">
        <f t="shared" si="21"/>
        <v>2291</v>
      </c>
      <c r="T119" s="8">
        <f t="shared" si="22"/>
        <v>0.17914725904693657</v>
      </c>
      <c r="U119" s="8">
        <f>Sheet2!D108</f>
        <v>9.1807505012890284E-2</v>
      </c>
      <c r="V119">
        <f t="shared" si="23"/>
        <v>2791</v>
      </c>
      <c r="W119">
        <f t="shared" si="24"/>
        <v>8144</v>
      </c>
      <c r="X119" s="3">
        <f t="shared" si="25"/>
        <v>2.1242632612966602E-2</v>
      </c>
      <c r="Y119">
        <f t="shared" si="26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6"/>
        <v>30</v>
      </c>
      <c r="AJ119">
        <f t="shared" si="27"/>
        <v>14</v>
      </c>
      <c r="AK119">
        <f t="shared" si="27"/>
        <v>573</v>
      </c>
    </row>
    <row r="120" spans="1:43" x14ac:dyDescent="0.35">
      <c r="A120" s="14">
        <f t="shared" si="17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8"/>
        <v>345469</v>
      </c>
      <c r="O120" s="4">
        <f t="shared" si="19"/>
        <v>9.3968250637950793E-2</v>
      </c>
      <c r="R120">
        <f t="shared" si="20"/>
        <v>328</v>
      </c>
      <c r="S120">
        <f t="shared" si="21"/>
        <v>3363</v>
      </c>
      <c r="T120" s="8">
        <f t="shared" si="22"/>
        <v>8.8864806285559469E-2</v>
      </c>
      <c r="U120" s="8">
        <f>Sheet2!D109</f>
        <v>9.2311696916633143E-2</v>
      </c>
      <c r="V120">
        <f t="shared" si="23"/>
        <v>3691</v>
      </c>
      <c r="W120">
        <f t="shared" si="24"/>
        <v>8176</v>
      </c>
      <c r="X120" s="3">
        <f t="shared" si="25"/>
        <v>2.2749510763209392E-2</v>
      </c>
      <c r="Y120">
        <f t="shared" si="26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6"/>
        <v>30</v>
      </c>
      <c r="AJ120">
        <f t="shared" si="27"/>
        <v>14</v>
      </c>
      <c r="AK120">
        <f t="shared" si="27"/>
        <v>582</v>
      </c>
    </row>
    <row r="121" spans="1:43" x14ac:dyDescent="0.35">
      <c r="A121" s="14">
        <f t="shared" si="17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8"/>
        <v>348729</v>
      </c>
      <c r="O121" s="4">
        <f t="shared" si="19"/>
        <v>9.3657167361896221E-2</v>
      </c>
      <c r="R121">
        <f t="shared" si="20"/>
        <v>206</v>
      </c>
      <c r="S121">
        <f t="shared" si="21"/>
        <v>3260</v>
      </c>
      <c r="T121" s="8">
        <f t="shared" si="22"/>
        <v>5.9434506635891518E-2</v>
      </c>
      <c r="U121" s="8">
        <f>Sheet2!D110</f>
        <v>9.1658186691817037E-2</v>
      </c>
      <c r="V121">
        <f t="shared" si="23"/>
        <v>3466</v>
      </c>
      <c r="W121">
        <f t="shared" si="24"/>
        <v>8175</v>
      </c>
      <c r="X121" s="3">
        <f t="shared" si="25"/>
        <v>2.3241590214067277E-2</v>
      </c>
      <c r="Y121">
        <f t="shared" si="26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6"/>
        <v>30</v>
      </c>
      <c r="AJ121">
        <f t="shared" si="27"/>
        <v>14</v>
      </c>
      <c r="AK121">
        <f t="shared" si="27"/>
        <v>594</v>
      </c>
    </row>
    <row r="122" spans="1:43" x14ac:dyDescent="0.35">
      <c r="A122" s="14">
        <f t="shared" si="17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8"/>
        <v>356175</v>
      </c>
      <c r="O122" s="4">
        <f t="shared" si="19"/>
        <v>9.349930773302928E-2</v>
      </c>
      <c r="R122">
        <f t="shared" si="20"/>
        <v>701</v>
      </c>
      <c r="S122">
        <f t="shared" si="21"/>
        <v>7446</v>
      </c>
      <c r="T122" s="8">
        <f t="shared" si="22"/>
        <v>8.6043942555541916E-2</v>
      </c>
      <c r="U122" s="8">
        <f>Sheet2!D111</f>
        <v>9.1285595255599664E-2</v>
      </c>
      <c r="V122">
        <f t="shared" si="23"/>
        <v>8147</v>
      </c>
      <c r="W122">
        <f t="shared" si="24"/>
        <v>8607</v>
      </c>
      <c r="X122" s="3">
        <f t="shared" si="25"/>
        <v>2.265597769257581E-2</v>
      </c>
      <c r="Y122">
        <f t="shared" si="26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6"/>
        <v>39</v>
      </c>
      <c r="AJ122">
        <f t="shared" si="27"/>
        <v>16</v>
      </c>
      <c r="AK122">
        <f t="shared" si="27"/>
        <v>615</v>
      </c>
    </row>
    <row r="123" spans="1:43" x14ac:dyDescent="0.35">
      <c r="A123" s="14">
        <f t="shared" si="17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8"/>
        <v>365396</v>
      </c>
      <c r="O123" s="4">
        <f t="shared" si="19"/>
        <v>9.3337171101604915E-2</v>
      </c>
      <c r="R123">
        <f t="shared" si="20"/>
        <v>879</v>
      </c>
      <c r="S123">
        <f t="shared" ref="S123:S154" si="28">N123-N122</f>
        <v>9221</v>
      </c>
      <c r="T123" s="8">
        <f t="shared" ref="T123:T154" si="29">R123/V123</f>
        <v>8.7029702970297024E-2</v>
      </c>
      <c r="U123" s="8">
        <f>Sheet2!D112</f>
        <v>9.2432950191570884E-2</v>
      </c>
      <c r="V123">
        <f t="shared" si="23"/>
        <v>10100</v>
      </c>
      <c r="W123">
        <f t="shared" si="24"/>
        <v>9283</v>
      </c>
      <c r="X123" s="3">
        <f t="shared" si="25"/>
        <v>2.2621997199181298E-2</v>
      </c>
      <c r="Y123">
        <f t="shared" si="26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30">Z123-AC123-AF123</f>
        <v>45</v>
      </c>
      <c r="AJ123">
        <f t="shared" ref="AJ123:AJ154" si="31">AA123-AD123-AG123</f>
        <v>17</v>
      </c>
      <c r="AK123">
        <f t="shared" ref="AK123:AK154" si="32">AB123-AE123-AH123</f>
        <v>668</v>
      </c>
    </row>
    <row r="124" spans="1:43" x14ac:dyDescent="0.35">
      <c r="A124" s="14">
        <f t="shared" si="17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8"/>
        <v>365823</v>
      </c>
      <c r="O124" s="4">
        <f t="shared" si="19"/>
        <v>9.3882980040918843E-2</v>
      </c>
      <c r="R124">
        <f t="shared" si="20"/>
        <v>287</v>
      </c>
      <c r="S124">
        <f t="shared" si="28"/>
        <v>427</v>
      </c>
      <c r="T124" s="8">
        <f t="shared" si="29"/>
        <v>0.40196078431372551</v>
      </c>
      <c r="U124" s="8">
        <f>Sheet2!D113</f>
        <v>9.4808377896613186E-2</v>
      </c>
      <c r="V124">
        <f t="shared" si="23"/>
        <v>714</v>
      </c>
      <c r="W124">
        <f t="shared" si="24"/>
        <v>9318</v>
      </c>
      <c r="X124" s="3">
        <f t="shared" si="25"/>
        <v>2.2537025112685124E-2</v>
      </c>
      <c r="Y124">
        <f t="shared" si="26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30"/>
        <v>45</v>
      </c>
      <c r="AJ124">
        <f t="shared" si="31"/>
        <v>19</v>
      </c>
      <c r="AK124">
        <f t="shared" si="32"/>
        <v>669</v>
      </c>
    </row>
    <row r="125" spans="1:43" x14ac:dyDescent="0.35">
      <c r="A125" s="14">
        <f t="shared" si="17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8"/>
        <v>375933</v>
      </c>
      <c r="O125" s="4">
        <f t="shared" si="19"/>
        <v>9.3038067826787654E-2</v>
      </c>
      <c r="R125">
        <f t="shared" si="20"/>
        <v>661</v>
      </c>
      <c r="S125">
        <f t="shared" si="28"/>
        <v>10110</v>
      </c>
      <c r="T125" s="8">
        <f t="shared" si="29"/>
        <v>6.1368489462445455E-2</v>
      </c>
      <c r="U125" s="8">
        <f>Sheet2!D114</f>
        <v>8.9768145161290322E-2</v>
      </c>
      <c r="V125">
        <f t="shared" si="23"/>
        <v>10771</v>
      </c>
      <c r="W125">
        <f t="shared" si="24"/>
        <v>9897</v>
      </c>
      <c r="X125" s="3">
        <f t="shared" si="25"/>
        <v>2.1622713953723352E-2</v>
      </c>
      <c r="Y125">
        <f t="shared" si="26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30"/>
        <v>49</v>
      </c>
      <c r="AJ125">
        <f t="shared" si="31"/>
        <v>15</v>
      </c>
      <c r="AK125">
        <f t="shared" si="32"/>
        <v>693</v>
      </c>
    </row>
    <row r="126" spans="1:43" x14ac:dyDescent="0.35">
      <c r="A126" s="14">
        <f t="shared" si="17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8"/>
        <v>380360</v>
      </c>
      <c r="O126" s="4">
        <f t="shared" si="19"/>
        <v>9.2797668311600967E-2</v>
      </c>
      <c r="R126">
        <f t="shared" si="20"/>
        <v>343</v>
      </c>
      <c r="S126">
        <f t="shared" si="28"/>
        <v>4427</v>
      </c>
      <c r="T126" s="8">
        <f t="shared" si="29"/>
        <v>7.1907756813417184E-2</v>
      </c>
      <c r="U126" s="8">
        <f t="shared" ref="U126:U133" si="33">SUM(R120:R126)/SUM(V120:V126)</f>
        <v>8.1735039247221489E-2</v>
      </c>
      <c r="V126">
        <f t="shared" si="23"/>
        <v>4770</v>
      </c>
      <c r="W126">
        <f t="shared" si="24"/>
        <v>10164</v>
      </c>
      <c r="X126" s="3">
        <f t="shared" si="25"/>
        <v>2.1743408107044469E-2</v>
      </c>
      <c r="Y126">
        <f t="shared" si="26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30"/>
        <v>49</v>
      </c>
      <c r="AJ126">
        <f t="shared" si="31"/>
        <v>15</v>
      </c>
      <c r="AK126">
        <f t="shared" si="32"/>
        <v>702</v>
      </c>
    </row>
    <row r="127" spans="1:43" x14ac:dyDescent="0.35">
      <c r="A127" s="14">
        <f t="shared" si="17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8"/>
        <v>383802</v>
      </c>
      <c r="O127" s="4">
        <f t="shared" si="19"/>
        <v>9.3140463256785461E-2</v>
      </c>
      <c r="R127">
        <f t="shared" si="20"/>
        <v>512</v>
      </c>
      <c r="S127">
        <f t="shared" si="28"/>
        <v>3442</v>
      </c>
      <c r="T127" s="8">
        <f t="shared" si="29"/>
        <v>0.12948912493677289</v>
      </c>
      <c r="U127" s="8">
        <f t="shared" si="33"/>
        <v>8.5611373503172564E-2</v>
      </c>
      <c r="V127">
        <f t="shared" si="23"/>
        <v>3954</v>
      </c>
      <c r="W127">
        <f t="shared" si="24"/>
        <v>10314</v>
      </c>
      <c r="X127" s="3">
        <f t="shared" si="25"/>
        <v>2.1621097537327903E-2</v>
      </c>
      <c r="Y127">
        <f t="shared" si="26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30"/>
        <v>54</v>
      </c>
      <c r="AJ127">
        <f t="shared" si="31"/>
        <v>17</v>
      </c>
      <c r="AK127">
        <f t="shared" si="32"/>
        <v>713</v>
      </c>
    </row>
    <row r="128" spans="1:43" x14ac:dyDescent="0.35">
      <c r="A128" s="14">
        <f t="shared" si="17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4">-(J128-J127)+L128</f>
        <v>2</v>
      </c>
      <c r="N128" s="7">
        <f t="shared" si="18"/>
        <v>388115</v>
      </c>
      <c r="O128" s="4">
        <f t="shared" si="19"/>
        <v>9.299428849191882E-2</v>
      </c>
      <c r="R128">
        <f t="shared" si="20"/>
        <v>374</v>
      </c>
      <c r="S128">
        <f t="shared" si="28"/>
        <v>4313</v>
      </c>
      <c r="T128" s="8">
        <f t="shared" si="29"/>
        <v>7.9795178152336249E-2</v>
      </c>
      <c r="U128" s="8">
        <f t="shared" si="33"/>
        <v>8.7082493104327474E-2</v>
      </c>
      <c r="V128">
        <f t="shared" si="23"/>
        <v>4687</v>
      </c>
      <c r="W128">
        <f t="shared" si="24"/>
        <v>10378</v>
      </c>
      <c r="X128" s="3">
        <f t="shared" si="25"/>
        <v>2.1584120254384276E-2</v>
      </c>
      <c r="Y128">
        <f t="shared" si="26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30"/>
        <v>57</v>
      </c>
      <c r="AJ128">
        <f t="shared" si="31"/>
        <v>18</v>
      </c>
      <c r="AK128">
        <f t="shared" si="32"/>
        <v>712</v>
      </c>
    </row>
    <row r="129" spans="1:37" x14ac:dyDescent="0.35">
      <c r="A129" s="14">
        <f t="shared" si="17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4"/>
        <v>5</v>
      </c>
      <c r="N129" s="7">
        <f t="shared" si="18"/>
        <v>396225</v>
      </c>
      <c r="O129" s="4">
        <f t="shared" si="19"/>
        <v>9.2754399703251861E-2</v>
      </c>
      <c r="R129">
        <f t="shared" si="20"/>
        <v>716</v>
      </c>
      <c r="S129">
        <f t="shared" si="28"/>
        <v>8110</v>
      </c>
      <c r="T129" s="8">
        <f t="shared" si="29"/>
        <v>8.1123951960117832E-2</v>
      </c>
      <c r="U129" s="8">
        <f t="shared" si="33"/>
        <v>8.607548719821094E-2</v>
      </c>
      <c r="V129">
        <f t="shared" si="23"/>
        <v>8826</v>
      </c>
      <c r="W129">
        <f t="shared" si="24"/>
        <v>10831</v>
      </c>
      <c r="X129" s="3">
        <f t="shared" si="25"/>
        <v>2.1419998153448434E-2</v>
      </c>
      <c r="Y129">
        <f t="shared" si="26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30"/>
        <v>65</v>
      </c>
      <c r="AJ129">
        <f t="shared" si="31"/>
        <v>19</v>
      </c>
      <c r="AK129">
        <f t="shared" si="32"/>
        <v>740</v>
      </c>
    </row>
    <row r="130" spans="1:37" x14ac:dyDescent="0.35">
      <c r="A130" s="14">
        <f t="shared" si="17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4"/>
        <v>9</v>
      </c>
      <c r="N130" s="7">
        <f t="shared" si="18"/>
        <v>400296</v>
      </c>
      <c r="O130" s="4">
        <f t="shared" si="19"/>
        <v>9.2825933245100356E-2</v>
      </c>
      <c r="R130">
        <f t="shared" si="20"/>
        <v>451</v>
      </c>
      <c r="S130">
        <f t="shared" si="28"/>
        <v>4071</v>
      </c>
      <c r="T130" s="8">
        <f t="shared" si="29"/>
        <v>9.9734630694383014E-2</v>
      </c>
      <c r="U130" s="8">
        <f t="shared" si="33"/>
        <v>8.7438552452672319E-2</v>
      </c>
      <c r="V130">
        <f t="shared" si="23"/>
        <v>4522</v>
      </c>
      <c r="W130">
        <f t="shared" si="24"/>
        <v>10992</v>
      </c>
      <c r="X130" s="3">
        <f t="shared" si="25"/>
        <v>2.0924308588064048E-2</v>
      </c>
      <c r="Y130">
        <f t="shared" si="26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30"/>
        <v>68</v>
      </c>
      <c r="AJ130">
        <f t="shared" si="31"/>
        <v>16</v>
      </c>
      <c r="AK130">
        <f t="shared" si="32"/>
        <v>744</v>
      </c>
    </row>
    <row r="131" spans="1:37" x14ac:dyDescent="0.35">
      <c r="A131" s="14">
        <f t="shared" si="17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4"/>
        <v>4</v>
      </c>
      <c r="N131" s="7">
        <f t="shared" si="18"/>
        <v>405623</v>
      </c>
      <c r="O131" s="4">
        <f t="shared" si="19"/>
        <v>9.3075253045828851E-2</v>
      </c>
      <c r="R131">
        <f t="shared" si="20"/>
        <v>668</v>
      </c>
      <c r="S131">
        <f t="shared" si="28"/>
        <v>5327</v>
      </c>
      <c r="T131" s="8">
        <f t="shared" si="29"/>
        <v>0.11142618849040867</v>
      </c>
      <c r="U131" s="8">
        <f t="shared" si="33"/>
        <v>8.5582998276852382E-2</v>
      </c>
      <c r="V131">
        <f t="shared" si="23"/>
        <v>5995</v>
      </c>
      <c r="W131">
        <f t="shared" si="24"/>
        <v>11340</v>
      </c>
      <c r="X131" s="3">
        <f t="shared" si="25"/>
        <v>1.9400352733686066E-2</v>
      </c>
      <c r="Y131">
        <f t="shared" si="26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30"/>
        <v>77</v>
      </c>
      <c r="AJ131">
        <f t="shared" si="31"/>
        <v>15</v>
      </c>
      <c r="AK131">
        <f t="shared" si="32"/>
        <v>744</v>
      </c>
    </row>
    <row r="132" spans="1:37" x14ac:dyDescent="0.35">
      <c r="A132" s="14">
        <f t="shared" si="17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4"/>
        <v>3</v>
      </c>
      <c r="N132" s="7">
        <f t="shared" si="18"/>
        <v>409321</v>
      </c>
      <c r="O132" s="4">
        <f t="shared" si="19"/>
        <v>9.3092301318083825E-2</v>
      </c>
      <c r="R132">
        <f t="shared" si="20"/>
        <v>388</v>
      </c>
      <c r="S132">
        <f t="shared" si="28"/>
        <v>3698</v>
      </c>
      <c r="T132" s="8">
        <f t="shared" si="29"/>
        <v>9.4958394517865877E-2</v>
      </c>
      <c r="U132" s="8">
        <f t="shared" si="33"/>
        <v>9.3702497285559169E-2</v>
      </c>
      <c r="V132">
        <f t="shared" si="23"/>
        <v>4086</v>
      </c>
      <c r="W132">
        <f t="shared" si="24"/>
        <v>11586</v>
      </c>
      <c r="X132" s="3">
        <f t="shared" si="25"/>
        <v>1.9506300707750734E-2</v>
      </c>
      <c r="Y132">
        <f t="shared" si="26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30"/>
        <v>80</v>
      </c>
      <c r="AJ132">
        <f t="shared" si="31"/>
        <v>15</v>
      </c>
      <c r="AK132">
        <f t="shared" si="32"/>
        <v>758</v>
      </c>
    </row>
    <row r="133" spans="1:37" x14ac:dyDescent="0.35">
      <c r="A133" s="14">
        <f t="shared" si="17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4"/>
        <v>2</v>
      </c>
      <c r="N133" s="7">
        <f t="shared" ref="N133:N150" si="35">B133-C133</f>
        <v>413315</v>
      </c>
      <c r="O133" s="4">
        <f t="shared" ref="O133:O150" si="36">C133/B133</f>
        <v>9.3084388583766511E-2</v>
      </c>
      <c r="R133">
        <f t="shared" ref="R133:R150" si="37">C133-C132</f>
        <v>406</v>
      </c>
      <c r="S133">
        <f t="shared" si="28"/>
        <v>3994</v>
      </c>
      <c r="T133" s="8">
        <f t="shared" si="29"/>
        <v>9.227272727272727E-2</v>
      </c>
      <c r="U133" s="8">
        <f t="shared" si="33"/>
        <v>9.6380586783657796E-2</v>
      </c>
      <c r="V133">
        <f t="shared" ref="V133:V150" si="38">B133-B132</f>
        <v>4400</v>
      </c>
      <c r="W133">
        <f t="shared" ref="W133:W150" si="39">C133-D133-E133</f>
        <v>11866</v>
      </c>
      <c r="X133" s="3">
        <f t="shared" ref="X133:X150" si="40">F133/W133</f>
        <v>2.0310129782572055E-2</v>
      </c>
      <c r="Y133">
        <f t="shared" ref="Y133:Y150" si="41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30"/>
        <v>78</v>
      </c>
      <c r="AJ133">
        <f t="shared" si="31"/>
        <v>17</v>
      </c>
      <c r="AK133">
        <f t="shared" si="32"/>
        <v>764</v>
      </c>
    </row>
    <row r="134" spans="1:37" x14ac:dyDescent="0.35">
      <c r="A134" s="14">
        <f t="shared" si="17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4"/>
        <v>9</v>
      </c>
      <c r="N134" s="7">
        <f t="shared" si="35"/>
        <v>416054</v>
      </c>
      <c r="O134" s="4">
        <f t="shared" si="36"/>
        <v>9.3153324382290889E-2</v>
      </c>
      <c r="R134">
        <f t="shared" si="37"/>
        <v>316</v>
      </c>
      <c r="S134">
        <f t="shared" si="28"/>
        <v>2739</v>
      </c>
      <c r="T134" s="8">
        <f t="shared" si="29"/>
        <v>0.10343698854337152</v>
      </c>
      <c r="U134" s="8">
        <f t="shared" ref="U134:U172" si="42">SUM(R128:R134)/SUM(V128:V134)</f>
        <v>9.3306345056366147E-2</v>
      </c>
      <c r="V134">
        <f t="shared" si="38"/>
        <v>3055</v>
      </c>
      <c r="W134">
        <f t="shared" si="39"/>
        <v>11426</v>
      </c>
      <c r="X134" s="3">
        <f t="shared" si="40"/>
        <v>2.2142482058463153E-2</v>
      </c>
      <c r="Y134">
        <f t="shared" si="41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30"/>
        <v>80</v>
      </c>
      <c r="AJ134">
        <f t="shared" si="31"/>
        <v>16</v>
      </c>
      <c r="AK134">
        <f t="shared" si="32"/>
        <v>770</v>
      </c>
    </row>
    <row r="135" spans="1:37" x14ac:dyDescent="0.35">
      <c r="A135" s="14">
        <f t="shared" si="17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4"/>
        <v>1</v>
      </c>
      <c r="N135" s="7">
        <f t="shared" si="35"/>
        <v>420769</v>
      </c>
      <c r="O135" s="4">
        <f t="shared" si="36"/>
        <v>9.3099895681561504E-2</v>
      </c>
      <c r="R135">
        <f t="shared" si="37"/>
        <v>457</v>
      </c>
      <c r="S135">
        <f t="shared" si="28"/>
        <v>4715</v>
      </c>
      <c r="T135" s="8">
        <f t="shared" si="29"/>
        <v>8.8360402165506571E-2</v>
      </c>
      <c r="U135" s="8">
        <f t="shared" si="42"/>
        <v>9.4353228311515422E-2</v>
      </c>
      <c r="V135">
        <f t="shared" si="38"/>
        <v>5172</v>
      </c>
      <c r="W135">
        <f t="shared" si="39"/>
        <v>11137</v>
      </c>
      <c r="X135" s="3">
        <f t="shared" si="40"/>
        <v>2.2088533716440692E-2</v>
      </c>
      <c r="Y135">
        <f t="shared" si="41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30"/>
        <v>79</v>
      </c>
      <c r="AJ135">
        <f t="shared" si="31"/>
        <v>17</v>
      </c>
      <c r="AK135">
        <f t="shared" si="32"/>
        <v>754</v>
      </c>
    </row>
    <row r="136" spans="1:37" x14ac:dyDescent="0.35">
      <c r="A136" s="14">
        <f t="shared" si="17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4"/>
        <v>11</v>
      </c>
      <c r="N136" s="7">
        <f t="shared" si="35"/>
        <v>425833</v>
      </c>
      <c r="O136" s="4">
        <f t="shared" si="36"/>
        <v>9.3129143480214588E-2</v>
      </c>
      <c r="R136">
        <f t="shared" si="37"/>
        <v>535</v>
      </c>
      <c r="S136">
        <f t="shared" si="28"/>
        <v>5064</v>
      </c>
      <c r="T136" s="8">
        <f t="shared" si="29"/>
        <v>9.5552777281657439E-2</v>
      </c>
      <c r="U136" s="8">
        <f t="shared" si="42"/>
        <v>9.8114471960766392E-2</v>
      </c>
      <c r="V136">
        <f t="shared" si="38"/>
        <v>5599</v>
      </c>
      <c r="W136">
        <f t="shared" si="39"/>
        <v>11140</v>
      </c>
      <c r="X136" s="3">
        <f t="shared" si="40"/>
        <v>2.1274685816876124E-2</v>
      </c>
      <c r="Y136">
        <f t="shared" si="41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30"/>
        <v>80</v>
      </c>
      <c r="AJ136">
        <f t="shared" si="31"/>
        <v>17</v>
      </c>
      <c r="AK136">
        <f t="shared" si="32"/>
        <v>714</v>
      </c>
    </row>
    <row r="137" spans="1:37" x14ac:dyDescent="0.35">
      <c r="A137" s="14">
        <f t="shared" si="17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4"/>
        <v>3</v>
      </c>
      <c r="N137" s="7">
        <f t="shared" si="35"/>
        <v>431023</v>
      </c>
      <c r="O137" s="4">
        <f t="shared" si="36"/>
        <v>9.3531610083764982E-2</v>
      </c>
      <c r="R137">
        <f t="shared" si="37"/>
        <v>744</v>
      </c>
      <c r="S137">
        <f t="shared" si="28"/>
        <v>5190</v>
      </c>
      <c r="T137" s="8">
        <f t="shared" si="29"/>
        <v>0.12537917087967643</v>
      </c>
      <c r="U137" s="8">
        <f t="shared" si="42"/>
        <v>0.10262550743261004</v>
      </c>
      <c r="V137">
        <f t="shared" si="38"/>
        <v>5934</v>
      </c>
      <c r="W137">
        <f t="shared" si="39"/>
        <v>11114</v>
      </c>
      <c r="X137" s="3">
        <f t="shared" si="40"/>
        <v>2.0244736368544177E-2</v>
      </c>
      <c r="Y137">
        <f t="shared" si="41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30"/>
        <v>84</v>
      </c>
      <c r="AJ137">
        <f t="shared" si="31"/>
        <v>21</v>
      </c>
      <c r="AK137">
        <f t="shared" si="32"/>
        <v>710</v>
      </c>
    </row>
    <row r="138" spans="1:37" x14ac:dyDescent="0.35">
      <c r="A138" s="14">
        <f t="shared" si="17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4"/>
        <v>9</v>
      </c>
      <c r="N138" s="7">
        <f t="shared" si="35"/>
        <v>435488</v>
      </c>
      <c r="O138" s="4">
        <f t="shared" si="36"/>
        <v>9.353593172711662E-2</v>
      </c>
      <c r="R138">
        <f t="shared" si="37"/>
        <v>463</v>
      </c>
      <c r="S138">
        <f t="shared" si="28"/>
        <v>4465</v>
      </c>
      <c r="T138" s="8">
        <f t="shared" si="29"/>
        <v>9.395292207792208E-2</v>
      </c>
      <c r="U138" s="8">
        <f t="shared" si="42"/>
        <v>9.9746789654548737E-2</v>
      </c>
      <c r="V138">
        <f t="shared" si="38"/>
        <v>4928</v>
      </c>
      <c r="W138">
        <f t="shared" si="39"/>
        <v>11263</v>
      </c>
      <c r="X138" s="3">
        <f t="shared" si="40"/>
        <v>2.1486282517979224E-2</v>
      </c>
      <c r="Y138">
        <f t="shared" si="41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30"/>
        <v>85</v>
      </c>
      <c r="AJ138">
        <f t="shared" si="31"/>
        <v>20</v>
      </c>
      <c r="AK138">
        <f t="shared" si="32"/>
        <v>663</v>
      </c>
    </row>
    <row r="139" spans="1:37" x14ac:dyDescent="0.35">
      <c r="A139" s="14">
        <f t="shared" si="17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4"/>
        <v>10</v>
      </c>
      <c r="N139" s="7">
        <f t="shared" si="35"/>
        <v>440348</v>
      </c>
      <c r="O139" s="4">
        <f t="shared" si="36"/>
        <v>9.3613377573956214E-2</v>
      </c>
      <c r="R139">
        <f t="shared" si="37"/>
        <v>543</v>
      </c>
      <c r="S139">
        <f t="shared" si="28"/>
        <v>4860</v>
      </c>
      <c r="T139" s="8">
        <f t="shared" si="29"/>
        <v>0.10049972237645752</v>
      </c>
      <c r="U139" s="8">
        <f t="shared" si="42"/>
        <v>0.10043199675277609</v>
      </c>
      <c r="V139">
        <f t="shared" si="38"/>
        <v>5403</v>
      </c>
      <c r="W139">
        <f t="shared" si="39"/>
        <v>11689</v>
      </c>
      <c r="X139" s="3">
        <f t="shared" si="40"/>
        <v>1.9762169561125843E-2</v>
      </c>
      <c r="Y139">
        <f t="shared" si="41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30"/>
        <v>89</v>
      </c>
      <c r="AJ139">
        <f t="shared" si="31"/>
        <v>17</v>
      </c>
      <c r="AK139">
        <f t="shared" si="32"/>
        <v>672</v>
      </c>
    </row>
    <row r="140" spans="1:37" x14ac:dyDescent="0.35">
      <c r="A140" s="14">
        <f t="shared" si="17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4"/>
        <v>1</v>
      </c>
      <c r="N140" s="7">
        <f t="shared" si="35"/>
        <v>442356</v>
      </c>
      <c r="O140" s="4">
        <f t="shared" si="36"/>
        <v>9.3789051456760184E-2</v>
      </c>
      <c r="R140">
        <f t="shared" si="37"/>
        <v>302</v>
      </c>
      <c r="S140">
        <f t="shared" si="28"/>
        <v>2008</v>
      </c>
      <c r="T140" s="8">
        <f t="shared" si="29"/>
        <v>0.13073593073593073</v>
      </c>
      <c r="U140" s="8">
        <f t="shared" si="42"/>
        <v>0.10370050307089287</v>
      </c>
      <c r="V140">
        <f t="shared" si="38"/>
        <v>2310</v>
      </c>
      <c r="W140">
        <f t="shared" si="39"/>
        <v>11802</v>
      </c>
      <c r="X140" s="3">
        <f t="shared" si="40"/>
        <v>2.0420267751228606E-2</v>
      </c>
      <c r="Y140">
        <f t="shared" si="41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30"/>
        <v>88</v>
      </c>
      <c r="AJ140">
        <f t="shared" si="31"/>
        <v>17</v>
      </c>
      <c r="AK140">
        <f t="shared" si="32"/>
        <v>676</v>
      </c>
    </row>
    <row r="141" spans="1:37" x14ac:dyDescent="0.35">
      <c r="A141" s="14">
        <f t="shared" si="17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4"/>
        <v>12</v>
      </c>
      <c r="N141" s="7">
        <f t="shared" si="35"/>
        <v>445947</v>
      </c>
      <c r="O141" s="4">
        <f t="shared" si="36"/>
        <v>9.3472838560036103E-2</v>
      </c>
      <c r="R141">
        <f t="shared" si="37"/>
        <v>200</v>
      </c>
      <c r="S141">
        <f t="shared" si="28"/>
        <v>3591</v>
      </c>
      <c r="T141" s="8">
        <f t="shared" si="29"/>
        <v>5.2756528620416777E-2</v>
      </c>
      <c r="U141" s="8">
        <f t="shared" si="42"/>
        <v>9.7896611039019824E-2</v>
      </c>
      <c r="V141">
        <f t="shared" si="38"/>
        <v>3791</v>
      </c>
      <c r="W141">
        <f t="shared" si="39"/>
        <v>11174</v>
      </c>
      <c r="X141" s="3">
        <f t="shared" si="40"/>
        <v>2.1746912475389298E-2</v>
      </c>
      <c r="Y141">
        <f t="shared" si="41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30"/>
        <v>89</v>
      </c>
      <c r="AJ141">
        <f t="shared" si="31"/>
        <v>16</v>
      </c>
      <c r="AK141">
        <f t="shared" si="32"/>
        <v>619</v>
      </c>
    </row>
    <row r="142" spans="1:37" x14ac:dyDescent="0.35">
      <c r="A142" s="14">
        <f t="shared" si="17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4"/>
        <v>5</v>
      </c>
      <c r="N142" s="7">
        <f t="shared" si="35"/>
        <v>450768</v>
      </c>
      <c r="O142" s="4">
        <f t="shared" si="36"/>
        <v>9.335049680196307E-2</v>
      </c>
      <c r="R142">
        <f t="shared" si="37"/>
        <v>430</v>
      </c>
      <c r="S142">
        <f t="shared" si="28"/>
        <v>4821</v>
      </c>
      <c r="T142" s="8">
        <f t="shared" si="29"/>
        <v>8.1889163968767859E-2</v>
      </c>
      <c r="U142" s="8">
        <f t="shared" si="42"/>
        <v>9.6850915221579958E-2</v>
      </c>
      <c r="V142">
        <f t="shared" si="38"/>
        <v>5251</v>
      </c>
      <c r="W142">
        <f t="shared" si="39"/>
        <v>10860</v>
      </c>
      <c r="X142" s="3">
        <f t="shared" si="40"/>
        <v>2.2836095764272559E-2</v>
      </c>
      <c r="Y142">
        <f t="shared" si="41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30"/>
        <v>83</v>
      </c>
      <c r="AJ142">
        <f t="shared" si="31"/>
        <v>16</v>
      </c>
      <c r="AK142">
        <f t="shared" si="32"/>
        <v>593</v>
      </c>
    </row>
    <row r="143" spans="1:37" x14ac:dyDescent="0.35">
      <c r="A143" s="14">
        <f t="shared" si="17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4"/>
        <v>7</v>
      </c>
      <c r="N143" s="7">
        <f t="shared" si="35"/>
        <v>456637</v>
      </c>
      <c r="O143" s="4">
        <f t="shared" si="36"/>
        <v>9.335718554492442E-2</v>
      </c>
      <c r="R143">
        <f t="shared" si="37"/>
        <v>608</v>
      </c>
      <c r="S143">
        <f t="shared" si="28"/>
        <v>5869</v>
      </c>
      <c r="T143" s="8">
        <f t="shared" si="29"/>
        <v>9.3870619113787246E-2</v>
      </c>
      <c r="U143" s="8">
        <f t="shared" si="42"/>
        <v>9.6497917522144663E-2</v>
      </c>
      <c r="V143">
        <f t="shared" si="38"/>
        <v>6477</v>
      </c>
      <c r="W143">
        <f t="shared" si="39"/>
        <v>10646</v>
      </c>
      <c r="X143" s="3">
        <f t="shared" si="40"/>
        <v>2.2261882397144467E-2</v>
      </c>
      <c r="Y143">
        <f t="shared" si="41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30"/>
        <v>86</v>
      </c>
      <c r="AJ143">
        <f t="shared" si="31"/>
        <v>15</v>
      </c>
      <c r="AK143">
        <f t="shared" si="32"/>
        <v>579</v>
      </c>
    </row>
    <row r="144" spans="1:37" x14ac:dyDescent="0.35">
      <c r="A144" s="14">
        <f t="shared" si="17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4"/>
        <v>12</v>
      </c>
      <c r="N144" s="7">
        <f t="shared" si="35"/>
        <v>462794</v>
      </c>
      <c r="O144" s="4">
        <f t="shared" si="36"/>
        <v>9.3488625367760841E-2</v>
      </c>
      <c r="R144">
        <f t="shared" si="37"/>
        <v>708</v>
      </c>
      <c r="S144">
        <f t="shared" si="28"/>
        <v>6157</v>
      </c>
      <c r="T144" s="8">
        <f t="shared" si="29"/>
        <v>0.10313182811361982</v>
      </c>
      <c r="U144" s="8">
        <f t="shared" si="42"/>
        <v>9.2905067808708067E-2</v>
      </c>
      <c r="V144">
        <f t="shared" si="38"/>
        <v>6865</v>
      </c>
      <c r="W144">
        <f t="shared" si="39"/>
        <v>10568</v>
      </c>
      <c r="X144" s="3">
        <f t="shared" si="40"/>
        <v>2.1101438304314914E-2</v>
      </c>
      <c r="Y144">
        <f t="shared" si="41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30"/>
        <v>91</v>
      </c>
      <c r="AJ144">
        <f t="shared" si="31"/>
        <v>14</v>
      </c>
      <c r="AK144">
        <f t="shared" si="32"/>
        <v>569</v>
      </c>
    </row>
    <row r="145" spans="1:40" x14ac:dyDescent="0.35">
      <c r="A145" s="14">
        <f t="shared" si="17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4"/>
        <v>10</v>
      </c>
      <c r="N145" s="7">
        <f t="shared" si="35"/>
        <v>466339</v>
      </c>
      <c r="O145" s="4">
        <f t="shared" si="36"/>
        <v>9.3521054483322999E-2</v>
      </c>
      <c r="R145">
        <f t="shared" si="37"/>
        <v>384</v>
      </c>
      <c r="S145">
        <f t="shared" si="28"/>
        <v>3545</v>
      </c>
      <c r="T145" s="8">
        <f t="shared" si="29"/>
        <v>9.7734792568083484E-2</v>
      </c>
      <c r="U145" s="8">
        <f t="shared" si="42"/>
        <v>9.3310997472521015E-2</v>
      </c>
      <c r="V145">
        <f t="shared" si="38"/>
        <v>3929</v>
      </c>
      <c r="W145">
        <f t="shared" si="39"/>
        <v>10337</v>
      </c>
      <c r="X145" s="3">
        <f t="shared" si="40"/>
        <v>2.2153429428267389E-2</v>
      </c>
      <c r="Y145">
        <f t="shared" si="41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30"/>
        <v>97</v>
      </c>
      <c r="AJ145">
        <f t="shared" si="31"/>
        <v>13</v>
      </c>
      <c r="AK145">
        <f t="shared" si="32"/>
        <v>549</v>
      </c>
    </row>
    <row r="146" spans="1:40" x14ac:dyDescent="0.35">
      <c r="A146" s="14">
        <f t="shared" si="17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4"/>
        <v>12</v>
      </c>
      <c r="N146" s="7">
        <f t="shared" si="35"/>
        <v>472650</v>
      </c>
      <c r="O146" s="4">
        <f t="shared" si="36"/>
        <v>9.3466978146541313E-2</v>
      </c>
      <c r="R146">
        <f t="shared" si="37"/>
        <v>620</v>
      </c>
      <c r="S146">
        <f t="shared" si="28"/>
        <v>6311</v>
      </c>
      <c r="T146" s="8">
        <f t="shared" si="29"/>
        <v>8.9453181359111233E-2</v>
      </c>
      <c r="U146" s="8">
        <f t="shared" si="42"/>
        <v>9.1466501659447599E-2</v>
      </c>
      <c r="V146">
        <f t="shared" si="38"/>
        <v>6931</v>
      </c>
      <c r="W146">
        <f t="shared" si="39"/>
        <v>10716</v>
      </c>
      <c r="X146" s="3">
        <f t="shared" si="40"/>
        <v>2.0623366927958194E-2</v>
      </c>
      <c r="Y146">
        <f t="shared" si="41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30"/>
        <v>108</v>
      </c>
      <c r="AJ146">
        <f t="shared" si="31"/>
        <v>15</v>
      </c>
      <c r="AK146">
        <f t="shared" si="32"/>
        <v>563</v>
      </c>
    </row>
    <row r="147" spans="1:40" x14ac:dyDescent="0.35">
      <c r="A147" s="14">
        <f t="shared" si="17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4"/>
        <v>9</v>
      </c>
      <c r="N147" s="7">
        <f t="shared" si="35"/>
        <v>474928</v>
      </c>
      <c r="O147" s="4">
        <f t="shared" si="36"/>
        <v>9.3524301048999101E-2</v>
      </c>
      <c r="R147">
        <f t="shared" si="37"/>
        <v>268</v>
      </c>
      <c r="S147">
        <f t="shared" si="28"/>
        <v>2278</v>
      </c>
      <c r="T147" s="8">
        <f t="shared" si="29"/>
        <v>0.10526315789473684</v>
      </c>
      <c r="U147" s="8">
        <f t="shared" si="42"/>
        <v>8.9913383626711377E-2</v>
      </c>
      <c r="V147">
        <f t="shared" si="38"/>
        <v>2546</v>
      </c>
      <c r="W147">
        <f t="shared" si="39"/>
        <v>10822</v>
      </c>
      <c r="X147" s="3">
        <f t="shared" si="40"/>
        <v>2.0698576972833119E-2</v>
      </c>
      <c r="Y147">
        <f t="shared" si="41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30"/>
        <v>106</v>
      </c>
      <c r="AJ147">
        <f t="shared" si="31"/>
        <v>15</v>
      </c>
      <c r="AK147">
        <f t="shared" si="32"/>
        <v>559</v>
      </c>
    </row>
    <row r="148" spans="1:40" x14ac:dyDescent="0.35">
      <c r="A148" s="14">
        <f t="shared" si="17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4"/>
        <v>5</v>
      </c>
      <c r="N148" s="7">
        <f t="shared" si="35"/>
        <v>476429</v>
      </c>
      <c r="O148" s="4">
        <f t="shared" si="36"/>
        <v>9.3540058562423783E-2</v>
      </c>
      <c r="R148">
        <f t="shared" si="37"/>
        <v>164</v>
      </c>
      <c r="S148">
        <f t="shared" si="28"/>
        <v>1501</v>
      </c>
      <c r="T148" s="8">
        <f t="shared" si="29"/>
        <v>9.8498498498498496E-2</v>
      </c>
      <c r="U148" s="8">
        <f t="shared" si="42"/>
        <v>9.452233840304182E-2</v>
      </c>
      <c r="V148">
        <f t="shared" si="38"/>
        <v>1665</v>
      </c>
      <c r="W148">
        <f t="shared" si="39"/>
        <v>10250</v>
      </c>
      <c r="X148" s="3">
        <f t="shared" si="40"/>
        <v>2.3804878048780488E-2</v>
      </c>
      <c r="Y148">
        <f t="shared" si="41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30"/>
        <v>104</v>
      </c>
      <c r="AJ148">
        <f t="shared" si="31"/>
        <v>13</v>
      </c>
      <c r="AK148">
        <f t="shared" si="32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7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4"/>
        <v>4</v>
      </c>
      <c r="N149" s="7">
        <f t="shared" si="35"/>
        <v>480810</v>
      </c>
      <c r="O149" s="4">
        <f t="shared" si="36"/>
        <v>9.3509147674997364E-2</v>
      </c>
      <c r="R149">
        <f t="shared" si="37"/>
        <v>434</v>
      </c>
      <c r="S149">
        <f t="shared" si="28"/>
        <v>4381</v>
      </c>
      <c r="T149" s="8">
        <f t="shared" si="29"/>
        <v>9.0134994807891999E-2</v>
      </c>
      <c r="U149" s="8">
        <f t="shared" si="42"/>
        <v>9.5882990249187436E-2</v>
      </c>
      <c r="V149">
        <f t="shared" si="38"/>
        <v>4815</v>
      </c>
      <c r="W149">
        <f t="shared" si="39"/>
        <v>10121</v>
      </c>
      <c r="X149" s="3">
        <f t="shared" si="40"/>
        <v>2.4009485228732339E-2</v>
      </c>
      <c r="Y149">
        <f t="shared" si="41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30"/>
        <v>103</v>
      </c>
      <c r="AJ149">
        <f t="shared" si="31"/>
        <v>15</v>
      </c>
      <c r="AK149">
        <f t="shared" si="32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7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4"/>
        <v>6</v>
      </c>
      <c r="N150" s="7">
        <f t="shared" si="35"/>
        <v>485882</v>
      </c>
      <c r="O150" s="4">
        <f t="shared" si="36"/>
        <v>9.3309198801981769E-2</v>
      </c>
      <c r="R150">
        <f t="shared" si="37"/>
        <v>405</v>
      </c>
      <c r="S150">
        <f t="shared" si="28"/>
        <v>5072</v>
      </c>
      <c r="T150" s="8">
        <f t="shared" si="29"/>
        <v>7.3945590651816689E-2</v>
      </c>
      <c r="U150" s="8">
        <f t="shared" si="42"/>
        <v>9.2559265235199209E-2</v>
      </c>
      <c r="V150">
        <f t="shared" si="38"/>
        <v>5477</v>
      </c>
      <c r="W150">
        <f t="shared" si="39"/>
        <v>9808</v>
      </c>
      <c r="X150" s="3">
        <f t="shared" si="40"/>
        <v>2.6610929853181076E-2</v>
      </c>
      <c r="Y150">
        <f t="shared" si="41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30"/>
        <v>101</v>
      </c>
      <c r="AJ150">
        <f t="shared" si="31"/>
        <v>17</v>
      </c>
      <c r="AK150">
        <f t="shared" si="32"/>
        <v>525</v>
      </c>
    </row>
    <row r="151" spans="1:40" x14ac:dyDescent="0.35">
      <c r="A151" s="14">
        <f t="shared" si="17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4"/>
        <v>4</v>
      </c>
      <c r="N151" s="7">
        <f t="shared" ref="N151:N157" si="43">B151-C151</f>
        <v>490293</v>
      </c>
      <c r="O151" s="4">
        <f t="shared" ref="O151:O156" si="44">C151/B151</f>
        <v>9.3684724219648269E-2</v>
      </c>
      <c r="R151">
        <f t="shared" ref="R151:R172" si="45">C151-C150</f>
        <v>678</v>
      </c>
      <c r="S151">
        <f t="shared" si="28"/>
        <v>4411</v>
      </c>
      <c r="T151" s="8">
        <f t="shared" si="29"/>
        <v>0.13322853212811947</v>
      </c>
      <c r="U151" s="8">
        <f t="shared" si="42"/>
        <v>9.697228425062393E-2</v>
      </c>
      <c r="V151">
        <f t="shared" ref="V151:V172" si="46">B151-B150</f>
        <v>5089</v>
      </c>
      <c r="W151">
        <f t="shared" ref="W151:W172" si="47">C151-D151-E151</f>
        <v>9929</v>
      </c>
      <c r="X151" s="3">
        <f t="shared" ref="X151:X172" si="48">F151/W151</f>
        <v>2.5984489878134755E-2</v>
      </c>
      <c r="Y151">
        <f t="shared" ref="Y151:Y173" si="49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30"/>
        <v>101</v>
      </c>
      <c r="AJ151">
        <f t="shared" si="31"/>
        <v>19</v>
      </c>
      <c r="AK151">
        <f t="shared" si="32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50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4"/>
        <v>8</v>
      </c>
      <c r="N152" s="7">
        <f t="shared" si="43"/>
        <v>500769</v>
      </c>
      <c r="O152" s="4">
        <f t="shared" si="44"/>
        <v>9.3494588327296221E-2</v>
      </c>
      <c r="R152">
        <f t="shared" si="45"/>
        <v>967</v>
      </c>
      <c r="S152">
        <f t="shared" si="28"/>
        <v>10476</v>
      </c>
      <c r="T152" s="8">
        <f t="shared" si="29"/>
        <v>8.4505811413090978E-2</v>
      </c>
      <c r="U152" s="8">
        <f t="shared" si="42"/>
        <v>9.3135963757045775E-2</v>
      </c>
      <c r="V152">
        <f t="shared" si="46"/>
        <v>11443</v>
      </c>
      <c r="W152">
        <f t="shared" si="47"/>
        <v>10317</v>
      </c>
      <c r="X152" s="3">
        <f t="shared" si="48"/>
        <v>2.5298051759232335E-2</v>
      </c>
      <c r="Y152">
        <f t="shared" si="49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30"/>
        <v>103</v>
      </c>
      <c r="AJ152">
        <f t="shared" si="31"/>
        <v>18</v>
      </c>
      <c r="AK152">
        <f t="shared" si="32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50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4"/>
        <v>15</v>
      </c>
      <c r="N153" s="7">
        <f t="shared" si="43"/>
        <v>506453</v>
      </c>
      <c r="O153" s="4">
        <f t="shared" si="44"/>
        <v>9.3473116701332085E-2</v>
      </c>
      <c r="R153">
        <f t="shared" si="45"/>
        <v>573</v>
      </c>
      <c r="S153">
        <f t="shared" si="28"/>
        <v>5684</v>
      </c>
      <c r="T153" s="8">
        <f t="shared" si="29"/>
        <v>9.1577433274732306E-2</v>
      </c>
      <c r="U153" s="8">
        <f t="shared" si="42"/>
        <v>9.3558940255282635E-2</v>
      </c>
      <c r="V153">
        <f t="shared" si="46"/>
        <v>6257</v>
      </c>
      <c r="W153">
        <f t="shared" si="47"/>
        <v>10757</v>
      </c>
      <c r="X153" s="3">
        <f t="shared" si="48"/>
        <v>2.5192897648043135E-2</v>
      </c>
      <c r="Y153">
        <f t="shared" si="49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30"/>
        <v>103</v>
      </c>
      <c r="AJ153">
        <f t="shared" si="31"/>
        <v>20</v>
      </c>
      <c r="AK153">
        <f t="shared" si="32"/>
        <v>568</v>
      </c>
    </row>
    <row r="154" spans="1:40" x14ac:dyDescent="0.35">
      <c r="A154" s="14">
        <f t="shared" si="50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4"/>
        <v>5</v>
      </c>
      <c r="N154" s="7">
        <f t="shared" si="43"/>
        <v>508607</v>
      </c>
      <c r="O154" s="4">
        <f t="shared" si="44"/>
        <v>9.3744320388868499E-2</v>
      </c>
      <c r="R154">
        <f t="shared" si="45"/>
        <v>390</v>
      </c>
      <c r="S154">
        <f t="shared" si="28"/>
        <v>2154</v>
      </c>
      <c r="T154" s="8">
        <f t="shared" si="29"/>
        <v>0.15330188679245282</v>
      </c>
      <c r="U154" s="8">
        <f t="shared" si="42"/>
        <v>9.6835612764816309E-2</v>
      </c>
      <c r="V154">
        <f t="shared" si="46"/>
        <v>2544</v>
      </c>
      <c r="W154">
        <f t="shared" si="47"/>
        <v>11000</v>
      </c>
      <c r="X154" s="3">
        <f t="shared" si="48"/>
        <v>2.5727272727272727E-2</v>
      </c>
      <c r="Y154">
        <f t="shared" si="49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30"/>
        <v>104</v>
      </c>
      <c r="AJ154">
        <f t="shared" si="31"/>
        <v>22</v>
      </c>
      <c r="AK154">
        <f t="shared" si="32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50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4"/>
        <v>10</v>
      </c>
      <c r="N155" s="7">
        <f t="shared" si="43"/>
        <v>511525</v>
      </c>
      <c r="O155" s="4">
        <f t="shared" si="44"/>
        <v>9.3752602122800704E-2</v>
      </c>
      <c r="R155">
        <f t="shared" si="45"/>
        <v>307</v>
      </c>
      <c r="S155">
        <f t="shared" ref="S155:S172" si="51">N155-N154</f>
        <v>2918</v>
      </c>
      <c r="T155" s="8">
        <f t="shared" ref="T155:T172" si="52">R155/V155</f>
        <v>9.5193798449612399E-2</v>
      </c>
      <c r="U155" s="8">
        <f t="shared" si="42"/>
        <v>9.6628056628056624E-2</v>
      </c>
      <c r="V155">
        <f t="shared" si="46"/>
        <v>3225</v>
      </c>
      <c r="W155">
        <f t="shared" si="47"/>
        <v>10444</v>
      </c>
      <c r="X155" s="3">
        <f t="shared" si="48"/>
        <v>2.7479892761394103E-2</v>
      </c>
      <c r="Y155">
        <f t="shared" si="49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3">Z155-AC155-AF155</f>
        <v>100</v>
      </c>
      <c r="AJ155">
        <f t="shared" ref="AJ155:AJ173" si="54">AA155-AD155-AG155</f>
        <v>21</v>
      </c>
      <c r="AK155">
        <f t="shared" ref="AK155:AK173" si="55">AB155-AE155-AH155</f>
        <v>575</v>
      </c>
    </row>
    <row r="156" spans="1:40" x14ac:dyDescent="0.35">
      <c r="A156" s="14">
        <f t="shared" si="50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4"/>
        <v>4</v>
      </c>
      <c r="N156" s="7">
        <f t="shared" si="43"/>
        <v>516478</v>
      </c>
      <c r="O156" s="4">
        <f t="shared" si="44"/>
        <v>9.3836244936057023E-2</v>
      </c>
      <c r="R156">
        <f t="shared" si="45"/>
        <v>565</v>
      </c>
      <c r="S156">
        <f t="shared" si="51"/>
        <v>4953</v>
      </c>
      <c r="T156" s="8">
        <f t="shared" si="52"/>
        <v>0.10239217107647698</v>
      </c>
      <c r="U156" s="8">
        <f t="shared" si="42"/>
        <v>9.8222637979420019E-2</v>
      </c>
      <c r="V156">
        <f t="shared" si="46"/>
        <v>5518</v>
      </c>
      <c r="W156">
        <f t="shared" si="47"/>
        <v>10541</v>
      </c>
      <c r="X156" s="3">
        <f t="shared" si="48"/>
        <v>2.8365430224836355E-2</v>
      </c>
      <c r="Y156">
        <f t="shared" si="49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3"/>
        <v>95</v>
      </c>
      <c r="AJ156">
        <f t="shared" si="54"/>
        <v>21</v>
      </c>
      <c r="AK156">
        <f t="shared" si="55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50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4"/>
        <v>6</v>
      </c>
      <c r="N157" s="7">
        <f t="shared" si="43"/>
        <v>522680</v>
      </c>
      <c r="O157" s="4">
        <f>C157/B157</f>
        <v>9.3295123173987485E-2</v>
      </c>
      <c r="R157">
        <f t="shared" si="45"/>
        <v>298</v>
      </c>
      <c r="S157">
        <f t="shared" si="51"/>
        <v>6202</v>
      </c>
      <c r="T157" s="8">
        <f t="shared" si="52"/>
        <v>4.5846153846153849E-2</v>
      </c>
      <c r="U157" s="8">
        <f t="shared" si="42"/>
        <v>9.3109227129337543E-2</v>
      </c>
      <c r="V157">
        <f t="shared" si="46"/>
        <v>6500</v>
      </c>
      <c r="W157">
        <f t="shared" si="47"/>
        <v>10470</v>
      </c>
      <c r="X157" s="3">
        <f t="shared" si="48"/>
        <v>2.865329512893983E-2</v>
      </c>
      <c r="Y157">
        <f t="shared" si="49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3"/>
        <v>95</v>
      </c>
      <c r="AJ157">
        <f t="shared" si="54"/>
        <v>21</v>
      </c>
      <c r="AK157">
        <f t="shared" si="55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50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4"/>
        <v>9</v>
      </c>
      <c r="N158" s="7">
        <f>B158-C158</f>
        <v>530839</v>
      </c>
      <c r="O158" s="4">
        <f>C158/B158</f>
        <v>9.3340780100053117E-2</v>
      </c>
      <c r="R158">
        <f t="shared" si="45"/>
        <v>869</v>
      </c>
      <c r="S158">
        <f t="shared" si="51"/>
        <v>8159</v>
      </c>
      <c r="T158" s="8">
        <f t="shared" si="52"/>
        <v>9.6256092157731496E-2</v>
      </c>
      <c r="U158" s="8">
        <f t="shared" si="42"/>
        <v>8.9160956980792988E-2</v>
      </c>
      <c r="V158">
        <f t="shared" si="46"/>
        <v>9028</v>
      </c>
      <c r="W158">
        <f t="shared" si="47"/>
        <v>10825</v>
      </c>
      <c r="X158" s="3">
        <f t="shared" si="48"/>
        <v>2.7066974595842955E-2</v>
      </c>
      <c r="Y158">
        <f t="shared" si="49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3"/>
        <v>96</v>
      </c>
      <c r="AJ158">
        <f t="shared" si="54"/>
        <v>19</v>
      </c>
      <c r="AK158">
        <f t="shared" si="55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50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4"/>
        <v>9</v>
      </c>
      <c r="N159" s="7">
        <f>B159-C159</f>
        <v>535517</v>
      </c>
      <c r="O159" s="4">
        <f>C159/B159</f>
        <v>9.3899795774373823E-2</v>
      </c>
      <c r="R159">
        <f t="shared" si="45"/>
        <v>846</v>
      </c>
      <c r="S159">
        <f t="shared" si="51"/>
        <v>4678</v>
      </c>
      <c r="T159" s="8">
        <f t="shared" si="52"/>
        <v>0.15314989138305576</v>
      </c>
      <c r="U159" s="8">
        <f t="shared" si="42"/>
        <v>9.9699450720281899E-2</v>
      </c>
      <c r="V159">
        <f t="shared" si="46"/>
        <v>5524</v>
      </c>
      <c r="W159">
        <f t="shared" si="47"/>
        <v>11117</v>
      </c>
      <c r="X159" s="3">
        <f t="shared" si="48"/>
        <v>2.410722317171899E-2</v>
      </c>
      <c r="Y159">
        <f t="shared" si="49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3"/>
        <v>92</v>
      </c>
      <c r="AJ159">
        <f t="shared" si="54"/>
        <v>16</v>
      </c>
      <c r="AK159">
        <f t="shared" si="55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50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6">-(J160-J159)+L160</f>
        <v>13</v>
      </c>
      <c r="N160" s="7">
        <f t="shared" ref="N160:N171" si="57">B160-C160</f>
        <v>539169</v>
      </c>
      <c r="O160" s="4">
        <f t="shared" ref="O160:O171" si="58">C160/B160</f>
        <v>9.4223325762361074E-2</v>
      </c>
      <c r="R160">
        <f t="shared" si="45"/>
        <v>591</v>
      </c>
      <c r="S160">
        <f t="shared" si="51"/>
        <v>3652</v>
      </c>
      <c r="T160" s="8">
        <f t="shared" si="52"/>
        <v>0.13928823945321706</v>
      </c>
      <c r="U160" s="8">
        <f t="shared" si="42"/>
        <v>0.10568038926247882</v>
      </c>
      <c r="V160">
        <f t="shared" si="46"/>
        <v>4243</v>
      </c>
      <c r="W160">
        <f t="shared" si="47"/>
        <v>11582</v>
      </c>
      <c r="X160" s="3">
        <f t="shared" si="48"/>
        <v>2.2448627180107063E-2</v>
      </c>
      <c r="Y160">
        <f t="shared" si="49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3"/>
        <v>97</v>
      </c>
      <c r="AJ160">
        <f t="shared" si="54"/>
        <v>23</v>
      </c>
      <c r="AK160">
        <f t="shared" si="55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50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6"/>
        <v>5</v>
      </c>
      <c r="N161" s="7">
        <f t="shared" si="57"/>
        <v>541046</v>
      </c>
      <c r="O161" s="4">
        <f t="shared" si="58"/>
        <v>9.4559451091958832E-2</v>
      </c>
      <c r="R161">
        <f t="shared" si="45"/>
        <v>417</v>
      </c>
      <c r="S161">
        <f t="shared" si="51"/>
        <v>1877</v>
      </c>
      <c r="T161" s="8">
        <f t="shared" si="52"/>
        <v>0.18177855274629467</v>
      </c>
      <c r="U161" s="8">
        <f t="shared" si="42"/>
        <v>0.10715072112738082</v>
      </c>
      <c r="V161">
        <f t="shared" si="46"/>
        <v>2294</v>
      </c>
      <c r="W161">
        <f t="shared" si="47"/>
        <v>11868</v>
      </c>
      <c r="X161" s="3">
        <f t="shared" si="48"/>
        <v>2.3171553758004719E-2</v>
      </c>
      <c r="Y161">
        <f t="shared" si="49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3"/>
        <v>95</v>
      </c>
      <c r="AJ161">
        <f t="shared" si="54"/>
        <v>27</v>
      </c>
      <c r="AK161">
        <f t="shared" si="55"/>
        <v>626</v>
      </c>
    </row>
    <row r="162" spans="1:40" x14ac:dyDescent="0.35">
      <c r="A162" s="14">
        <f t="shared" si="50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6"/>
        <v>1</v>
      </c>
      <c r="N162" s="7">
        <f t="shared" si="57"/>
        <v>544392</v>
      </c>
      <c r="O162" s="4">
        <f t="shared" si="58"/>
        <v>9.4853859314546235E-2</v>
      </c>
      <c r="R162">
        <f t="shared" si="45"/>
        <v>545</v>
      </c>
      <c r="S162">
        <f t="shared" si="51"/>
        <v>3346</v>
      </c>
      <c r="T162" s="8">
        <f t="shared" si="52"/>
        <v>0.14006682086867128</v>
      </c>
      <c r="U162" s="8">
        <f t="shared" si="42"/>
        <v>0.11165468403697497</v>
      </c>
      <c r="V162">
        <f t="shared" si="46"/>
        <v>3891</v>
      </c>
      <c r="W162">
        <f t="shared" si="47"/>
        <v>11701</v>
      </c>
      <c r="X162" s="3">
        <f t="shared" si="48"/>
        <v>2.5211520382873259E-2</v>
      </c>
      <c r="Y162">
        <f t="shared" si="49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3"/>
        <v>95</v>
      </c>
      <c r="AJ162">
        <f t="shared" si="54"/>
        <v>27</v>
      </c>
      <c r="AK162">
        <f t="shared" si="55"/>
        <v>626</v>
      </c>
    </row>
    <row r="163" spans="1:40" x14ac:dyDescent="0.35">
      <c r="A163" s="14">
        <f t="shared" si="50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6"/>
        <v>9</v>
      </c>
      <c r="N163" s="7">
        <f t="shared" si="57"/>
        <v>549681</v>
      </c>
      <c r="O163" s="4">
        <f t="shared" si="58"/>
        <v>9.5218499857619959E-2</v>
      </c>
      <c r="R163">
        <f t="shared" si="45"/>
        <v>799</v>
      </c>
      <c r="S163">
        <f t="shared" si="51"/>
        <v>5289</v>
      </c>
      <c r="T163" s="8">
        <f t="shared" si="52"/>
        <v>0.13124178712220763</v>
      </c>
      <c r="U163" s="8">
        <f t="shared" si="42"/>
        <v>0.11618931005110733</v>
      </c>
      <c r="V163">
        <f t="shared" si="46"/>
        <v>6088</v>
      </c>
      <c r="W163">
        <f t="shared" si="47"/>
        <v>11935</v>
      </c>
      <c r="X163" s="3">
        <f t="shared" si="48"/>
        <v>2.6225387515710095E-2</v>
      </c>
      <c r="Y163">
        <f t="shared" si="49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3"/>
        <v>91</v>
      </c>
      <c r="AJ163">
        <f t="shared" si="54"/>
        <v>31</v>
      </c>
      <c r="AK163">
        <f t="shared" si="55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50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6"/>
        <v>8</v>
      </c>
      <c r="N164" s="7">
        <f t="shared" si="57"/>
        <v>555411</v>
      </c>
      <c r="O164" s="4">
        <f t="shared" si="58"/>
        <v>9.6175501861639812E-2</v>
      </c>
      <c r="R164">
        <f t="shared" si="45"/>
        <v>1253</v>
      </c>
      <c r="S164">
        <f t="shared" si="51"/>
        <v>5730</v>
      </c>
      <c r="T164" s="8">
        <f t="shared" si="52"/>
        <v>0.17943577259057711</v>
      </c>
      <c r="U164" s="8">
        <f t="shared" si="42"/>
        <v>0.13981235709968201</v>
      </c>
      <c r="V164">
        <f t="shared" si="46"/>
        <v>6983</v>
      </c>
      <c r="W164">
        <f t="shared" si="47"/>
        <v>12669</v>
      </c>
      <c r="X164" s="3">
        <f t="shared" si="48"/>
        <v>2.4074512589786091E-2</v>
      </c>
      <c r="Y164">
        <f t="shared" si="49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3"/>
        <v>93</v>
      </c>
      <c r="AJ164">
        <f t="shared" si="54"/>
        <v>30</v>
      </c>
      <c r="AK164">
        <f t="shared" si="55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50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6"/>
        <v>9</v>
      </c>
      <c r="N165" s="7">
        <f t="shared" si="57"/>
        <v>555718</v>
      </c>
      <c r="O165" s="4">
        <f t="shared" si="58"/>
        <v>9.9887104846716895E-2</v>
      </c>
      <c r="R165">
        <f t="shared" si="45"/>
        <v>2568</v>
      </c>
      <c r="S165">
        <f t="shared" si="51"/>
        <v>307</v>
      </c>
      <c r="T165" s="8">
        <f t="shared" si="52"/>
        <v>0.89321739130434785</v>
      </c>
      <c r="U165" s="8">
        <f t="shared" si="42"/>
        <v>0.22004514389616903</v>
      </c>
      <c r="V165">
        <f t="shared" si="46"/>
        <v>2875</v>
      </c>
      <c r="W165">
        <f t="shared" si="47"/>
        <v>14692</v>
      </c>
      <c r="X165" s="3">
        <f t="shared" si="48"/>
        <v>2.0351211543697251E-2</v>
      </c>
      <c r="Y165">
        <f t="shared" si="49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3"/>
        <v>98</v>
      </c>
      <c r="AJ165">
        <f t="shared" si="54"/>
        <v>37</v>
      </c>
      <c r="AK165">
        <f t="shared" si="55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50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6"/>
        <v>8</v>
      </c>
      <c r="N166" s="7">
        <f t="shared" si="57"/>
        <v>561637</v>
      </c>
      <c r="O166" s="4">
        <f t="shared" si="58"/>
        <v>0.10099962384050838</v>
      </c>
      <c r="R166">
        <f t="shared" si="45"/>
        <v>1429</v>
      </c>
      <c r="S166">
        <f t="shared" si="51"/>
        <v>5919</v>
      </c>
      <c r="T166" s="8">
        <f t="shared" si="52"/>
        <v>0.19447468698965706</v>
      </c>
      <c r="U166" s="8">
        <f t="shared" si="42"/>
        <v>0.22543146907063638</v>
      </c>
      <c r="V166">
        <f t="shared" si="46"/>
        <v>7348</v>
      </c>
      <c r="W166">
        <f t="shared" si="47"/>
        <v>15596</v>
      </c>
      <c r="X166" s="3">
        <f t="shared" si="48"/>
        <v>2.0197486535008975E-2</v>
      </c>
      <c r="Y166">
        <f t="shared" si="49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3"/>
        <v>96</v>
      </c>
      <c r="AJ166">
        <f t="shared" si="54"/>
        <v>42</v>
      </c>
      <c r="AK166">
        <f t="shared" si="55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50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6"/>
        <v>20</v>
      </c>
      <c r="N167" s="7">
        <f t="shared" si="57"/>
        <v>566342</v>
      </c>
      <c r="O167" s="4">
        <f t="shared" si="58"/>
        <v>0.10168039768671702</v>
      </c>
      <c r="R167">
        <f t="shared" si="45"/>
        <v>1006</v>
      </c>
      <c r="S167">
        <f t="shared" si="51"/>
        <v>4705</v>
      </c>
      <c r="T167" s="8">
        <f t="shared" si="52"/>
        <v>0.17615128699001925</v>
      </c>
      <c r="U167" s="8">
        <f t="shared" si="42"/>
        <v>0.22782040352372834</v>
      </c>
      <c r="V167">
        <f t="shared" si="46"/>
        <v>5711</v>
      </c>
      <c r="W167">
        <f t="shared" si="47"/>
        <v>16468</v>
      </c>
      <c r="X167" s="3">
        <f t="shared" si="48"/>
        <v>1.9128005829487493E-2</v>
      </c>
      <c r="Y167">
        <f t="shared" si="49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3"/>
        <v>101</v>
      </c>
      <c r="AJ167">
        <f t="shared" si="54"/>
        <v>46</v>
      </c>
      <c r="AK167">
        <f t="shared" si="55"/>
        <v>748</v>
      </c>
    </row>
    <row r="168" spans="1:40" x14ac:dyDescent="0.35">
      <c r="A168" s="14">
        <f t="shared" si="50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6"/>
        <v>7</v>
      </c>
      <c r="N168" s="7">
        <f t="shared" si="57"/>
        <v>568951</v>
      </c>
      <c r="O168" s="4">
        <f t="shared" si="58"/>
        <v>0.10212510099989899</v>
      </c>
      <c r="R168">
        <f t="shared" si="45"/>
        <v>609</v>
      </c>
      <c r="S168">
        <f t="shared" si="51"/>
        <v>2609</v>
      </c>
      <c r="T168" s="8">
        <f t="shared" si="52"/>
        <v>0.18924798011187072</v>
      </c>
      <c r="U168" s="8">
        <f t="shared" si="42"/>
        <v>0.22730796920861715</v>
      </c>
      <c r="V168">
        <f t="shared" si="46"/>
        <v>3218</v>
      </c>
      <c r="W168">
        <f t="shared" si="47"/>
        <v>16950</v>
      </c>
      <c r="X168" s="3">
        <f t="shared" si="48"/>
        <v>1.7699115044247787E-2</v>
      </c>
      <c r="Y168">
        <f t="shared" si="49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3"/>
        <v>105</v>
      </c>
      <c r="AJ168">
        <f t="shared" si="54"/>
        <v>45</v>
      </c>
      <c r="AK168">
        <f t="shared" si="55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50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6"/>
        <v>4</v>
      </c>
      <c r="N169" s="7">
        <f t="shared" si="57"/>
        <v>571703</v>
      </c>
      <c r="O169" s="4">
        <f t="shared" si="58"/>
        <v>0.10264793595981793</v>
      </c>
      <c r="R169">
        <f t="shared" si="45"/>
        <v>684</v>
      </c>
      <c r="S169">
        <f t="shared" si="51"/>
        <v>2752</v>
      </c>
      <c r="T169" s="8">
        <f t="shared" si="52"/>
        <v>0.19906868451688009</v>
      </c>
      <c r="U169" s="8">
        <f t="shared" si="42"/>
        <v>0.23410639670209485</v>
      </c>
      <c r="V169">
        <f t="shared" si="46"/>
        <v>3436</v>
      </c>
      <c r="W169">
        <f t="shared" si="47"/>
        <v>16904</v>
      </c>
      <c r="X169" s="3">
        <f t="shared" si="48"/>
        <v>1.8398012304779932E-2</v>
      </c>
      <c r="Y169">
        <f t="shared" si="49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3"/>
        <v>133</v>
      </c>
      <c r="AJ169">
        <f t="shared" si="54"/>
        <v>49</v>
      </c>
      <c r="AK169">
        <f t="shared" si="55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50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6"/>
        <v>11</v>
      </c>
      <c r="N170" s="7">
        <f t="shared" si="57"/>
        <v>575501</v>
      </c>
      <c r="O170" s="4">
        <f t="shared" si="58"/>
        <v>0.10287111920335718</v>
      </c>
      <c r="R170">
        <f t="shared" si="45"/>
        <v>594</v>
      </c>
      <c r="S170">
        <f t="shared" si="51"/>
        <v>3798</v>
      </c>
      <c r="T170" s="8">
        <f t="shared" si="52"/>
        <v>0.13524590163934427</v>
      </c>
      <c r="U170" s="8">
        <f t="shared" si="42"/>
        <v>0.23976091629125815</v>
      </c>
      <c r="V170">
        <f t="shared" si="46"/>
        <v>4392</v>
      </c>
      <c r="W170">
        <f t="shared" si="47"/>
        <v>16862</v>
      </c>
      <c r="X170" s="3">
        <f t="shared" si="48"/>
        <v>1.8384533270074725E-2</v>
      </c>
      <c r="Y170">
        <f t="shared" si="49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3"/>
        <v>137</v>
      </c>
      <c r="AJ170">
        <f t="shared" si="54"/>
        <v>48</v>
      </c>
      <c r="AK170">
        <f t="shared" si="55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50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6"/>
        <v>7</v>
      </c>
      <c r="N171" s="7">
        <f t="shared" si="57"/>
        <v>580286</v>
      </c>
      <c r="O171" s="4">
        <f t="shared" si="58"/>
        <v>0.10297973115021704</v>
      </c>
      <c r="R171">
        <f t="shared" si="45"/>
        <v>627</v>
      </c>
      <c r="S171">
        <f t="shared" si="51"/>
        <v>4785</v>
      </c>
      <c r="T171" s="8">
        <f t="shared" si="52"/>
        <v>0.11585365853658537</v>
      </c>
      <c r="U171" s="8">
        <f t="shared" si="42"/>
        <v>0.23206347246233638</v>
      </c>
      <c r="V171">
        <f t="shared" si="46"/>
        <v>5412</v>
      </c>
      <c r="W171">
        <f t="shared" si="47"/>
        <v>16975</v>
      </c>
      <c r="X171" s="3">
        <f t="shared" si="48"/>
        <v>1.9027982326951399E-2</v>
      </c>
      <c r="Y171">
        <f t="shared" si="49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3"/>
        <v>137</v>
      </c>
      <c r="AJ171">
        <f t="shared" si="54"/>
        <v>39</v>
      </c>
      <c r="AK171">
        <f t="shared" si="55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50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6"/>
        <v>10</v>
      </c>
      <c r="N172" s="7">
        <f t="shared" ref="N172:N186" si="59">B172-C172</f>
        <v>586759</v>
      </c>
      <c r="O172" s="4">
        <f t="shared" ref="O172:O182" si="60">C172/B172</f>
        <v>0.10364144374529295</v>
      </c>
      <c r="R172">
        <f t="shared" si="45"/>
        <v>1226</v>
      </c>
      <c r="S172">
        <f t="shared" si="51"/>
        <v>6473</v>
      </c>
      <c r="T172" s="8">
        <f t="shared" si="52"/>
        <v>0.15924145992986102</v>
      </c>
      <c r="U172" s="8">
        <f t="shared" si="42"/>
        <v>0.16592325881341358</v>
      </c>
      <c r="V172">
        <f t="shared" si="46"/>
        <v>7699</v>
      </c>
      <c r="W172">
        <f t="shared" si="47"/>
        <v>17713</v>
      </c>
      <c r="X172" s="3">
        <f t="shared" si="48"/>
        <v>1.7896460226951957E-2</v>
      </c>
      <c r="Y172">
        <f t="shared" si="49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3"/>
        <v>139</v>
      </c>
      <c r="AJ172">
        <f t="shared" si="54"/>
        <v>37</v>
      </c>
      <c r="AK172">
        <f t="shared" si="55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50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6"/>
        <v>10</v>
      </c>
      <c r="N173" s="7">
        <f t="shared" si="59"/>
        <v>592883</v>
      </c>
      <c r="O173" s="4">
        <f t="shared" si="60"/>
        <v>0.10415734887038089</v>
      </c>
      <c r="R173">
        <f t="shared" ref="R173" si="61">C173-C172</f>
        <v>1089</v>
      </c>
      <c r="S173">
        <f t="shared" ref="S173" si="62">N173-N172</f>
        <v>6124</v>
      </c>
      <c r="T173" s="8">
        <f t="shared" ref="T173" si="63">R173/V173</f>
        <v>0.15097740191321227</v>
      </c>
      <c r="U173" s="8">
        <f t="shared" ref="U173" si="64">SUM(R167:R173)/SUM(V167:V173)</f>
        <v>0.15735821579784795</v>
      </c>
      <c r="V173">
        <f t="shared" ref="V173" si="65">B173-B172</f>
        <v>7213</v>
      </c>
      <c r="W173">
        <f t="shared" ref="W173" si="66">C173-D173-E173</f>
        <v>18288</v>
      </c>
      <c r="X173" s="3">
        <f t="shared" ref="X173" si="67">F173/W173</f>
        <v>1.7224409448818898E-2</v>
      </c>
      <c r="Y173">
        <f t="shared" si="49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3"/>
        <v>143</v>
      </c>
      <c r="AJ173">
        <f t="shared" si="54"/>
        <v>34</v>
      </c>
      <c r="AK173">
        <f t="shared" si="55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50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6"/>
        <v>11</v>
      </c>
      <c r="N174" s="7">
        <f t="shared" si="59"/>
        <v>598153</v>
      </c>
      <c r="O174" s="4">
        <f t="shared" si="60"/>
        <v>0.10443669552797021</v>
      </c>
      <c r="R174">
        <f t="shared" ref="R174" si="68">C174-C173</f>
        <v>821</v>
      </c>
      <c r="S174">
        <f t="shared" ref="S174" si="69">N174-N173</f>
        <v>5270</v>
      </c>
      <c r="T174" s="8">
        <f t="shared" ref="T174" si="70">R174/V174</f>
        <v>0.13478903299950748</v>
      </c>
      <c r="U174" s="8">
        <f t="shared" ref="U174" si="71">SUM(R168:R174)/SUM(V168:V174)</f>
        <v>0.15082352313072261</v>
      </c>
      <c r="V174">
        <f t="shared" ref="V174" si="72">B174-B173</f>
        <v>6091</v>
      </c>
      <c r="W174">
        <f t="shared" ref="W174" si="73">C174-D174-E174</f>
        <v>18933</v>
      </c>
      <c r="X174" s="3">
        <f t="shared" ref="X174" si="74">F174/W174</f>
        <v>1.6320709871652669E-2</v>
      </c>
      <c r="Y174">
        <f t="shared" ref="Y174" si="75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6">Z174-AC174-AF174</f>
        <v>146</v>
      </c>
      <c r="AJ174">
        <f t="shared" ref="AJ174" si="77">AA174-AD174-AG174</f>
        <v>31</v>
      </c>
      <c r="AK174">
        <f t="shared" ref="AK174" si="78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50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6"/>
        <v>7</v>
      </c>
      <c r="N175" s="7">
        <f t="shared" si="59"/>
        <v>600263</v>
      </c>
      <c r="O175" s="4">
        <f t="shared" si="60"/>
        <v>0.1047838776596776</v>
      </c>
      <c r="R175">
        <f t="shared" ref="R175" si="79">C175-C174</f>
        <v>506</v>
      </c>
      <c r="S175">
        <f t="shared" ref="S175" si="80">N175-N174</f>
        <v>2110</v>
      </c>
      <c r="T175" s="8">
        <f t="shared" ref="T175" si="81">R175/V175</f>
        <v>0.19342507645259938</v>
      </c>
      <c r="U175" s="8">
        <f t="shared" ref="U175" si="82">SUM(R169:R175)/SUM(V169:V175)</f>
        <v>0.15049241704875335</v>
      </c>
      <c r="V175">
        <f t="shared" ref="V175" si="83">B175-B174</f>
        <v>2616</v>
      </c>
      <c r="W175">
        <f t="shared" ref="W175" si="84">C175-D175-E175</f>
        <v>19230</v>
      </c>
      <c r="X175" s="3">
        <f t="shared" ref="X175" si="85">F175/W175</f>
        <v>1.6172646905876234E-2</v>
      </c>
      <c r="Y175">
        <f t="shared" ref="Y175" si="86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7">Z175-AC175-AF175</f>
        <v>152</v>
      </c>
      <c r="AJ175">
        <f t="shared" ref="AJ175:AJ176" si="88">AA175-AD175-AG175</f>
        <v>26</v>
      </c>
      <c r="AK175">
        <f t="shared" ref="AK175:AK176" si="89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50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6"/>
        <v>5</v>
      </c>
      <c r="N176" s="7">
        <f t="shared" si="59"/>
        <v>602967</v>
      </c>
      <c r="O176" s="4">
        <f t="shared" si="60"/>
        <v>0.10488155732411741</v>
      </c>
      <c r="R176">
        <f t="shared" ref="R176" si="90">C176-C175</f>
        <v>390</v>
      </c>
      <c r="S176">
        <f t="shared" ref="S176" si="91">N176-N175</f>
        <v>2704</v>
      </c>
      <c r="T176" s="8">
        <f t="shared" ref="T176" si="92">R176/V176</f>
        <v>0.12605042016806722</v>
      </c>
      <c r="U176" s="8">
        <f t="shared" ref="U176" si="93">SUM(R170:R176)/SUM(V170:V176)</f>
        <v>0.14385080921214777</v>
      </c>
      <c r="V176">
        <f t="shared" ref="V176" si="94">B176-B175</f>
        <v>3094</v>
      </c>
      <c r="W176">
        <f t="shared" ref="W176" si="95">C176-D176-E176</f>
        <v>19118</v>
      </c>
      <c r="X176" s="3">
        <f t="shared" ref="X176" si="96">F176/W176</f>
        <v>1.7051992886285176E-2</v>
      </c>
      <c r="Y176">
        <f t="shared" ref="Y176" si="97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7"/>
        <v>154</v>
      </c>
      <c r="AJ176">
        <f t="shared" si="88"/>
        <v>32</v>
      </c>
      <c r="AK176">
        <f t="shared" si="89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50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6"/>
        <v>2</v>
      </c>
      <c r="N177" s="7">
        <f t="shared" si="59"/>
        <v>605523</v>
      </c>
      <c r="O177" s="4">
        <f t="shared" si="60"/>
        <v>0.10504760581615671</v>
      </c>
      <c r="R177">
        <f t="shared" ref="R177" si="98">C177-C176</f>
        <v>425</v>
      </c>
      <c r="S177">
        <f t="shared" ref="S177" si="99">N177-N176</f>
        <v>2556</v>
      </c>
      <c r="T177" s="8">
        <f t="shared" ref="T177" si="100">R177/V177</f>
        <v>0.14256960751425696</v>
      </c>
      <c r="U177" s="8">
        <f t="shared" ref="U177" si="101">SUM(R171:R177)/SUM(V171:V177)</f>
        <v>0.1448185495356919</v>
      </c>
      <c r="V177">
        <f t="shared" ref="V177" si="102">B177-B176</f>
        <v>2981</v>
      </c>
      <c r="W177">
        <f t="shared" ref="W177" si="103">C177-D177-E177</f>
        <v>18961</v>
      </c>
      <c r="X177" s="3">
        <f t="shared" ref="X177" si="104">F177/W177</f>
        <v>1.6982226675808239E-2</v>
      </c>
      <c r="Y177">
        <f t="shared" ref="Y177" si="105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6">Z177-AC177-AF177</f>
        <v>155</v>
      </c>
      <c r="AJ177">
        <f t="shared" ref="AJ177" si="107">AA177-AD177-AG177</f>
        <v>34</v>
      </c>
      <c r="AK177">
        <f t="shared" ref="AK177" si="108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50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6"/>
        <v>15</v>
      </c>
      <c r="N178" s="7">
        <f t="shared" si="59"/>
        <v>610175</v>
      </c>
      <c r="O178" s="4">
        <f t="shared" si="60"/>
        <v>0.10519191794763501</v>
      </c>
      <c r="R178">
        <f t="shared" ref="R178" si="109">C178-C177</f>
        <v>656</v>
      </c>
      <c r="S178">
        <f t="shared" ref="S178" si="110">N178-N177</f>
        <v>4652</v>
      </c>
      <c r="T178" s="8">
        <f t="shared" ref="T178" si="111">R178/V178</f>
        <v>0.12358703843255464</v>
      </c>
      <c r="U178" s="8">
        <f t="shared" ref="U178" si="112">SUM(R172:R178)/SUM(V172:V178)</f>
        <v>0.14607736700759957</v>
      </c>
      <c r="V178">
        <f t="shared" ref="V178" si="113">B178-B177</f>
        <v>5308</v>
      </c>
      <c r="W178">
        <f t="shared" ref="W178" si="114">C178-D178-E178</f>
        <v>18906</v>
      </c>
      <c r="X178" s="3">
        <f t="shared" ref="X178" si="115">F178/W178</f>
        <v>1.5973764942346345E-2</v>
      </c>
      <c r="Y178">
        <f t="shared" ref="Y178" si="116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7">Z178-AC178-AF178</f>
        <v>159</v>
      </c>
      <c r="AJ178">
        <f t="shared" ref="AJ178" si="118">AA178-AD178-AG178</f>
        <v>24</v>
      </c>
      <c r="AK178">
        <f t="shared" ref="AK178" si="119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50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6"/>
        <v>17</v>
      </c>
      <c r="N179" s="7">
        <f t="shared" si="59"/>
        <v>615471</v>
      </c>
      <c r="O179" s="4">
        <f t="shared" si="60"/>
        <v>0.10555266515720053</v>
      </c>
      <c r="R179">
        <f t="shared" ref="R179" si="120">C179-C178</f>
        <v>900</v>
      </c>
      <c r="S179">
        <f t="shared" ref="S179" si="121">N179-N178</f>
        <v>5296</v>
      </c>
      <c r="T179" s="8">
        <f t="shared" ref="T179" si="122">R179/V179</f>
        <v>0.14525500322788895</v>
      </c>
      <c r="U179" s="8">
        <f t="shared" ref="U179" si="123">SUM(R173:R179)/SUM(V173:V179)</f>
        <v>0.14289978805337472</v>
      </c>
      <c r="V179">
        <f t="shared" ref="V179" si="124">B179-B178</f>
        <v>6196</v>
      </c>
      <c r="W179">
        <f t="shared" ref="W179" si="125">C179-D179-E179</f>
        <v>19162</v>
      </c>
      <c r="X179" s="3">
        <f t="shared" ref="X179" si="126">F179/W179</f>
        <v>1.4664440037574366E-2</v>
      </c>
      <c r="Y179">
        <f t="shared" ref="Y179" si="127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8">Z179-AC179-AF179</f>
        <v>171</v>
      </c>
      <c r="AJ179">
        <f t="shared" ref="AJ179" si="129">AA179-AD179-AG179</f>
        <v>24</v>
      </c>
      <c r="AK179">
        <f t="shared" ref="AK179" si="130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50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6"/>
        <v>7</v>
      </c>
      <c r="N180" s="7">
        <f t="shared" si="59"/>
        <v>620876</v>
      </c>
      <c r="O180" s="4">
        <f t="shared" si="60"/>
        <v>0.10584399406081187</v>
      </c>
      <c r="R180">
        <f t="shared" ref="R180" si="131">C180-C179</f>
        <v>864</v>
      </c>
      <c r="S180">
        <f t="shared" ref="S180" si="132">N180-N179</f>
        <v>5405</v>
      </c>
      <c r="T180" s="8">
        <f t="shared" ref="T180" si="133">R180/V180</f>
        <v>0.13782102408677621</v>
      </c>
      <c r="U180" s="8">
        <f t="shared" ref="U180" si="134">SUM(R174:R180)/SUM(V174:V180)</f>
        <v>0.1401320841652588</v>
      </c>
      <c r="V180">
        <f t="shared" ref="V180" si="135">B180-B179</f>
        <v>6269</v>
      </c>
      <c r="W180">
        <f t="shared" ref="W180" si="136">C180-D180-E180</f>
        <v>19349</v>
      </c>
      <c r="X180" s="3">
        <f t="shared" ref="X180" si="137">F180/W180</f>
        <v>1.4987854669491964E-2</v>
      </c>
      <c r="Y180">
        <f t="shared" ref="Y180" si="138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9">Z180-AC180-AF180</f>
        <v>172</v>
      </c>
      <c r="AJ180">
        <f t="shared" ref="AJ180" si="140">AA180-AD180-AG180</f>
        <v>24</v>
      </c>
      <c r="AK180">
        <f t="shared" ref="AK180" si="141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50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6"/>
        <v>6</v>
      </c>
      <c r="N181" s="7">
        <f t="shared" si="59"/>
        <v>626165</v>
      </c>
      <c r="O181" s="4">
        <f t="shared" si="60"/>
        <v>0.10607111857283172</v>
      </c>
      <c r="R181">
        <f t="shared" ref="R181" si="142">C181-C180</f>
        <v>804</v>
      </c>
      <c r="S181">
        <f t="shared" ref="S181" si="143">N181-N180</f>
        <v>5289</v>
      </c>
      <c r="T181" s="8">
        <f t="shared" ref="T181" si="144">R181/V181</f>
        <v>0.13195470211718366</v>
      </c>
      <c r="U181" s="8">
        <f t="shared" ref="U181" si="145">SUM(R175:R181)/SUM(V175:V181)</f>
        <v>0.13960131461744019</v>
      </c>
      <c r="V181">
        <f t="shared" ref="V181" si="146">B181-B180</f>
        <v>6093</v>
      </c>
      <c r="W181">
        <f t="shared" ref="W181" si="147">C181-D181-E181</f>
        <v>19964</v>
      </c>
      <c r="X181" s="3">
        <f t="shared" ref="X181" si="148">F181/W181</f>
        <v>1.3724704468042477E-2</v>
      </c>
      <c r="Y181">
        <f t="shared" ref="Y181" si="149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50">Z181-AC181-AF181</f>
        <v>176</v>
      </c>
      <c r="AJ181">
        <f t="shared" ref="AJ181" si="151">AA181-AD181-AG181</f>
        <v>24</v>
      </c>
      <c r="AK181">
        <f t="shared" ref="AK181" si="152">AB181-AE181-AH181</f>
        <v>838</v>
      </c>
    </row>
    <row r="182" spans="1:40" x14ac:dyDescent="0.35">
      <c r="A182" s="14">
        <f t="shared" si="50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6"/>
        <v>13</v>
      </c>
      <c r="N182" s="7">
        <f t="shared" si="59"/>
        <v>628947</v>
      </c>
      <c r="O182" s="4">
        <f t="shared" si="60"/>
        <v>0.10621072466981012</v>
      </c>
      <c r="R182">
        <f t="shared" ref="R182" si="153">C182-C181</f>
        <v>440</v>
      </c>
      <c r="S182">
        <f t="shared" ref="S182" si="154">N182-N181</f>
        <v>2782</v>
      </c>
      <c r="T182" s="8">
        <f t="shared" ref="T182" si="155">R182/V182</f>
        <v>0.13656114214773432</v>
      </c>
      <c r="U182" s="8">
        <f t="shared" ref="U182" si="156">SUM(R176:R182)/SUM(V176:V182)</f>
        <v>0.13506015740433616</v>
      </c>
      <c r="V182">
        <f t="shared" ref="V182" si="157">B182-B181</f>
        <v>3222</v>
      </c>
      <c r="W182">
        <f t="shared" ref="W182" si="158">C182-D182-E182</f>
        <v>20218</v>
      </c>
      <c r="X182" s="3">
        <f t="shared" ref="X182" si="159">F182/W182</f>
        <v>1.3453358393510733E-2</v>
      </c>
      <c r="Y182">
        <f t="shared" ref="Y182" si="160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61">Z182-AC182-AF182</f>
        <v>180</v>
      </c>
      <c r="AJ182">
        <f t="shared" ref="AJ182" si="162">AA182-AD182-AG182</f>
        <v>26</v>
      </c>
      <c r="AK182">
        <f t="shared" ref="AK182" si="163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50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6"/>
        <v>7</v>
      </c>
      <c r="N183" s="7">
        <f t="shared" si="59"/>
        <v>631845</v>
      </c>
      <c r="O183" s="4">
        <f t="shared" ref="O183" si="164">C183/B183</f>
        <v>0.10631644158797871</v>
      </c>
      <c r="R183">
        <f t="shared" ref="R183" si="165">C183-C182</f>
        <v>428</v>
      </c>
      <c r="S183">
        <f t="shared" ref="S183" si="166">N183-N182</f>
        <v>2898</v>
      </c>
      <c r="T183" s="8">
        <f t="shared" ref="T183" si="167">R183/V183</f>
        <v>0.12868310282621767</v>
      </c>
      <c r="U183" s="8">
        <f t="shared" ref="U183" si="168">SUM(R177:R183)/SUM(V177:V183)</f>
        <v>0.13525976942656087</v>
      </c>
      <c r="V183">
        <f t="shared" ref="V183" si="169">B183-B182</f>
        <v>3326</v>
      </c>
      <c r="W183">
        <f t="shared" ref="W183" si="170">C183-D183-E183</f>
        <v>19697</v>
      </c>
      <c r="X183" s="3">
        <f t="shared" ref="X183" si="171">F183/W183</f>
        <v>1.4418439356247145E-2</v>
      </c>
      <c r="Y183">
        <f t="shared" ref="Y183" si="172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3">Z183-AC183-AF183</f>
        <v>185</v>
      </c>
      <c r="AJ183">
        <f t="shared" ref="AJ183" si="174">AA183-AD183-AG183</f>
        <v>26</v>
      </c>
      <c r="AK183">
        <f t="shared" ref="AK183" si="175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50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6"/>
        <v>14</v>
      </c>
      <c r="N184" s="7">
        <f t="shared" si="59"/>
        <v>636646</v>
      </c>
      <c r="O184" s="4">
        <f t="shared" ref="O184:O186" si="176">C184/B184</f>
        <v>0.10646927885519561</v>
      </c>
      <c r="R184">
        <f t="shared" ref="R184" si="177">C184-C183</f>
        <v>693</v>
      </c>
      <c r="S184">
        <f t="shared" ref="S184" si="178">N184-N183</f>
        <v>4801</v>
      </c>
      <c r="T184" s="8">
        <f t="shared" ref="T184" si="179">R184/V184</f>
        <v>0.1261376046596287</v>
      </c>
      <c r="U184" s="8">
        <f t="shared" ref="U184" si="180">SUM(R178:R184)/SUM(V178:V184)</f>
        <v>0.13325721287735323</v>
      </c>
      <c r="V184">
        <f t="shared" ref="V184" si="181">B184-B183</f>
        <v>5494</v>
      </c>
      <c r="W184">
        <f t="shared" ref="W184" si="182">C184-D184-E184</f>
        <v>19630</v>
      </c>
      <c r="X184" s="3">
        <f t="shared" ref="X184" si="183">F184/W184</f>
        <v>1.4824248599083037E-2</v>
      </c>
      <c r="Y184">
        <f t="shared" ref="Y184" si="184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5">Z184-AC184-AF184</f>
        <v>185</v>
      </c>
      <c r="AJ184">
        <f t="shared" ref="AJ184" si="186">AA184-AD184-AG184</f>
        <v>25</v>
      </c>
      <c r="AK184">
        <f t="shared" ref="AK184" si="187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50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6"/>
        <v>17</v>
      </c>
      <c r="N185" s="7">
        <f t="shared" si="59"/>
        <v>642662</v>
      </c>
      <c r="O185" s="4">
        <f t="shared" si="176"/>
        <v>0.10695372198730178</v>
      </c>
      <c r="R185">
        <f t="shared" ref="R185" si="188">C185-C184</f>
        <v>1107</v>
      </c>
      <c r="S185">
        <f t="shared" ref="S185" si="189">N185-N184</f>
        <v>6016</v>
      </c>
      <c r="T185" s="8">
        <f t="shared" ref="T185" si="190">R185/V185</f>
        <v>0.15541204548645235</v>
      </c>
      <c r="U185" s="8">
        <f t="shared" ref="U185" si="191">SUM(R179:R185)/SUM(V179:V185)</f>
        <v>0.13880126182965299</v>
      </c>
      <c r="V185">
        <f t="shared" ref="V185" si="192">B185-B184</f>
        <v>7123</v>
      </c>
      <c r="W185">
        <f t="shared" ref="W185" si="193">C185-D185-E185</f>
        <v>19994</v>
      </c>
      <c r="X185" s="3">
        <f t="shared" ref="X185" si="194">F185/W185</f>
        <v>1.3554066219865961E-2</v>
      </c>
      <c r="Y185">
        <f t="shared" ref="Y185" si="195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6">Z185-AC185-AF185</f>
        <v>189</v>
      </c>
      <c r="AJ185">
        <f t="shared" ref="AJ185" si="197">AA185-AD185-AG185</f>
        <v>26</v>
      </c>
      <c r="AK185">
        <f t="shared" ref="AK185" si="198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50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6"/>
        <v>14</v>
      </c>
      <c r="N186" s="7">
        <f t="shared" si="59"/>
        <v>647025</v>
      </c>
      <c r="O186" s="4">
        <f t="shared" si="176"/>
        <v>0.10755664796332158</v>
      </c>
      <c r="R186">
        <f t="shared" ref="R186" si="199">C186-C185</f>
        <v>1012</v>
      </c>
      <c r="S186">
        <f t="shared" ref="S186" si="200">N186-N185</f>
        <v>4363</v>
      </c>
      <c r="T186" s="8">
        <f t="shared" ref="T186" si="201">R186/V186</f>
        <v>0.18827906976744185</v>
      </c>
      <c r="U186" s="8">
        <f t="shared" ref="U186" si="202">SUM(R180:R186)/SUM(V180:V186)</f>
        <v>0.1449243943417701</v>
      </c>
      <c r="V186">
        <f t="shared" ref="V186" si="203">B186-B185</f>
        <v>5375</v>
      </c>
      <c r="W186">
        <f t="shared" ref="W186" si="204">C186-D186-E186</f>
        <v>20270</v>
      </c>
      <c r="X186" s="3">
        <f t="shared" ref="X186" si="205">F186/W186</f>
        <v>1.3862851504686729E-2</v>
      </c>
      <c r="Y186">
        <f t="shared" ref="Y186" si="206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7">Z186-AC186-AF186</f>
        <v>190</v>
      </c>
      <c r="AJ186">
        <f t="shared" ref="AJ186" si="208">AA186-AD186-AG186</f>
        <v>25</v>
      </c>
      <c r="AK186">
        <f t="shared" ref="AK186" si="209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50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6"/>
        <v>6</v>
      </c>
      <c r="N187" s="7">
        <f t="shared" ref="N187:N202" si="210">B187-C187</f>
        <v>653112</v>
      </c>
      <c r="O187" s="4">
        <f t="shared" ref="O187:O193" si="211">C187/B187</f>
        <v>0.10799592999037129</v>
      </c>
      <c r="R187">
        <f t="shared" ref="R187:R188" si="212">C187-C186</f>
        <v>1094</v>
      </c>
      <c r="S187">
        <f t="shared" ref="S187:S188" si="213">N187-N186</f>
        <v>6087</v>
      </c>
      <c r="T187" s="8">
        <f t="shared" ref="T187:T188" si="214">R187/V187</f>
        <v>0.15234646985099567</v>
      </c>
      <c r="U187" s="8">
        <f t="shared" ref="U187:U188" si="215">SUM(R181:R187)/SUM(V181:V187)</f>
        <v>0.14751150367588725</v>
      </c>
      <c r="V187">
        <f t="shared" ref="V187:V188" si="216">B187-B186</f>
        <v>7181</v>
      </c>
      <c r="W187">
        <f t="shared" ref="W187:W188" si="217">C187-D187-E187</f>
        <v>20582</v>
      </c>
      <c r="X187" s="3">
        <f t="shared" ref="X187:X188" si="218">F187/W187</f>
        <v>1.3701292391409971E-2</v>
      </c>
      <c r="Y187">
        <f t="shared" ref="Y187:Y188" si="219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20">Z187-AC187-AF187</f>
        <v>194</v>
      </c>
      <c r="AJ187">
        <f t="shared" ref="AJ187:AJ188" si="221">AA187-AD187-AG187</f>
        <v>24</v>
      </c>
      <c r="AK187">
        <f t="shared" ref="AK187:AK188" si="222">AB187-AE187-AH187</f>
        <v>794</v>
      </c>
    </row>
    <row r="188" spans="1:40" x14ac:dyDescent="0.35">
      <c r="A188" s="14">
        <f t="shared" si="50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6"/>
        <v>18</v>
      </c>
      <c r="N188" s="7">
        <f t="shared" si="210"/>
        <v>657970</v>
      </c>
      <c r="O188" s="4">
        <f t="shared" si="211"/>
        <v>0.10841636415128343</v>
      </c>
      <c r="R188">
        <f t="shared" si="212"/>
        <v>936</v>
      </c>
      <c r="S188">
        <f t="shared" si="213"/>
        <v>4858</v>
      </c>
      <c r="T188" s="8">
        <f t="shared" si="214"/>
        <v>0.16154642733862618</v>
      </c>
      <c r="U188" s="8">
        <f t="shared" si="215"/>
        <v>0.15220578435292551</v>
      </c>
      <c r="V188">
        <f t="shared" si="216"/>
        <v>5794</v>
      </c>
      <c r="W188">
        <f t="shared" si="217"/>
        <v>21233</v>
      </c>
      <c r="X188" s="3">
        <f t="shared" si="218"/>
        <v>1.2668958696368859E-2</v>
      </c>
      <c r="Y188">
        <f t="shared" si="219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20"/>
        <v>198</v>
      </c>
      <c r="AJ188">
        <f t="shared" si="221"/>
        <v>24</v>
      </c>
      <c r="AK188">
        <f t="shared" si="222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50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6"/>
        <v>5</v>
      </c>
      <c r="N189" s="7">
        <f t="shared" si="210"/>
        <v>660180</v>
      </c>
      <c r="O189" s="4">
        <f t="shared" si="211"/>
        <v>0.10865382668043826</v>
      </c>
      <c r="R189">
        <f t="shared" ref="R189:R190" si="223">C189-C188</f>
        <v>466</v>
      </c>
      <c r="S189">
        <f t="shared" ref="S189:S190" si="224">N189-N188</f>
        <v>2210</v>
      </c>
      <c r="T189" s="8">
        <f t="shared" ref="T189:T190" si="225">R189/V189</f>
        <v>0.1741405082212257</v>
      </c>
      <c r="U189" s="8">
        <f t="shared" ref="U189:U190" si="226">SUM(R183:R189)/SUM(V183:V189)</f>
        <v>0.15515702345208146</v>
      </c>
      <c r="V189">
        <f t="shared" ref="V189:V190" si="227">B189-B188</f>
        <v>2676</v>
      </c>
      <c r="W189">
        <f t="shared" ref="W189:W190" si="228">C189-D189-E189</f>
        <v>21395</v>
      </c>
      <c r="X189" s="3">
        <f t="shared" ref="X189:X190" si="229">F189/W189</f>
        <v>1.2666510867025006E-2</v>
      </c>
      <c r="Y189">
        <f t="shared" ref="Y189:Y190" si="230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31">Z189-AC189-AF189</f>
        <v>197</v>
      </c>
      <c r="AJ189">
        <f t="shared" ref="AJ189" si="232">AA189-AD189-AG189</f>
        <v>24</v>
      </c>
      <c r="AK189">
        <f t="shared" ref="AK189:AK190" si="233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50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6"/>
        <v>1</v>
      </c>
      <c r="N190" s="7">
        <f t="shared" si="210"/>
        <v>663585</v>
      </c>
      <c r="O190" s="4">
        <f t="shared" si="211"/>
        <v>0.10888237142557872</v>
      </c>
      <c r="R190">
        <f t="shared" si="223"/>
        <v>606</v>
      </c>
      <c r="S190">
        <f t="shared" si="224"/>
        <v>3405</v>
      </c>
      <c r="T190" s="8">
        <f t="shared" si="225"/>
        <v>0.15108451757666416</v>
      </c>
      <c r="U190" s="8">
        <f t="shared" si="226"/>
        <v>0.15706166675519201</v>
      </c>
      <c r="V190">
        <f t="shared" si="227"/>
        <v>4011</v>
      </c>
      <c r="W190">
        <f t="shared" si="228"/>
        <v>20635</v>
      </c>
      <c r="X190" s="3">
        <f t="shared" si="229"/>
        <v>1.3811485340440998E-2</v>
      </c>
      <c r="Y190">
        <f t="shared" si="230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4">Z190-AC190-AF190</f>
        <v>196</v>
      </c>
      <c r="AJ190">
        <f t="shared" ref="AJ190" si="235">AA190-AD190-AG190</f>
        <v>26</v>
      </c>
      <c r="AK190">
        <f t="shared" si="233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50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6"/>
        <v>15</v>
      </c>
      <c r="N191" s="7">
        <f t="shared" si="210"/>
        <v>668328</v>
      </c>
      <c r="O191" s="4">
        <f t="shared" si="211"/>
        <v>0.10904092934216034</v>
      </c>
      <c r="R191">
        <f t="shared" ref="R191:R192" si="236">C191-C190</f>
        <v>713</v>
      </c>
      <c r="S191">
        <f t="shared" ref="S191:S192" si="237">N191-N190</f>
        <v>4743</v>
      </c>
      <c r="T191" s="8">
        <f t="shared" ref="T191:T192" si="238">R191/V191</f>
        <v>0.13068181818181818</v>
      </c>
      <c r="U191" s="8">
        <f t="shared" ref="U191:U192" si="239">SUM(R185:R191)/SUM(V185:V191)</f>
        <v>0.15775202041684389</v>
      </c>
      <c r="V191">
        <f t="shared" ref="V191:V192" si="240">B191-B190</f>
        <v>5456</v>
      </c>
      <c r="W191">
        <f t="shared" ref="W191:W192" si="241">C191-D191-E191</f>
        <v>20216</v>
      </c>
      <c r="X191" s="3">
        <f t="shared" ref="X191:X192" si="242">F191/W191</f>
        <v>1.4889196675900277E-2</v>
      </c>
      <c r="Y191">
        <f t="shared" ref="Y191:Y192" si="243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4">Z191-AC191-AF191</f>
        <v>193</v>
      </c>
      <c r="AJ191">
        <f t="shared" ref="AJ191:AJ193" si="245">AA191-AD191-AG191</f>
        <v>24</v>
      </c>
      <c r="AK191">
        <f t="shared" ref="AK191:AK193" si="246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50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7">-(J192-J191)+L192</f>
        <v>8</v>
      </c>
      <c r="N192" s="7">
        <f t="shared" si="210"/>
        <v>673969</v>
      </c>
      <c r="O192" s="4">
        <f t="shared" si="211"/>
        <v>0.10976307248896068</v>
      </c>
      <c r="R192">
        <f t="shared" si="236"/>
        <v>1304</v>
      </c>
      <c r="S192">
        <f t="shared" si="237"/>
        <v>5641</v>
      </c>
      <c r="T192" s="8">
        <f t="shared" si="238"/>
        <v>0.18776097912167028</v>
      </c>
      <c r="U192" s="8">
        <f t="shared" si="239"/>
        <v>0.16376408996207062</v>
      </c>
      <c r="V192">
        <f t="shared" si="240"/>
        <v>6945</v>
      </c>
      <c r="W192">
        <f t="shared" si="241"/>
        <v>20348</v>
      </c>
      <c r="X192" s="3">
        <f t="shared" si="242"/>
        <v>1.4989188126597209E-2</v>
      </c>
      <c r="Y192">
        <f t="shared" si="243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4"/>
        <v>185</v>
      </c>
      <c r="AJ192">
        <f t="shared" si="245"/>
        <v>24</v>
      </c>
      <c r="AK192">
        <f t="shared" si="246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50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7"/>
        <v>11</v>
      </c>
      <c r="N193" s="7">
        <f t="shared" si="210"/>
        <v>679530</v>
      </c>
      <c r="O193" s="4">
        <f t="shared" si="211"/>
        <v>0.11020178344616272</v>
      </c>
      <c r="R193">
        <f t="shared" ref="R193" si="248">C193-C192</f>
        <v>1062</v>
      </c>
      <c r="S193">
        <f t="shared" ref="S193" si="249">N193-N192</f>
        <v>5561</v>
      </c>
      <c r="T193" s="8">
        <f t="shared" ref="T193" si="250">R193/V193</f>
        <v>0.16035029442850671</v>
      </c>
      <c r="U193" s="8">
        <f t="shared" ref="U193" si="251">SUM(R187:R193)/SUM(V187:V193)</f>
        <v>0.15977356149511451</v>
      </c>
      <c r="V193">
        <f t="shared" ref="V193" si="252">B193-B192</f>
        <v>6623</v>
      </c>
      <c r="W193">
        <f t="shared" ref="W193" si="253">C193-D193-E193</f>
        <v>20283</v>
      </c>
      <c r="X193" s="3">
        <f t="shared" ref="X193" si="254">F193/W193</f>
        <v>1.6269782576541932E-2</v>
      </c>
      <c r="Y193">
        <f t="shared" ref="Y193" si="255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4"/>
        <v>188</v>
      </c>
      <c r="AJ193">
        <f t="shared" si="245"/>
        <v>24</v>
      </c>
      <c r="AK193">
        <f t="shared" si="246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50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7"/>
        <v>8</v>
      </c>
      <c r="N194" s="7">
        <f t="shared" si="210"/>
        <v>686333</v>
      </c>
      <c r="O194" s="4">
        <f t="shared" ref="O194:O197" si="256">C194/B194</f>
        <v>0.11068538590614897</v>
      </c>
      <c r="R194">
        <f t="shared" ref="R194" si="257">C194-C193</f>
        <v>1262</v>
      </c>
      <c r="S194">
        <f t="shared" ref="S194" si="258">N194-N193</f>
        <v>6803</v>
      </c>
      <c r="T194" s="8">
        <f t="shared" ref="T194" si="259">R194/V194</f>
        <v>0.15647861128332299</v>
      </c>
      <c r="U194" s="8">
        <f t="shared" ref="U194" si="260">SUM(R188:R194)/SUM(V188:V194)</f>
        <v>0.16044983573414204</v>
      </c>
      <c r="V194">
        <f t="shared" ref="V194" si="261">B194-B193</f>
        <v>8065</v>
      </c>
      <c r="W194">
        <f t="shared" ref="W194" si="262">C194-D194-E194</f>
        <v>18669</v>
      </c>
      <c r="X194" s="3">
        <f t="shared" ref="X194" si="263">F194/W194</f>
        <v>1.7890620815255234E-2</v>
      </c>
      <c r="Y194">
        <f t="shared" ref="Y194" si="264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5">Z194-AC194-AF194</f>
        <v>172</v>
      </c>
      <c r="AJ194">
        <f t="shared" ref="AJ194" si="266">AA194-AD194-AG194</f>
        <v>19</v>
      </c>
      <c r="AK194">
        <f t="shared" ref="AK194" si="267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50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7"/>
        <v>14</v>
      </c>
      <c r="N195" s="7">
        <f t="shared" si="210"/>
        <v>691379</v>
      </c>
      <c r="O195" s="4">
        <f t="shared" si="256"/>
        <v>0.11084661188060239</v>
      </c>
      <c r="R195">
        <f t="shared" ref="R195" si="268">C195-C194</f>
        <v>769</v>
      </c>
      <c r="S195">
        <f t="shared" ref="S195" si="269">N195-N194</f>
        <v>5046</v>
      </c>
      <c r="T195" s="8">
        <f t="shared" ref="T195" si="270">R195/V195</f>
        <v>0.13224419604471196</v>
      </c>
      <c r="U195" s="8">
        <f t="shared" ref="U195" si="271">SUM(R189:R195)/SUM(V189:V195)</f>
        <v>0.15614659897451441</v>
      </c>
      <c r="V195">
        <f t="shared" ref="V195" si="272">B195-B194</f>
        <v>5815</v>
      </c>
      <c r="W195">
        <f t="shared" ref="W195" si="273">C195-D195-E195</f>
        <v>19110</v>
      </c>
      <c r="X195" s="3">
        <f t="shared" ref="X195" si="274">F195/W195</f>
        <v>1.7948717948717947E-2</v>
      </c>
      <c r="Y195">
        <f t="shared" ref="Y195" si="275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6">Z195-AC195-AF195</f>
        <v>172</v>
      </c>
      <c r="AJ195">
        <f t="shared" ref="AJ195" si="277">AA195-AD195-AG195</f>
        <v>19</v>
      </c>
      <c r="AK195">
        <f t="shared" ref="AK195" si="278">AB195-AE195-AH195</f>
        <v>682</v>
      </c>
    </row>
    <row r="196" spans="1:40" x14ac:dyDescent="0.35">
      <c r="A196" s="14">
        <f t="shared" si="50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7"/>
        <v>13</v>
      </c>
      <c r="N196" s="7">
        <f t="shared" si="210"/>
        <v>698463</v>
      </c>
      <c r="O196" s="4">
        <f t="shared" si="256"/>
        <v>0.11037874272089504</v>
      </c>
      <c r="R196">
        <f t="shared" ref="R196" si="279">C196-C195</f>
        <v>470</v>
      </c>
      <c r="S196">
        <f t="shared" ref="S196" si="280">N196-N195</f>
        <v>7084</v>
      </c>
      <c r="T196" s="8">
        <f t="shared" ref="T196" si="281">R196/V196</f>
        <v>6.2218692083664283E-2</v>
      </c>
      <c r="U196" s="8">
        <f t="shared" ref="U196" si="282">SUM(R190:R196)/SUM(V190:V196)</f>
        <v>0.13910814275113001</v>
      </c>
      <c r="V196">
        <f t="shared" ref="V196" si="283">B196-B195</f>
        <v>7554</v>
      </c>
      <c r="W196">
        <f t="shared" ref="W196" si="284">C196-D196-E196</f>
        <v>19183</v>
      </c>
      <c r="X196" s="3">
        <f t="shared" ref="X196" si="285">F196/W196</f>
        <v>1.8401709847260594E-2</v>
      </c>
      <c r="Y196">
        <f t="shared" ref="Y196" si="286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7">Z196-AC196-AF196</f>
        <v>172</v>
      </c>
      <c r="AJ196">
        <f t="shared" ref="AJ196" si="288">AA196-AD196-AG196</f>
        <v>17</v>
      </c>
      <c r="AK196">
        <f t="shared" ref="AK196" si="289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50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7"/>
        <v>12</v>
      </c>
      <c r="N197" s="7">
        <f t="shared" si="210"/>
        <v>701983</v>
      </c>
      <c r="O197" s="4">
        <f t="shared" si="256"/>
        <v>0.11061122253375515</v>
      </c>
      <c r="R197">
        <f t="shared" ref="R197" si="290">C197-C196</f>
        <v>643</v>
      </c>
      <c r="S197">
        <f t="shared" ref="S197" si="291">N197-N196</f>
        <v>3520</v>
      </c>
      <c r="T197" s="8">
        <f t="shared" ref="T197" si="292">R197/V197</f>
        <v>0.1544559212106654</v>
      </c>
      <c r="U197" s="8">
        <f t="shared" ref="U197" si="293">SUM(R191:R197)/SUM(V191:V197)</f>
        <v>0.1394634813204545</v>
      </c>
      <c r="V197">
        <f t="shared" ref="V197" si="294">B197-B196</f>
        <v>4163</v>
      </c>
      <c r="W197">
        <f t="shared" ref="W197" si="295">C197-D197-E197</f>
        <v>18621</v>
      </c>
      <c r="X197" s="3">
        <f t="shared" ref="X197" si="296">F197/W197</f>
        <v>2.0192256054991677E-2</v>
      </c>
      <c r="Y197">
        <f t="shared" ref="Y197" si="297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8">Z197-AC197-AF197</f>
        <v>152</v>
      </c>
      <c r="AJ197">
        <f t="shared" ref="AJ197" si="299">AA197-AD197-AG197</f>
        <v>21</v>
      </c>
      <c r="AK197">
        <f t="shared" ref="AK197" si="300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50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7"/>
        <v>8</v>
      </c>
      <c r="N198" s="7">
        <f t="shared" si="210"/>
        <v>708583</v>
      </c>
      <c r="O198" s="4">
        <f t="shared" ref="O198:O202" si="301">C198/B198</f>
        <v>0.11109117869176981</v>
      </c>
      <c r="R198">
        <f t="shared" ref="R198" si="302">C198-C197</f>
        <v>1251</v>
      </c>
      <c r="S198">
        <f t="shared" ref="S198" si="303">N198-N197</f>
        <v>6600</v>
      </c>
      <c r="T198" s="8">
        <f t="shared" ref="T198" si="304">R198/V198</f>
        <v>0.15934275888421856</v>
      </c>
      <c r="U198" s="8">
        <f t="shared" ref="U198" si="305">SUM(R192:R198)/SUM(V192:V198)</f>
        <v>0.14380210992002723</v>
      </c>
      <c r="V198">
        <f t="shared" ref="V198" si="306">B198-B197</f>
        <v>7851</v>
      </c>
      <c r="W198">
        <f t="shared" ref="W198" si="307">C198-D198-E198</f>
        <v>18848</v>
      </c>
      <c r="X198" s="3">
        <f t="shared" ref="X198" si="308">F198/W198</f>
        <v>2.0691850594227505E-2</v>
      </c>
      <c r="Y198">
        <f t="shared" ref="Y198" si="309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10">Z198-AC198-AF198</f>
        <v>145</v>
      </c>
      <c r="AJ198">
        <f t="shared" ref="AJ198" si="311">AA198-AD198-AG198</f>
        <v>21</v>
      </c>
      <c r="AK198">
        <f t="shared" ref="AK198" si="312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50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7"/>
        <v>12</v>
      </c>
      <c r="N199" s="7">
        <f t="shared" si="210"/>
        <v>713221</v>
      </c>
      <c r="O199" s="4">
        <f t="shared" si="301"/>
        <v>0.11141275232169599</v>
      </c>
      <c r="R199">
        <f t="shared" ref="R199" si="313">C199-C198</f>
        <v>870</v>
      </c>
      <c r="S199">
        <f t="shared" ref="S199" si="314">N199-N198</f>
        <v>4638</v>
      </c>
      <c r="T199" s="8">
        <f t="shared" ref="T199" si="315">R199/V199</f>
        <v>0.15795206971677561</v>
      </c>
      <c r="U199" s="8">
        <f t="shared" ref="U199" si="316">SUM(R193:R199)/SUM(V193:V199)</f>
        <v>0.13881392746659646</v>
      </c>
      <c r="V199">
        <f t="shared" ref="V199" si="317">B199-B198</f>
        <v>5508</v>
      </c>
      <c r="W199">
        <f t="shared" ref="W199" si="318">C199-D199-E199</f>
        <v>18539</v>
      </c>
      <c r="X199" s="3">
        <f t="shared" ref="X199" si="319">F199/W199</f>
        <v>2.1953719186579644E-2</v>
      </c>
      <c r="Y199">
        <f t="shared" ref="Y199" si="320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21">Z199-AC199-AF199</f>
        <v>129</v>
      </c>
      <c r="AJ199">
        <f t="shared" ref="AJ199" si="322">AA199-AD199-AG199</f>
        <v>20</v>
      </c>
      <c r="AK199">
        <f t="shared" ref="AK199" si="323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50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7"/>
        <v>15</v>
      </c>
      <c r="N200" s="7">
        <f t="shared" si="210"/>
        <v>718734</v>
      </c>
      <c r="O200" s="4">
        <f t="shared" si="301"/>
        <v>0.11186488430199366</v>
      </c>
      <c r="R200">
        <f t="shared" ref="R200" si="324">C200-C199</f>
        <v>1103</v>
      </c>
      <c r="S200">
        <f t="shared" ref="S200" si="325">N200-N199</f>
        <v>5513</v>
      </c>
      <c r="T200" s="8">
        <f t="shared" ref="T200" si="326">R200/V200</f>
        <v>0.16671704957678354</v>
      </c>
      <c r="U200" s="8">
        <f t="shared" ref="U200" si="327">SUM(R194:R200)/SUM(V194:V200)</f>
        <v>0.13973492495391907</v>
      </c>
      <c r="V200">
        <f t="shared" ref="V200" si="328">B200-B199</f>
        <v>6616</v>
      </c>
      <c r="W200">
        <f t="shared" ref="W200" si="329">C200-D200-E200</f>
        <v>18779</v>
      </c>
      <c r="X200" s="3">
        <f t="shared" ref="X200" si="330">F200/W200</f>
        <v>2.0927631929282708E-2</v>
      </c>
      <c r="Y200">
        <f t="shared" ref="Y200" si="331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2">Z200-AC200-AF200</f>
        <v>127</v>
      </c>
      <c r="AJ200">
        <f t="shared" ref="AJ200" si="333">AA200-AD200-AG200</f>
        <v>20</v>
      </c>
      <c r="AK200">
        <f t="shared" ref="AK200" si="334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50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7"/>
        <v>6</v>
      </c>
      <c r="N201" s="7">
        <f t="shared" si="210"/>
        <v>724191</v>
      </c>
      <c r="O201" s="4">
        <f t="shared" si="301"/>
        <v>0.11238484882654887</v>
      </c>
      <c r="R201">
        <f t="shared" ref="R201" si="335">C201-C200</f>
        <v>1165</v>
      </c>
      <c r="S201">
        <f t="shared" ref="S201" si="336">N201-N200</f>
        <v>5457</v>
      </c>
      <c r="T201" s="8">
        <f t="shared" ref="T201" si="337">R201/V201</f>
        <v>0.17592872244035035</v>
      </c>
      <c r="U201" s="8">
        <f t="shared" ref="U201" si="338">SUM(R195:R201)/SUM(V195:V201)</f>
        <v>0.14210609803077343</v>
      </c>
      <c r="V201">
        <f t="shared" ref="V201" si="339">B201-B200</f>
        <v>6622</v>
      </c>
      <c r="W201">
        <f t="shared" ref="W201" si="340">C201-D201-E201</f>
        <v>19023</v>
      </c>
      <c r="X201" s="3">
        <f t="shared" ref="X201" si="341">F201/W201</f>
        <v>2.113231351521842E-2</v>
      </c>
      <c r="Y201">
        <f t="shared" ref="Y201" si="342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3">Z201-AC201-AF201</f>
        <v>121</v>
      </c>
      <c r="AJ201">
        <f t="shared" ref="AJ201:AJ202" si="344">AA201-AD201-AG201</f>
        <v>23</v>
      </c>
      <c r="AK201">
        <f t="shared" ref="AK201:AK202" si="345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50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7"/>
        <v>21</v>
      </c>
      <c r="N202" s="7">
        <f t="shared" si="210"/>
        <v>728859</v>
      </c>
      <c r="O202" s="4">
        <f t="shared" si="301"/>
        <v>0.11266576820391452</v>
      </c>
      <c r="R202">
        <f t="shared" ref="R202" si="346">C202-C201</f>
        <v>851</v>
      </c>
      <c r="S202">
        <f t="shared" ref="S202" si="347">N202-N201</f>
        <v>4668</v>
      </c>
      <c r="T202" s="8">
        <f t="shared" ref="T202" si="348">R202/V202</f>
        <v>0.15419460047109984</v>
      </c>
      <c r="U202" s="8">
        <f t="shared" ref="U202:U205" si="349">SUM(R196:R202)/SUM(V196:V202)</f>
        <v>0.14493646339515889</v>
      </c>
      <c r="V202">
        <f t="shared" ref="V202" si="350">B202-B201</f>
        <v>5519</v>
      </c>
      <c r="W202">
        <f t="shared" ref="W202" si="351">C202-D202-E202</f>
        <v>19582</v>
      </c>
      <c r="X202" s="3">
        <f t="shared" ref="X202" si="352">F202/W202</f>
        <v>2.0018384230415687E-2</v>
      </c>
      <c r="Y202">
        <f t="shared" ref="Y202" si="353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3"/>
        <v>126</v>
      </c>
      <c r="AJ202">
        <f t="shared" si="344"/>
        <v>27</v>
      </c>
      <c r="AK202">
        <f t="shared" si="345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50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7"/>
        <v>15</v>
      </c>
      <c r="N203" s="7">
        <f t="shared" ref="N203:N259" si="354">B203-C203</f>
        <v>730923</v>
      </c>
      <c r="O203" s="4">
        <f t="shared" ref="O203:O247" si="355">C203/B203</f>
        <v>0.11270554987702819</v>
      </c>
      <c r="R203">
        <f t="shared" ref="R203" si="356">C203-C202</f>
        <v>299</v>
      </c>
      <c r="S203">
        <f t="shared" ref="S203" si="357">N203-N202</f>
        <v>2064</v>
      </c>
      <c r="T203" s="8">
        <f t="shared" ref="T203" si="358">R203/V203</f>
        <v>0.12653406686415575</v>
      </c>
      <c r="U203" s="8">
        <f t="shared" si="349"/>
        <v>0.15998136742404637</v>
      </c>
      <c r="V203">
        <f t="shared" ref="V203" si="359">B203-B202</f>
        <v>2363</v>
      </c>
      <c r="W203">
        <f t="shared" ref="W203" si="360">C203-D203-E203</f>
        <v>19671</v>
      </c>
      <c r="X203" s="3">
        <f t="shared" ref="X203" si="361">F203/W203</f>
        <v>2.0232830054394794E-2</v>
      </c>
      <c r="Y203">
        <f t="shared" ref="Y203" si="362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3">Z203-AC203-AF203</f>
        <v>126</v>
      </c>
      <c r="AJ203">
        <f t="shared" ref="AJ203" si="364">AA203-AD203-AG203</f>
        <v>26</v>
      </c>
      <c r="AK203">
        <f t="shared" ref="AK203" si="365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50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7"/>
        <v>10</v>
      </c>
      <c r="N204" s="7">
        <f t="shared" si="354"/>
        <v>733792</v>
      </c>
      <c r="O204" s="4">
        <f t="shared" si="355"/>
        <v>0.112890668446224</v>
      </c>
      <c r="R204">
        <f t="shared" ref="R204" si="366">C204-C203</f>
        <v>537</v>
      </c>
      <c r="S204">
        <f t="shared" ref="S204" si="367">N204-N203</f>
        <v>2869</v>
      </c>
      <c r="T204" s="8">
        <f t="shared" ref="T204" si="368">R204/V204</f>
        <v>0.1576629477392836</v>
      </c>
      <c r="U204" s="8">
        <f t="shared" si="349"/>
        <v>0.16038009766398312</v>
      </c>
      <c r="V204">
        <f t="shared" ref="V204" si="369">B204-B203</f>
        <v>3406</v>
      </c>
      <c r="W204">
        <f t="shared" ref="W204" si="370">C204-D204-E204</f>
        <v>19843</v>
      </c>
      <c r="X204" s="3">
        <f t="shared" ref="X204" si="371">F204/W204</f>
        <v>2.0813385072821648E-2</v>
      </c>
      <c r="Y204">
        <f t="shared" ref="Y204" si="372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3">Z204-AC204-AF204</f>
        <v>123</v>
      </c>
      <c r="AJ204">
        <f t="shared" ref="AJ204" si="374">AA204-AD204-AG204</f>
        <v>27</v>
      </c>
      <c r="AK204">
        <f t="shared" ref="AK204" si="375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50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7"/>
        <v>20</v>
      </c>
      <c r="N205" s="7">
        <f t="shared" si="354"/>
        <v>738567</v>
      </c>
      <c r="O205" s="4">
        <f t="shared" si="355"/>
        <v>0.11326807610435234</v>
      </c>
      <c r="R205">
        <f t="shared" ref="R205" si="376">C205-C204</f>
        <v>962</v>
      </c>
      <c r="S205">
        <f t="shared" ref="S205" si="377">N205-N204</f>
        <v>4775</v>
      </c>
      <c r="T205" s="8">
        <f t="shared" ref="T205" si="378">R205/V205</f>
        <v>0.16768345825344255</v>
      </c>
      <c r="U205" s="8">
        <f t="shared" si="349"/>
        <v>0.16177909479746164</v>
      </c>
      <c r="V205">
        <f t="shared" ref="V205" si="379">B205-B204</f>
        <v>5737</v>
      </c>
      <c r="W205">
        <f t="shared" ref="W205" si="380">C205-D205-E205</f>
        <v>19691</v>
      </c>
      <c r="X205" s="3">
        <f t="shared" ref="X205" si="381">F205/W205</f>
        <v>2.2548372352851558E-2</v>
      </c>
      <c r="Y205">
        <f t="shared" ref="Y205" si="382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3">Z205-AC205-AF205</f>
        <v>121</v>
      </c>
      <c r="AJ205">
        <f t="shared" ref="AJ205:AJ208" si="384">AA205-AD205-AG205</f>
        <v>32</v>
      </c>
      <c r="AK205">
        <f t="shared" ref="AK205:AK208" si="385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50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7"/>
        <v>12</v>
      </c>
      <c r="N206" s="7">
        <f t="shared" si="354"/>
        <v>746054</v>
      </c>
      <c r="O206" s="4">
        <f t="shared" si="355"/>
        <v>0.11384908493129858</v>
      </c>
      <c r="R206">
        <f t="shared" ref="R206" si="386">C206-C205</f>
        <v>1508</v>
      </c>
      <c r="S206">
        <f t="shared" ref="S206" si="387">N206-N205</f>
        <v>7487</v>
      </c>
      <c r="T206" s="8">
        <f t="shared" ref="T206" si="388">R206/V206</f>
        <v>0.16764869371873262</v>
      </c>
      <c r="U206" s="8">
        <f t="shared" ref="U206" si="389">SUM(R200:R206)/SUM(V200:V206)</f>
        <v>0.16366090987824139</v>
      </c>
      <c r="V206">
        <f t="shared" ref="V206" si="390">B206-B205</f>
        <v>8995</v>
      </c>
      <c r="W206">
        <f t="shared" ref="W206" si="391">C206-D206-E206</f>
        <v>20265</v>
      </c>
      <c r="X206" s="3">
        <f t="shared" ref="X206" si="392">F206/W206</f>
        <v>2.2156427337774488E-2</v>
      </c>
      <c r="Y206">
        <f t="shared" ref="Y206" si="393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3"/>
        <v>114</v>
      </c>
      <c r="AJ206">
        <f t="shared" si="384"/>
        <v>35</v>
      </c>
      <c r="AK206">
        <f t="shared" si="385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50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7"/>
        <v>15</v>
      </c>
      <c r="N207" s="7">
        <f t="shared" si="354"/>
        <v>751102</v>
      </c>
      <c r="O207" s="4">
        <f t="shared" si="355"/>
        <v>0.1142184599636301</v>
      </c>
      <c r="R207">
        <f t="shared" ref="R207" si="394">C207-C206</f>
        <v>1002</v>
      </c>
      <c r="S207">
        <f t="shared" ref="S207" si="395">N207-N206</f>
        <v>5048</v>
      </c>
      <c r="T207" s="8">
        <f t="shared" ref="T207" si="396">R207/V207</f>
        <v>0.16561983471074379</v>
      </c>
      <c r="U207" s="8">
        <f t="shared" ref="U207" si="397">SUM(R201:R207)/SUM(V201:V207)</f>
        <v>0.16344463971880491</v>
      </c>
      <c r="V207">
        <f t="shared" ref="V207" si="398">B207-B206</f>
        <v>6050</v>
      </c>
      <c r="W207">
        <f t="shared" ref="W207" si="399">C207-D207-E207</f>
        <v>20426</v>
      </c>
      <c r="X207" s="3">
        <f t="shared" ref="X207" si="400">F207/W207</f>
        <v>2.2569274454127094E-2</v>
      </c>
      <c r="Y207">
        <f t="shared" ref="Y207" si="401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3"/>
        <v>114</v>
      </c>
      <c r="AJ207">
        <f t="shared" si="384"/>
        <v>32</v>
      </c>
      <c r="AK207">
        <f t="shared" si="385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50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7"/>
        <v>21</v>
      </c>
      <c r="N208" s="7">
        <f t="shared" si="354"/>
        <v>757047</v>
      </c>
      <c r="O208" s="4">
        <f t="shared" si="355"/>
        <v>0.11492929226797856</v>
      </c>
      <c r="R208">
        <f t="shared" ref="R208" si="402">C208-C207</f>
        <v>1453</v>
      </c>
      <c r="S208">
        <f t="shared" ref="S208" si="403">N208-N207</f>
        <v>5945</v>
      </c>
      <c r="T208" s="8">
        <f t="shared" ref="T208" si="404">R208/V208</f>
        <v>0.196404433630711</v>
      </c>
      <c r="U208" s="8">
        <f t="shared" ref="U208" si="405">SUM(R202:R208)/SUM(V202:V208)</f>
        <v>0.16752812404986317</v>
      </c>
      <c r="V208">
        <f t="shared" ref="V208" si="406">B208-B207</f>
        <v>7398</v>
      </c>
      <c r="W208">
        <f t="shared" ref="W208" si="407">C208-D208-E208</f>
        <v>20921</v>
      </c>
      <c r="X208" s="3">
        <f t="shared" ref="X208" si="408">F208/W208</f>
        <v>2.1509488074183833E-2</v>
      </c>
      <c r="Y208">
        <f t="shared" ref="Y208" si="409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3"/>
        <v>122</v>
      </c>
      <c r="AJ208">
        <f t="shared" si="384"/>
        <v>41</v>
      </c>
      <c r="AK208">
        <f t="shared" si="385"/>
        <v>655</v>
      </c>
    </row>
    <row r="209" spans="1:40" x14ac:dyDescent="0.35">
      <c r="A209" s="14">
        <f t="shared" si="50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7"/>
        <v>23</v>
      </c>
      <c r="N209" s="7">
        <f t="shared" si="354"/>
        <v>762239</v>
      </c>
      <c r="O209" s="4">
        <f t="shared" si="355"/>
        <v>0.11558632628576865</v>
      </c>
      <c r="R209">
        <f t="shared" ref="R209" si="410">C209-C208</f>
        <v>1314</v>
      </c>
      <c r="S209">
        <f t="shared" ref="S209" si="411">N209-N208</f>
        <v>5192</v>
      </c>
      <c r="T209" s="8">
        <f t="shared" ref="T209" si="412">R209/V209</f>
        <v>0.20196741469412849</v>
      </c>
      <c r="U209" s="8">
        <f t="shared" ref="U209" si="413">SUM(R203:R209)/SUM(V203:V209)</f>
        <v>0.17488567544184896</v>
      </c>
      <c r="V209">
        <f t="shared" ref="V209" si="414">B209-B208</f>
        <v>6506</v>
      </c>
      <c r="W209">
        <f t="shared" ref="W209" si="415">C209-D209-E209</f>
        <v>21905</v>
      </c>
      <c r="X209" s="3">
        <f t="shared" ref="X209" si="416">F209/W209</f>
        <v>1.9995434832230083E-2</v>
      </c>
      <c r="Y209">
        <f t="shared" ref="Y209" si="417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8">Z209-AC209-AF209</f>
        <v>129</v>
      </c>
      <c r="AJ209">
        <f t="shared" ref="AJ209:AJ210" si="419">AA209-AD209-AG209</f>
        <v>35</v>
      </c>
      <c r="AK209">
        <f t="shared" ref="AK209:AK210" si="420">AB209-AE209-AH209</f>
        <v>708</v>
      </c>
    </row>
    <row r="210" spans="1:40" x14ac:dyDescent="0.35">
      <c r="A210" s="14">
        <f t="shared" si="50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7"/>
        <v>14</v>
      </c>
      <c r="N210" s="7">
        <f t="shared" si="354"/>
        <v>764411</v>
      </c>
      <c r="O210" s="4">
        <f t="shared" si="355"/>
        <v>0.1157296975894611</v>
      </c>
      <c r="R210">
        <f t="shared" ref="R210" si="421">C210-C209</f>
        <v>424</v>
      </c>
      <c r="S210">
        <f t="shared" ref="S210" si="422">N210-N209</f>
        <v>2172</v>
      </c>
      <c r="T210" s="8">
        <f t="shared" ref="T210" si="423">R210/V210</f>
        <v>0.1633281972265023</v>
      </c>
      <c r="U210" s="8">
        <f t="shared" ref="U210" si="424">SUM(R204:R210)/SUM(V204:V210)</f>
        <v>0.17695635076681085</v>
      </c>
      <c r="V210">
        <f t="shared" ref="V210" si="425">B210-B209</f>
        <v>2596</v>
      </c>
      <c r="W210">
        <f t="shared" ref="W210" si="426">C210-D210-E210</f>
        <v>22090</v>
      </c>
      <c r="X210" s="3">
        <f t="shared" ref="X210" si="427">F210/W210</f>
        <v>2.0325939339067452E-2</v>
      </c>
      <c r="Y210">
        <f t="shared" ref="Y210" si="428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8"/>
        <v>128</v>
      </c>
      <c r="AJ210">
        <f t="shared" si="419"/>
        <v>35</v>
      </c>
      <c r="AK210">
        <f t="shared" si="420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50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7"/>
        <v>16</v>
      </c>
      <c r="N211" s="7">
        <f t="shared" si="354"/>
        <v>766828</v>
      </c>
      <c r="O211" s="4">
        <f t="shared" si="355"/>
        <v>0.11593631469120004</v>
      </c>
      <c r="R211">
        <f t="shared" ref="R211" si="429">C211-C210</f>
        <v>519</v>
      </c>
      <c r="S211">
        <f t="shared" ref="S211" si="430">N211-N210</f>
        <v>2417</v>
      </c>
      <c r="T211" s="8">
        <f t="shared" ref="T211" si="431">R211/V211</f>
        <v>0.17677111716621252</v>
      </c>
      <c r="U211" s="8">
        <f t="shared" ref="U211" si="432">SUM(R205:R211)/SUM(V205:V211)</f>
        <v>0.17857675667611517</v>
      </c>
      <c r="V211">
        <f t="shared" ref="V211" si="433">B211-B210</f>
        <v>2936</v>
      </c>
      <c r="W211">
        <f t="shared" ref="W211" si="434">C211-D211-E211</f>
        <v>21054</v>
      </c>
      <c r="X211" s="3">
        <f t="shared" ref="X211" si="435">F211/W211</f>
        <v>2.1991070580412272E-2</v>
      </c>
      <c r="Y211">
        <f t="shared" ref="Y211" si="436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7">Z211-AC211-AF211</f>
        <v>121</v>
      </c>
      <c r="AJ211">
        <f t="shared" ref="AJ211:AJ212" si="438">AA211-AD211-AG211</f>
        <v>28</v>
      </c>
      <c r="AK211">
        <f t="shared" ref="AK211:AK212" si="439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50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7"/>
        <v>12</v>
      </c>
      <c r="N212" s="7">
        <f t="shared" si="354"/>
        <v>770868</v>
      </c>
      <c r="O212" s="4">
        <f t="shared" si="355"/>
        <v>0.11647961709853111</v>
      </c>
      <c r="R212">
        <f t="shared" ref="R212" si="440">C212-C211</f>
        <v>1066</v>
      </c>
      <c r="S212">
        <f t="shared" ref="S212" si="441">N212-N211</f>
        <v>4040</v>
      </c>
      <c r="T212" s="8">
        <f t="shared" ref="T212" si="442">R212/V212</f>
        <v>0.20877399138268704</v>
      </c>
      <c r="U212" s="8">
        <f t="shared" ref="U212" si="443">SUM(R206:R212)/SUM(V206:V212)</f>
        <v>0.184050319549347</v>
      </c>
      <c r="V212">
        <f t="shared" ref="V212" si="444">B212-B211</f>
        <v>5106</v>
      </c>
      <c r="W212">
        <f t="shared" ref="W212" si="445">C212-D212-E212</f>
        <v>21115</v>
      </c>
      <c r="X212" s="3">
        <f t="shared" ref="X212" si="446">F212/W212</f>
        <v>2.2401136632725551E-2</v>
      </c>
      <c r="Y212">
        <f t="shared" ref="Y212" si="447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7"/>
        <v>121</v>
      </c>
      <c r="AJ212">
        <f t="shared" si="438"/>
        <v>28</v>
      </c>
      <c r="AK212">
        <f t="shared" si="439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50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7"/>
        <v>19</v>
      </c>
      <c r="N213" s="7">
        <f t="shared" si="354"/>
        <v>776083</v>
      </c>
      <c r="O213" s="4">
        <f t="shared" si="355"/>
        <v>0.11718261217748192</v>
      </c>
      <c r="R213">
        <f t="shared" ref="R213" si="448">C213-C212</f>
        <v>1387</v>
      </c>
      <c r="S213">
        <f t="shared" ref="S213" si="449">N213-N212</f>
        <v>5215</v>
      </c>
      <c r="T213" s="8">
        <f t="shared" ref="T213" si="450">R213/V213</f>
        <v>0.21008785216601031</v>
      </c>
      <c r="U213" s="8">
        <f t="shared" ref="U213" si="451">SUM(R207:R213)/SUM(V207:V213)</f>
        <v>0.19263859762327257</v>
      </c>
      <c r="V213">
        <f t="shared" ref="V213" si="452">B213-B212</f>
        <v>6602</v>
      </c>
      <c r="W213">
        <f t="shared" ref="W213" si="453">C213-D213-E213</f>
        <v>21434</v>
      </c>
      <c r="X213" s="3">
        <f t="shared" ref="X213" si="454">F213/W213</f>
        <v>2.2487636465428756E-2</v>
      </c>
      <c r="Y213">
        <f t="shared" ref="Y213" si="455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6">Z213-AC213-AF213</f>
        <v>121</v>
      </c>
      <c r="AJ213">
        <f t="shared" ref="AJ213" si="457">AA213-AD213-AG213</f>
        <v>29</v>
      </c>
      <c r="AK213">
        <f t="shared" ref="AK213" si="458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50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7"/>
        <v>23</v>
      </c>
      <c r="N214" s="7">
        <f t="shared" si="354"/>
        <v>782005</v>
      </c>
      <c r="O214" s="4">
        <f t="shared" si="355"/>
        <v>0.11793037559908726</v>
      </c>
      <c r="R214">
        <f t="shared" ref="R214" si="459">C214-C213</f>
        <v>1537</v>
      </c>
      <c r="S214">
        <f t="shared" ref="S214" si="460">N214-N213</f>
        <v>5922</v>
      </c>
      <c r="T214" s="8">
        <f t="shared" ref="T214" si="461">R214/V214</f>
        <v>0.20605979353800777</v>
      </c>
      <c r="U214" s="8">
        <f t="shared" ref="U214" si="462">SUM(R208:R214)/SUM(V208:V214)</f>
        <v>0.19946636271792348</v>
      </c>
      <c r="V214">
        <f t="shared" ref="V214" si="463">B214-B213</f>
        <v>7459</v>
      </c>
      <c r="W214">
        <f t="shared" ref="W214" si="464">C214-D214-E214</f>
        <v>22545</v>
      </c>
      <c r="X214" s="3">
        <f t="shared" ref="X214" si="465">F214/W214</f>
        <v>2.0758483033932136E-2</v>
      </c>
      <c r="Y214">
        <f t="shared" ref="Y214" si="466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7">Z214-AC214-AF214</f>
        <v>130</v>
      </c>
      <c r="AJ214">
        <f t="shared" ref="AJ214" si="468">AA214-AD214-AG214</f>
        <v>27</v>
      </c>
      <c r="AK214">
        <f t="shared" ref="AK214" si="469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50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7"/>
        <v>11</v>
      </c>
      <c r="N215" s="7">
        <f t="shared" si="354"/>
        <v>787621</v>
      </c>
      <c r="O215" s="4">
        <f t="shared" si="355"/>
        <v>0.11866487330865601</v>
      </c>
      <c r="R215">
        <f t="shared" ref="R215" si="470">C215-C214</f>
        <v>1495</v>
      </c>
      <c r="S215">
        <f t="shared" ref="S215" si="471">N215-N214</f>
        <v>5616</v>
      </c>
      <c r="T215" s="8">
        <f t="shared" ref="T215" si="472">R215/V215</f>
        <v>0.21023765996343693</v>
      </c>
      <c r="U215" s="8">
        <f t="shared" ref="U215" si="473">SUM(R209:R215)/SUM(V209:V215)</f>
        <v>0.20205658210669172</v>
      </c>
      <c r="V215">
        <f t="shared" ref="V215" si="474">B215-B214</f>
        <v>7111</v>
      </c>
      <c r="W215">
        <f t="shared" ref="W215" si="475">C215-D215-E215</f>
        <v>23055</v>
      </c>
      <c r="X215" s="3">
        <f t="shared" ref="X215" si="476">F215/W215</f>
        <v>1.9995662546085449E-2</v>
      </c>
      <c r="Y215">
        <f t="shared" ref="Y215" si="477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8">Z215-AC215-AF215</f>
        <v>136</v>
      </c>
      <c r="AJ215">
        <f t="shared" ref="AJ215" si="479">AA215-AD215-AG215</f>
        <v>31</v>
      </c>
      <c r="AK215">
        <f t="shared" ref="AK215" si="480">AB215-AE215-AH215</f>
        <v>753</v>
      </c>
    </row>
    <row r="216" spans="1:40" x14ac:dyDescent="0.35">
      <c r="A216" s="14">
        <f t="shared" si="50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7"/>
        <v>15</v>
      </c>
      <c r="N216" s="7">
        <f t="shared" si="354"/>
        <v>791811</v>
      </c>
      <c r="O216" s="4">
        <f t="shared" si="355"/>
        <v>0.11910692611748266</v>
      </c>
      <c r="R216">
        <f t="shared" ref="R216" si="481">C216-C215</f>
        <v>1015</v>
      </c>
      <c r="S216">
        <f t="shared" ref="S216" si="482">N216-N215</f>
        <v>4190</v>
      </c>
      <c r="T216" s="8">
        <f t="shared" ref="T216" si="483">R216/V216</f>
        <v>0.19500480307396734</v>
      </c>
      <c r="U216" s="8">
        <f t="shared" ref="U216" si="484">SUM(R210:R216)/SUM(V210:V216)</f>
        <v>0.20108064298257464</v>
      </c>
      <c r="V216">
        <f t="shared" ref="V216" si="485">B216-B215</f>
        <v>5205</v>
      </c>
      <c r="W216">
        <f t="shared" ref="W216" si="486">C216-D216-E216</f>
        <v>23753</v>
      </c>
      <c r="X216" s="3">
        <f t="shared" ref="X216" si="487">F216/W216</f>
        <v>1.9997474003283795E-2</v>
      </c>
      <c r="Y216">
        <f t="shared" ref="Y216" si="488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9">Z216-AC216-AF216</f>
        <v>140</v>
      </c>
      <c r="AJ216">
        <f t="shared" ref="AJ216:AJ219" si="490">AA216-AD216-AG216</f>
        <v>34</v>
      </c>
      <c r="AK216">
        <f t="shared" ref="AK216:AK219" si="491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50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7"/>
        <v>17</v>
      </c>
      <c r="N217" s="7">
        <f t="shared" si="354"/>
        <v>794172</v>
      </c>
      <c r="O217" s="4">
        <f t="shared" si="355"/>
        <v>0.11928351376348235</v>
      </c>
      <c r="R217">
        <f t="shared" ref="R217" si="492">C217-C216</f>
        <v>500</v>
      </c>
      <c r="S217">
        <f t="shared" ref="S217" si="493">N217-N216</f>
        <v>2361</v>
      </c>
      <c r="T217" s="8">
        <f t="shared" ref="T217" si="494">R217/V217</f>
        <v>0.17476406850751486</v>
      </c>
      <c r="U217" s="8">
        <f t="shared" ref="U217" si="495">SUM(R211:R217)/SUM(V211:V217)</f>
        <v>0.20168991416309012</v>
      </c>
      <c r="V217">
        <f t="shared" ref="V217" si="496">B217-B216</f>
        <v>2861</v>
      </c>
      <c r="W217">
        <f t="shared" ref="W217" si="497">C217-D217-E217</f>
        <v>23984</v>
      </c>
      <c r="X217" s="3">
        <f t="shared" ref="X217" si="498">F217/W217</f>
        <v>2.0013342228152101E-2</v>
      </c>
      <c r="Y217">
        <f t="shared" ref="Y217" si="499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9"/>
        <v>139</v>
      </c>
      <c r="AJ217">
        <f t="shared" si="490"/>
        <v>36</v>
      </c>
      <c r="AK217">
        <f t="shared" si="491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50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7"/>
        <v>10</v>
      </c>
      <c r="N218" s="7">
        <f t="shared" si="354"/>
        <v>797036</v>
      </c>
      <c r="O218" s="4">
        <f t="shared" si="355"/>
        <v>0.11950349752323212</v>
      </c>
      <c r="R218">
        <f t="shared" ref="R218" si="500">C218-C217</f>
        <v>614</v>
      </c>
      <c r="S218">
        <f t="shared" ref="S218" si="501">N218-N217</f>
        <v>2864</v>
      </c>
      <c r="T218" s="8">
        <f t="shared" ref="T218" si="502">R218/V218</f>
        <v>0.17653824036802759</v>
      </c>
      <c r="U218" s="8">
        <f t="shared" ref="U218" si="503">SUM(R212:R218)/SUM(V212:V218)</f>
        <v>0.20131140605996509</v>
      </c>
      <c r="V218">
        <f t="shared" ref="V218" si="504">B218-B217</f>
        <v>3478</v>
      </c>
      <c r="W218">
        <f t="shared" ref="W218" si="505">C218-D218-E218</f>
        <v>23212</v>
      </c>
      <c r="X218" s="3">
        <f t="shared" ref="X218" si="506">F218/W218</f>
        <v>2.1583663622264347E-2</v>
      </c>
      <c r="Y218">
        <f t="shared" ref="Y218" si="507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9"/>
        <v>137</v>
      </c>
      <c r="AJ218">
        <f t="shared" si="490"/>
        <v>25</v>
      </c>
      <c r="AK218">
        <f t="shared" si="491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50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7"/>
        <v>11</v>
      </c>
      <c r="N219" s="7">
        <f t="shared" si="354"/>
        <v>801461</v>
      </c>
      <c r="O219" s="4">
        <f t="shared" si="355"/>
        <v>0.12002209110053647</v>
      </c>
      <c r="R219">
        <f t="shared" ref="R219" si="508">C219-C218</f>
        <v>1137</v>
      </c>
      <c r="S219">
        <f t="shared" ref="S219" si="509">N219-N218</f>
        <v>4425</v>
      </c>
      <c r="T219" s="8">
        <f t="shared" ref="T219" si="510">R219/V219</f>
        <v>0.20442286947141317</v>
      </c>
      <c r="U219" s="8">
        <f t="shared" ref="U219" si="511">SUM(R213:R219)/SUM(V213:V219)</f>
        <v>0.20076806520716861</v>
      </c>
      <c r="V219">
        <f t="shared" ref="V219" si="512">B219-B218</f>
        <v>5562</v>
      </c>
      <c r="W219">
        <f t="shared" ref="W219:W220" si="513">C219-D219-E219</f>
        <v>23133</v>
      </c>
      <c r="X219" s="3">
        <f t="shared" ref="X219:X220" si="514">F219/W219</f>
        <v>2.3083906108157179E-2</v>
      </c>
      <c r="Y219">
        <f t="shared" ref="Y219:Y220" si="515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9"/>
        <v>140</v>
      </c>
      <c r="AJ219">
        <f t="shared" si="490"/>
        <v>26</v>
      </c>
      <c r="AK219">
        <f t="shared" si="491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50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7"/>
        <v>21</v>
      </c>
      <c r="N220" s="7">
        <f t="shared" si="354"/>
        <v>806416</v>
      </c>
      <c r="O220" s="4">
        <f t="shared" si="355"/>
        <v>0.12078020486374218</v>
      </c>
      <c r="R220">
        <f t="shared" ref="R220" si="516">C220-C219</f>
        <v>1466</v>
      </c>
      <c r="S220">
        <f t="shared" ref="S220" si="517">N220-N219</f>
        <v>4955</v>
      </c>
      <c r="T220" s="8">
        <f t="shared" ref="T220" si="518">R220/V220</f>
        <v>0.22831334683071172</v>
      </c>
      <c r="U220" s="8">
        <f t="shared" ref="U220" si="519">SUM(R214:R220)/SUM(V214:V220)</f>
        <v>0.20379557445468147</v>
      </c>
      <c r="V220">
        <f t="shared" ref="V220" si="520">B220-B219</f>
        <v>6421</v>
      </c>
      <c r="W220">
        <f t="shared" si="513"/>
        <v>23592</v>
      </c>
      <c r="X220" s="3">
        <f t="shared" si="514"/>
        <v>2.2465242455069517E-2</v>
      </c>
      <c r="Y220">
        <f t="shared" si="515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21">Z220-AC220-AF220</f>
        <v>140</v>
      </c>
      <c r="AJ220">
        <f t="shared" ref="AJ220" si="522">AA220-AD220-AG220</f>
        <v>31</v>
      </c>
      <c r="AK220">
        <f t="shared" ref="AK220" si="523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50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7"/>
        <v>15</v>
      </c>
      <c r="N221" s="7">
        <f t="shared" si="354"/>
        <v>811652</v>
      </c>
      <c r="O221" s="4">
        <f t="shared" si="355"/>
        <v>0.12158684326156551</v>
      </c>
      <c r="R221">
        <f t="shared" ref="R221" si="524">C221-C220</f>
        <v>1567</v>
      </c>
      <c r="S221">
        <f t="shared" ref="S221" si="525">N221-N220</f>
        <v>5236</v>
      </c>
      <c r="T221" s="8">
        <f t="shared" ref="T221" si="526">R221/V221</f>
        <v>0.23033955607820078</v>
      </c>
      <c r="U221" s="8">
        <f t="shared" ref="U221" si="527">SUM(R215:R221)/SUM(V215:V221)</f>
        <v>0.20816751689324536</v>
      </c>
      <c r="V221">
        <f t="shared" ref="V221" si="528">B221-B220</f>
        <v>6803</v>
      </c>
      <c r="W221">
        <f t="shared" ref="W221" si="529">C221-D221-E221</f>
        <v>24209</v>
      </c>
      <c r="X221" s="3">
        <f t="shared" ref="X221" si="530">F221/W221</f>
        <v>2.214052625056797E-2</v>
      </c>
      <c r="Y221">
        <f t="shared" ref="Y221" si="531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2">Z221-AC221-AF221</f>
        <v>149</v>
      </c>
      <c r="AJ221">
        <f t="shared" ref="AJ221" si="533">AA221-AD221-AG221</f>
        <v>34</v>
      </c>
      <c r="AK221">
        <f t="shared" ref="AK221" si="534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50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7"/>
        <v>33</v>
      </c>
      <c r="N222" s="7">
        <f t="shared" si="354"/>
        <v>817341</v>
      </c>
      <c r="O222" s="4">
        <f t="shared" si="355"/>
        <v>0.12283926967395468</v>
      </c>
      <c r="R222">
        <f t="shared" ref="R222" si="535">C222-C221</f>
        <v>2116</v>
      </c>
      <c r="S222">
        <f t="shared" ref="S222" si="536">N222-N221</f>
        <v>5689</v>
      </c>
      <c r="T222" s="8">
        <f t="shared" ref="T222" si="537">R222/V222</f>
        <v>0.27110826393337606</v>
      </c>
      <c r="U222" s="8">
        <f t="shared" ref="U222:U226" si="538">SUM(R216:R222)/SUM(V216:V222)</f>
        <v>0.22066343254228399</v>
      </c>
      <c r="V222">
        <f t="shared" ref="V222" si="539">B222-B221</f>
        <v>7805</v>
      </c>
      <c r="W222">
        <f t="shared" ref="W222" si="540">C222-D222-E222</f>
        <v>25385</v>
      </c>
      <c r="X222" s="3">
        <f t="shared" ref="X222" si="541">F222/W222</f>
        <v>2.1469371676186726E-2</v>
      </c>
      <c r="Y222">
        <f t="shared" ref="Y222" si="542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3">Z222-AC222-AF222</f>
        <v>162</v>
      </c>
      <c r="AJ222">
        <f t="shared" ref="AJ222" si="544">AA222-AD222-AG222</f>
        <v>37</v>
      </c>
      <c r="AK222">
        <f t="shared" ref="AK222" si="545">AB222-AE222-AH222</f>
        <v>990</v>
      </c>
    </row>
    <row r="223" spans="1:40" x14ac:dyDescent="0.35">
      <c r="A223" s="14">
        <f t="shared" si="50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7"/>
        <v>31</v>
      </c>
      <c r="N223" s="7">
        <f t="shared" si="354"/>
        <v>821036</v>
      </c>
      <c r="O223" s="4">
        <f t="shared" si="355"/>
        <v>0.12358415945158628</v>
      </c>
      <c r="R223">
        <f t="shared" ref="R223" si="546">C223-C222</f>
        <v>1313</v>
      </c>
      <c r="S223">
        <f t="shared" ref="S223" si="547">N223-N222</f>
        <v>3695</v>
      </c>
      <c r="T223" s="8">
        <f t="shared" ref="T223" si="548">R223/V223</f>
        <v>0.26218051118210861</v>
      </c>
      <c r="U223" s="8">
        <f t="shared" si="538"/>
        <v>0.22966418893984922</v>
      </c>
      <c r="V223">
        <f t="shared" ref="V223" si="549">B223-B222</f>
        <v>5008</v>
      </c>
      <c r="W223">
        <f t="shared" ref="W223" si="550">C223-D223-E223</f>
        <v>26430</v>
      </c>
      <c r="X223" s="3">
        <f t="shared" ref="X223" si="551">F223/W223</f>
        <v>2.0469163828982218E-2</v>
      </c>
      <c r="Y223">
        <f t="shared" ref="Y223" si="552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3">Z223-AC223-AF223</f>
        <v>170</v>
      </c>
      <c r="AJ223">
        <f t="shared" ref="AJ223:AJ224" si="554">AA223-AD223-AG223</f>
        <v>42</v>
      </c>
      <c r="AK223">
        <f t="shared" ref="AK223:AK224" si="555">AB223-AE223-AH223</f>
        <v>1048</v>
      </c>
    </row>
    <row r="224" spans="1:40" x14ac:dyDescent="0.35">
      <c r="A224" s="14">
        <f t="shared" si="50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6">-(J224-J223)+L224</f>
        <v>13</v>
      </c>
      <c r="N224" s="7">
        <f t="shared" si="354"/>
        <v>822855</v>
      </c>
      <c r="O224" s="4">
        <f t="shared" si="355"/>
        <v>0.1238813677525141</v>
      </c>
      <c r="R224">
        <f t="shared" ref="R224" si="557">C224-C223</f>
        <v>575</v>
      </c>
      <c r="S224">
        <f t="shared" ref="S224" si="558">N224-N223</f>
        <v>1819</v>
      </c>
      <c r="T224" s="8">
        <f t="shared" ref="T224" si="559">R224/V224</f>
        <v>0.24018379281537175</v>
      </c>
      <c r="U224" s="8">
        <f t="shared" si="538"/>
        <v>0.23452803501374397</v>
      </c>
      <c r="V224">
        <f t="shared" ref="V224" si="560">B224-B223</f>
        <v>2394</v>
      </c>
      <c r="W224">
        <f t="shared" ref="W224" si="561">C224-D224-E224</f>
        <v>26745</v>
      </c>
      <c r="X224" s="3">
        <f t="shared" ref="X224" si="562">F224/W224</f>
        <v>2.0975883342680874E-2</v>
      </c>
      <c r="Y224">
        <f t="shared" ref="Y224" si="563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3"/>
        <v>172</v>
      </c>
      <c r="AJ224">
        <f t="shared" si="554"/>
        <v>44</v>
      </c>
      <c r="AK224">
        <f t="shared" si="555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50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6"/>
        <v>13</v>
      </c>
      <c r="N225" s="7">
        <f t="shared" si="354"/>
        <v>826386</v>
      </c>
      <c r="O225" s="4">
        <f t="shared" si="355"/>
        <v>0.12459573837002982</v>
      </c>
      <c r="R225">
        <f t="shared" ref="R225" si="564">C225-C224</f>
        <v>1269</v>
      </c>
      <c r="S225">
        <f t="shared" ref="S225" si="565">N225-N224</f>
        <v>3531</v>
      </c>
      <c r="T225" s="8">
        <f t="shared" ref="T225" si="566">R225/V225</f>
        <v>0.26437500000000003</v>
      </c>
      <c r="U225" s="8">
        <f t="shared" si="538"/>
        <v>0.24342020467610137</v>
      </c>
      <c r="V225">
        <f t="shared" ref="V225" si="567">B225-B224</f>
        <v>4800</v>
      </c>
      <c r="W225">
        <f t="shared" ref="W225" si="568">C225-D225-E225</f>
        <v>26560</v>
      </c>
      <c r="X225" s="3">
        <f t="shared" ref="X225" si="569">F225/W225</f>
        <v>2.1234939759036144E-2</v>
      </c>
      <c r="Y225">
        <f t="shared" ref="Y225" si="570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71">Z225-AC225-AF225</f>
        <v>168</v>
      </c>
      <c r="AJ225">
        <f t="shared" ref="AJ225:AJ226" si="572">AA225-AD225-AG225</f>
        <v>46</v>
      </c>
      <c r="AK225">
        <f t="shared" ref="AK225:AK226" si="573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50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6"/>
        <v>18</v>
      </c>
      <c r="N226" s="7">
        <f t="shared" si="354"/>
        <v>829303</v>
      </c>
      <c r="O226" s="4">
        <f t="shared" si="355"/>
        <v>0.12565973283851173</v>
      </c>
      <c r="R226">
        <f t="shared" ref="R226" si="574">C226-C225</f>
        <v>1568</v>
      </c>
      <c r="S226">
        <f t="shared" ref="S226" si="575">N226-N225</f>
        <v>2917</v>
      </c>
      <c r="T226" s="8">
        <f t="shared" ref="T226" si="576">R226/V226</f>
        <v>0.34960981047937567</v>
      </c>
      <c r="U226" s="8">
        <f t="shared" si="538"/>
        <v>0.2617987061194188</v>
      </c>
      <c r="V226">
        <f t="shared" ref="V226" si="577">B226-B225</f>
        <v>4485</v>
      </c>
      <c r="W226">
        <f t="shared" ref="W226" si="578">C226-D226-E226</f>
        <v>27102</v>
      </c>
      <c r="X226" s="3">
        <f t="shared" ref="X226" si="579">F226/W226</f>
        <v>2.1990996974393034E-2</v>
      </c>
      <c r="Y226">
        <f t="shared" ref="Y226:Y228" si="580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71"/>
        <v>174</v>
      </c>
      <c r="AJ226">
        <f t="shared" si="572"/>
        <v>48</v>
      </c>
      <c r="AK226">
        <f t="shared" si="573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50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6"/>
        <v>27</v>
      </c>
      <c r="N227" s="7">
        <f t="shared" si="354"/>
        <v>834614</v>
      </c>
      <c r="O227" s="4">
        <f t="shared" si="355"/>
        <v>0.12729778450702459</v>
      </c>
      <c r="R227">
        <f t="shared" ref="R227:R228" si="581">C227-C226</f>
        <v>2555</v>
      </c>
      <c r="S227">
        <f t="shared" ref="S227:S228" si="582">N227-N226</f>
        <v>5311</v>
      </c>
      <c r="T227" s="8">
        <f t="shared" ref="T227:T229" si="583">R227/V227</f>
        <v>0.32481566234426645</v>
      </c>
      <c r="U227" s="8">
        <f t="shared" ref="U227:U228" si="584">SUM(R221:R227)/SUM(V221:V227)</f>
        <v>0.27994688593243278</v>
      </c>
      <c r="V227">
        <f t="shared" ref="V227:V228" si="585">B227-B226</f>
        <v>7866</v>
      </c>
      <c r="W227">
        <f t="shared" ref="W227:W228" si="586">C227-D227-E227</f>
        <v>28675</v>
      </c>
      <c r="X227" s="3">
        <f t="shared" ref="X227:X228" si="587">F227/W227</f>
        <v>2.1098517872711421E-2</v>
      </c>
      <c r="Y227">
        <f t="shared" si="580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8">Z227-AC227-AF227</f>
        <v>187</v>
      </c>
      <c r="AJ227">
        <f t="shared" ref="AJ227" si="589">AA227-AD227-AG227</f>
        <v>54</v>
      </c>
      <c r="AK227">
        <f t="shared" ref="AK227" si="590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50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6"/>
        <v>21</v>
      </c>
      <c r="N228" s="7">
        <f t="shared" si="354"/>
        <v>839328</v>
      </c>
      <c r="O228" s="4">
        <f t="shared" si="355"/>
        <v>0.1290441077280359</v>
      </c>
      <c r="R228">
        <f t="shared" si="581"/>
        <v>2616</v>
      </c>
      <c r="S228">
        <f t="shared" si="582"/>
        <v>4714</v>
      </c>
      <c r="T228" s="8">
        <f t="shared" si="583"/>
        <v>0.35688949522510233</v>
      </c>
      <c r="U228" s="8">
        <f t="shared" si="584"/>
        <v>0.30266075388026609</v>
      </c>
      <c r="V228">
        <f t="shared" si="585"/>
        <v>7330</v>
      </c>
      <c r="W228">
        <f t="shared" si="586"/>
        <v>30392</v>
      </c>
      <c r="X228" s="3">
        <f t="shared" si="587"/>
        <v>1.9939457752040011E-2</v>
      </c>
      <c r="Y228">
        <f t="shared" si="580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91">Z228-AC228-AF228</f>
        <v>206</v>
      </c>
      <c r="AJ228">
        <f t="shared" ref="AJ228" si="592">AA228-AD228-AG228</f>
        <v>60</v>
      </c>
      <c r="AK228">
        <f t="shared" ref="AK228" si="593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50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6"/>
        <v>12</v>
      </c>
      <c r="N229" s="7">
        <f t="shared" si="354"/>
        <v>844084</v>
      </c>
      <c r="O229" s="4">
        <f t="shared" si="355"/>
        <v>0.13088102801188226</v>
      </c>
      <c r="R229">
        <f t="shared" ref="R229" si="594">C229-C228</f>
        <v>2753</v>
      </c>
      <c r="S229">
        <f t="shared" ref="S229" si="595">N229-N228</f>
        <v>4756</v>
      </c>
      <c r="T229" s="8">
        <f t="shared" si="583"/>
        <v>0.36662671460913571</v>
      </c>
      <c r="U229" s="8">
        <f t="shared" ref="U229" si="596">SUM(R223:R229)/SUM(V223:V229)</f>
        <v>0.32110580828594637</v>
      </c>
      <c r="V229">
        <f t="shared" ref="V229" si="597">B229-B228</f>
        <v>7509</v>
      </c>
      <c r="W229">
        <f t="shared" ref="W229" si="598">C229-D229-E229</f>
        <v>32216</v>
      </c>
      <c r="X229" s="3">
        <f t="shared" ref="X229" si="599">F229/W229</f>
        <v>1.9555500372485723E-2</v>
      </c>
      <c r="Y229">
        <f t="shared" ref="Y229" si="600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601">Z229-AC229-AF229</f>
        <v>230</v>
      </c>
      <c r="AJ229">
        <f t="shared" ref="AJ229" si="602">AA229-AD229-AG229</f>
        <v>69</v>
      </c>
      <c r="AK229">
        <f t="shared" ref="AK229" si="603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50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6"/>
        <v>32</v>
      </c>
      <c r="N230" s="7">
        <f t="shared" si="354"/>
        <v>849775</v>
      </c>
      <c r="O230" s="4">
        <f t="shared" si="355"/>
        <v>0.13272070192699248</v>
      </c>
      <c r="R230">
        <f t="shared" ref="R230" si="604">C230-C229</f>
        <v>2931</v>
      </c>
      <c r="S230">
        <f t="shared" ref="S230" si="605">N230-N229</f>
        <v>5691</v>
      </c>
      <c r="T230" s="8">
        <f t="shared" ref="T230" si="606">R230/V230</f>
        <v>0.33994432846207379</v>
      </c>
      <c r="U230" s="8">
        <f t="shared" ref="U230" si="607">SUM(R224:R230)/SUM(V224:V230)</f>
        <v>0.33174440775705716</v>
      </c>
      <c r="V230">
        <f t="shared" ref="V230" si="608">B230-B229</f>
        <v>8622</v>
      </c>
      <c r="W230">
        <f t="shared" ref="W230" si="609">C230-D230-E230</f>
        <v>34819</v>
      </c>
      <c r="X230" s="3">
        <f t="shared" ref="X230" si="610">F230/W230</f>
        <v>1.9414687383325194E-2</v>
      </c>
      <c r="Y230">
        <f t="shared" ref="Y230" si="611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2">Z230-AC230-AF230</f>
        <v>252</v>
      </c>
      <c r="AJ230">
        <f t="shared" ref="AJ230" si="613">AA230-AD230-AG230</f>
        <v>84</v>
      </c>
      <c r="AK230">
        <f t="shared" ref="AK230" si="614">AB230-AE230-AH230</f>
        <v>1758</v>
      </c>
    </row>
    <row r="231" spans="1:61" x14ac:dyDescent="0.35">
      <c r="A231" s="14">
        <f t="shared" si="50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6"/>
        <v>22</v>
      </c>
      <c r="N231" s="7">
        <f t="shared" si="354"/>
        <v>852382</v>
      </c>
      <c r="O231" s="4">
        <f t="shared" si="355"/>
        <v>0.13354151546016585</v>
      </c>
      <c r="R231">
        <f t="shared" ref="R231" si="615">C231-C230</f>
        <v>1330</v>
      </c>
      <c r="S231">
        <f t="shared" ref="S231" si="616">N231-N230</f>
        <v>2607</v>
      </c>
      <c r="T231" s="8">
        <f t="shared" ref="T231" si="617">R231/V231</f>
        <v>0.33782067564135126</v>
      </c>
      <c r="U231" s="8">
        <f t="shared" ref="U231" si="618">SUM(R225:R231)/SUM(V225:V231)</f>
        <v>0.33720173292329791</v>
      </c>
      <c r="V231">
        <f t="shared" ref="V231" si="619">B231-B230</f>
        <v>3937</v>
      </c>
      <c r="W231">
        <f t="shared" ref="W231" si="620">C231-D231-E231</f>
        <v>35832</v>
      </c>
      <c r="X231" s="3">
        <f t="shared" ref="X231" si="621">F231/W231</f>
        <v>2.0037954900647467E-2</v>
      </c>
      <c r="Y231">
        <f t="shared" ref="Y231" si="622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3">Z231-AC231-AF231</f>
        <v>266</v>
      </c>
      <c r="AJ231">
        <f t="shared" ref="AJ231" si="624">AA231-AD231-AG231</f>
        <v>84</v>
      </c>
      <c r="AK231">
        <f t="shared" ref="AK231" si="625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6">AT231/AS231</f>
        <v>0.21274509803921568</v>
      </c>
    </row>
    <row r="232" spans="1:61" x14ac:dyDescent="0.35">
      <c r="A232" s="14">
        <f t="shared" si="50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6"/>
        <v>16</v>
      </c>
      <c r="N232" s="7">
        <f t="shared" si="354"/>
        <v>854748</v>
      </c>
      <c r="O232" s="4">
        <f t="shared" si="355"/>
        <v>0.13464009144134523</v>
      </c>
      <c r="R232">
        <f t="shared" ref="R232" si="627">C232-C231</f>
        <v>1617</v>
      </c>
      <c r="S232">
        <f t="shared" ref="S232" si="628">N232-N231</f>
        <v>2366</v>
      </c>
      <c r="T232" s="8">
        <f t="shared" ref="T232" si="629">R232/V232</f>
        <v>0.40597539543057998</v>
      </c>
      <c r="U232" s="8">
        <f t="shared" ref="U232" si="630">SUM(R226:R232)/SUM(V226:V232)</f>
        <v>0.35145888594164454</v>
      </c>
      <c r="V232">
        <f t="shared" ref="V232" si="631">B232-B231</f>
        <v>3983</v>
      </c>
      <c r="W232">
        <f t="shared" ref="W232" si="632">C232-D232-E232</f>
        <v>35823</v>
      </c>
      <c r="X232" s="3">
        <f t="shared" ref="X232" si="633">F232/W232</f>
        <v>2.0377969460960835E-2</v>
      </c>
      <c r="Y232">
        <f t="shared" ref="Y232" si="634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5">Z232-AC232-AF232</f>
        <v>292</v>
      </c>
      <c r="AJ232">
        <f t="shared" ref="AJ232" si="636">AA232-AD232-AG232</f>
        <v>81</v>
      </c>
      <c r="AK232">
        <f t="shared" ref="AK232" si="637">AB232-AE232-AH232</f>
        <v>1813</v>
      </c>
      <c r="AS232">
        <v>3393</v>
      </c>
      <c r="AT232">
        <v>866</v>
      </c>
      <c r="AU232">
        <f t="shared" si="626"/>
        <v>0.25523135867963453</v>
      </c>
    </row>
    <row r="233" spans="1:61" x14ac:dyDescent="0.35">
      <c r="A233" s="14">
        <f t="shared" si="50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6"/>
        <v>37</v>
      </c>
      <c r="N233" s="7">
        <f t="shared" si="354"/>
        <v>858528</v>
      </c>
      <c r="O233" s="4">
        <f t="shared" si="355"/>
        <v>0.13668839037104596</v>
      </c>
      <c r="R233">
        <f t="shared" ref="R233" si="638">C233-C232</f>
        <v>2942</v>
      </c>
      <c r="S233">
        <f t="shared" ref="S233" si="639">N233-N232</f>
        <v>3780</v>
      </c>
      <c r="T233" s="8">
        <f t="shared" ref="T233" si="640">R233/V233</f>
        <v>0.43766736090449271</v>
      </c>
      <c r="U233" s="8">
        <f t="shared" ref="U233" si="641">SUM(R227:R233)/SUM(V227:V233)</f>
        <v>0.36424546977310795</v>
      </c>
      <c r="V233">
        <f t="shared" ref="V233" si="642">B233-B232</f>
        <v>6722</v>
      </c>
      <c r="W233">
        <f t="shared" ref="W233" si="643">C233-D233-E233</f>
        <v>37531</v>
      </c>
      <c r="X233" s="3">
        <f t="shared" ref="X233" si="644">F233/W233</f>
        <v>2.070288561455863E-2</v>
      </c>
      <c r="Y233">
        <f t="shared" ref="Y233" si="645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6">Z233-AC233-AF233</f>
        <v>335</v>
      </c>
      <c r="AJ233">
        <f t="shared" ref="AJ233" si="647">AA233-AD233-AG233</f>
        <v>98</v>
      </c>
      <c r="AK233">
        <f t="shared" ref="AK233" si="648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6"/>
        <v>0.23459347488348006</v>
      </c>
    </row>
    <row r="234" spans="1:61" x14ac:dyDescent="0.35">
      <c r="A234" s="14">
        <f t="shared" si="50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6"/>
        <v>32</v>
      </c>
      <c r="N234" s="7">
        <f t="shared" si="354"/>
        <v>863167</v>
      </c>
      <c r="O234" s="4">
        <f t="shared" si="355"/>
        <v>0.1392190846972193</v>
      </c>
      <c r="R234">
        <f t="shared" ref="R234" si="649">C234-C233</f>
        <v>3674</v>
      </c>
      <c r="S234">
        <f t="shared" ref="S234" si="650">N234-N233</f>
        <v>4639</v>
      </c>
      <c r="T234" s="8">
        <f t="shared" ref="T234" si="651">R234/V234</f>
        <v>0.44195837844340191</v>
      </c>
      <c r="U234" s="8">
        <f t="shared" ref="U234" si="652">SUM(R228:R234)/SUM(V228:V234)</f>
        <v>0.38484574284729406</v>
      </c>
      <c r="V234">
        <f t="shared" ref="V234" si="653">B234-B233</f>
        <v>8313</v>
      </c>
      <c r="W234">
        <f t="shared" ref="W234" si="654">C234-D234-E234</f>
        <v>39877</v>
      </c>
      <c r="X234" s="3">
        <f t="shared" ref="X234" si="655">F234/W234</f>
        <v>2.1039697068485592E-2</v>
      </c>
      <c r="Y234">
        <f t="shared" ref="Y234" si="656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7">Z234-AC234-AF234</f>
        <v>352</v>
      </c>
      <c r="AJ234">
        <f t="shared" ref="AJ234" si="658">AA234-AD234-AG234</f>
        <v>111</v>
      </c>
      <c r="AK234">
        <f t="shared" ref="AK234" si="659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6"/>
        <v>0.245418048525048</v>
      </c>
    </row>
    <row r="235" spans="1:61" x14ac:dyDescent="0.35">
      <c r="A235" s="14">
        <f t="shared" si="50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6"/>
        <v>32</v>
      </c>
      <c r="N235" s="7">
        <f t="shared" si="354"/>
        <v>868786</v>
      </c>
      <c r="O235" s="4">
        <f t="shared" si="355"/>
        <v>0.1420634654163449</v>
      </c>
      <c r="R235">
        <f t="shared" ref="R235" si="660">C235-C234</f>
        <v>4255</v>
      </c>
      <c r="S235">
        <f t="shared" ref="S235" si="661">N235-N234</f>
        <v>5619</v>
      </c>
      <c r="T235" s="8">
        <f t="shared" ref="T235" si="662">R235/V235</f>
        <v>0.43092971440145839</v>
      </c>
      <c r="U235" s="8">
        <f t="shared" ref="U235" si="663">SUM(R229:R235)/SUM(V229:V235)</f>
        <v>0.39832516339869278</v>
      </c>
      <c r="V235">
        <f t="shared" ref="V235" si="664">B235-B234</f>
        <v>9874</v>
      </c>
      <c r="W235">
        <f t="shared" ref="W235" si="665">C235-D235-E235</f>
        <v>42868</v>
      </c>
      <c r="X235" s="3">
        <f t="shared" ref="X235" si="666">F235/W235</f>
        <v>2.1274610432023888E-2</v>
      </c>
      <c r="Y235">
        <f t="shared" ref="Y235" si="667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8">Z235-AC235-AF235</f>
        <v>395</v>
      </c>
      <c r="AJ235">
        <f t="shared" ref="AJ235" si="669">AA235-AD235-AG235</f>
        <v>127</v>
      </c>
      <c r="AK235">
        <f t="shared" ref="AK235" si="670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6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71">AW235/AV235</f>
        <v>0.61627906976744184</v>
      </c>
      <c r="BC235">
        <f t="shared" ref="BC235:BD237" si="672">AY235/AX235</f>
        <v>0.32577319587628867</v>
      </c>
      <c r="BD235">
        <f t="shared" si="672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50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6"/>
        <v>84</v>
      </c>
      <c r="N236" s="7">
        <f t="shared" si="354"/>
        <v>873373</v>
      </c>
      <c r="O236" s="4">
        <f t="shared" si="355"/>
        <v>0.14510889088789461</v>
      </c>
      <c r="R236">
        <f t="shared" ref="R236" si="673">C236-C235</f>
        <v>4386</v>
      </c>
      <c r="S236">
        <f t="shared" ref="S236" si="674">N236-N235</f>
        <v>4587</v>
      </c>
      <c r="T236" s="8">
        <f t="shared" ref="T236" si="675">R236/V236</f>
        <v>0.48879973253092612</v>
      </c>
      <c r="U236" s="8">
        <f t="shared" ref="U236" si="676">SUM(R230:R236)/SUM(V230:V236)</f>
        <v>0.41914564493098527</v>
      </c>
      <c r="V236">
        <f t="shared" ref="V236" si="677">B236-B235</f>
        <v>8973</v>
      </c>
      <c r="W236">
        <f t="shared" ref="W236" si="678">C236-D236-E236</f>
        <v>46075</v>
      </c>
      <c r="X236" s="3">
        <f t="shared" ref="X236" si="679">F236/W236</f>
        <v>2.0596852957135106E-2</v>
      </c>
      <c r="Y236">
        <f t="shared" ref="Y236" si="680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81">Z236-AC236-AF236</f>
        <v>444</v>
      </c>
      <c r="AJ236">
        <f t="shared" ref="AJ236" si="682">AA236-AD236-AG236</f>
        <v>131</v>
      </c>
      <c r="AK236">
        <f t="shared" ref="AK236" si="683">AB236-AE236-AH236</f>
        <v>2396</v>
      </c>
      <c r="AS236">
        <v>6479</v>
      </c>
      <c r="AT236">
        <v>1841</v>
      </c>
      <c r="AU236">
        <f t="shared" si="626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71"/>
        <v>0.23728813559322035</v>
      </c>
      <c r="BC236">
        <f t="shared" si="672"/>
        <v>0.2813852813852814</v>
      </c>
      <c r="BD236">
        <f t="shared" si="672"/>
        <v>0.44615384615384618</v>
      </c>
      <c r="BE236">
        <f t="shared" ref="BE236:BE243" si="684">SUM(AT230:AT236)/SUM(AS230:AS236)</f>
        <v>0.25802867286376324</v>
      </c>
      <c r="BF236">
        <f t="shared" ref="BF236:BF243" si="685">SUM(AT223:AT236)/SUM(AS223:AS236)</f>
        <v>0.25219941348973607</v>
      </c>
      <c r="BG236">
        <f t="shared" ref="BG236:BG239" si="686">SUM(AW230:AW236)/SUM(AV230:AV236)</f>
        <v>0.46206896551724136</v>
      </c>
      <c r="BH236">
        <f t="shared" ref="BH236:BH239" si="687">SUM(AY230:AY236)/SUM(AX230:AX236)</f>
        <v>0.31145251396648044</v>
      </c>
      <c r="BI236">
        <f t="shared" ref="BI236:BI256" si="688">SUM(BA230:BA236)/SUM(AZ230:AZ236)</f>
        <v>0.61538461538461542</v>
      </c>
    </row>
    <row r="237" spans="1:61" x14ac:dyDescent="0.35">
      <c r="A237" s="14">
        <f t="shared" si="50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6"/>
        <v>-6</v>
      </c>
      <c r="N237" s="7">
        <f t="shared" si="354"/>
        <v>877777</v>
      </c>
      <c r="O237" s="4">
        <f t="shared" si="355"/>
        <v>0.14770160812666158</v>
      </c>
      <c r="R237">
        <f t="shared" ref="R237" si="689">C237-C236</f>
        <v>3871</v>
      </c>
      <c r="S237">
        <f t="shared" ref="S237" si="690">N237-N236</f>
        <v>4404</v>
      </c>
      <c r="T237" s="8">
        <f t="shared" ref="T237" si="691">R237/V237</f>
        <v>0.46779456193353475</v>
      </c>
      <c r="U237" s="8">
        <f t="shared" ref="U237" si="692">SUM(R231:R237)/SUM(V231:V237)</f>
        <v>0.44082113545140483</v>
      </c>
      <c r="V237">
        <f t="shared" ref="V237" si="693">B237-B236</f>
        <v>8275</v>
      </c>
      <c r="W237">
        <f t="shared" ref="W237" si="694">C237-D237-E237</f>
        <v>49567</v>
      </c>
      <c r="X237" s="3">
        <f t="shared" ref="X237" si="695">F237/W237</f>
        <v>2.0013315310589707E-2</v>
      </c>
      <c r="Y237">
        <f t="shared" ref="Y237" si="696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7">Z237-AC237-AF237</f>
        <v>476</v>
      </c>
      <c r="AJ237">
        <f t="shared" ref="AJ237" si="698">AA237-AD237-AG237</f>
        <v>146</v>
      </c>
      <c r="AK237">
        <f t="shared" ref="AK237" si="699">AB237-AE237-AH237</f>
        <v>2596</v>
      </c>
      <c r="AS237">
        <v>7634</v>
      </c>
      <c r="AT237">
        <v>2162</v>
      </c>
      <c r="AU237">
        <f t="shared" si="626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71"/>
        <v>0.28985507246376813</v>
      </c>
      <c r="BC237">
        <f t="shared" si="672"/>
        <v>0.30110497237569062</v>
      </c>
      <c r="BD237">
        <f t="shared" si="672"/>
        <v>0.31192660550458717</v>
      </c>
      <c r="BE237">
        <f t="shared" si="684"/>
        <v>0.26234477802977568</v>
      </c>
      <c r="BF237">
        <f t="shared" si="685"/>
        <v>0.25687747035573122</v>
      </c>
      <c r="BG237">
        <f t="shared" si="686"/>
        <v>0.40654205607476634</v>
      </c>
      <c r="BH237">
        <f t="shared" si="687"/>
        <v>0.3079777365491651</v>
      </c>
      <c r="BI237">
        <f t="shared" si="688"/>
        <v>0.5089285714285714</v>
      </c>
    </row>
    <row r="238" spans="1:61" x14ac:dyDescent="0.35">
      <c r="A238" s="14">
        <f t="shared" si="50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6"/>
        <v>37</v>
      </c>
      <c r="N238" s="7">
        <f t="shared" si="354"/>
        <v>884098</v>
      </c>
      <c r="O238" s="4">
        <f t="shared" si="355"/>
        <v>0.15065221526466163</v>
      </c>
      <c r="R238">
        <f t="shared" ref="R238" si="700">C238-C237</f>
        <v>4699</v>
      </c>
      <c r="S238">
        <f t="shared" ref="S238" si="701">N238-N237</f>
        <v>6321</v>
      </c>
      <c r="T238" s="8">
        <f t="shared" ref="T238" si="702">R238/V238</f>
        <v>0.4264065335753176</v>
      </c>
      <c r="U238" s="8">
        <f t="shared" ref="U238" si="703">SUM(R232:R238)/SUM(V232:V238)</f>
        <v>0.44513645906228133</v>
      </c>
      <c r="V238">
        <f t="shared" ref="V238" si="704">B238-B237</f>
        <v>11020</v>
      </c>
      <c r="W238">
        <f t="shared" ref="W238" si="705">C238-D238-E238</f>
        <v>53935</v>
      </c>
      <c r="X238" s="3">
        <f t="shared" ref="X238" si="706">F238/W238</f>
        <v>1.9171224622230462E-2</v>
      </c>
      <c r="Y238">
        <f t="shared" ref="Y238" si="707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8">Z238-AC238-AF238</f>
        <v>550</v>
      </c>
      <c r="AJ238">
        <f t="shared" ref="AJ238" si="709">AA238-AD238-AG238</f>
        <v>163</v>
      </c>
      <c r="AK238">
        <f t="shared" ref="AK238" si="710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6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71"/>
        <v>0.32743362831858408</v>
      </c>
      <c r="BC238">
        <f t="shared" ref="BC238:BC263" si="711">AY238/AX238</f>
        <v>0.26666666666666666</v>
      </c>
      <c r="BD238">
        <f t="shared" ref="BD238:BD263" si="712">AZ238/AY238</f>
        <v>0.41</v>
      </c>
      <c r="BE238">
        <f t="shared" si="684"/>
        <v>0.27028105240061434</v>
      </c>
      <c r="BF238">
        <f t="shared" si="685"/>
        <v>0.26019575856443722</v>
      </c>
      <c r="BG238">
        <f t="shared" si="686"/>
        <v>0.37920489296636084</v>
      </c>
      <c r="BH238">
        <f t="shared" si="687"/>
        <v>0.29731589814177561</v>
      </c>
      <c r="BI238">
        <f t="shared" si="688"/>
        <v>0.48366013071895425</v>
      </c>
    </row>
    <row r="239" spans="1:61" x14ac:dyDescent="0.35">
      <c r="A239" s="14">
        <f t="shared" si="50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6"/>
        <v>12</v>
      </c>
      <c r="N239" s="7">
        <f t="shared" si="354"/>
        <v>888554</v>
      </c>
      <c r="O239" s="4">
        <f t="shared" si="355"/>
        <v>0.15359848809585044</v>
      </c>
      <c r="R239">
        <f t="shared" ref="R239" si="713">C239-C238</f>
        <v>4432</v>
      </c>
      <c r="S239">
        <f t="shared" ref="S239" si="714">N239-N238</f>
        <v>4456</v>
      </c>
      <c r="T239" s="8">
        <f t="shared" ref="T239" si="715">R239/V239</f>
        <v>0.49864986498649866</v>
      </c>
      <c r="U239" s="8">
        <f t="shared" ref="U239" si="716">SUM(R233:R239)/SUM(V233:V239)</f>
        <v>0.455312978329171</v>
      </c>
      <c r="V239">
        <f t="shared" ref="V239" si="717">B239-B238</f>
        <v>8888</v>
      </c>
      <c r="W239">
        <f t="shared" ref="W239" si="718">C239-D239-E239</f>
        <v>56489</v>
      </c>
      <c r="X239" s="3">
        <f t="shared" ref="X239" si="719">F239/W239</f>
        <v>2.0092407371346634E-2</v>
      </c>
      <c r="Y239">
        <f t="shared" ref="Y239" si="720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21">Z239-AC239-AF239</f>
        <v>575</v>
      </c>
      <c r="AJ239">
        <f t="shared" ref="AJ239:AJ242" si="722">AA239-AD239-AG239</f>
        <v>186</v>
      </c>
      <c r="AK239">
        <f t="shared" ref="AK239:AK242" si="723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6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71"/>
        <v>0.43023255813953487</v>
      </c>
      <c r="BC239">
        <f t="shared" si="711"/>
        <v>0.32089552238805968</v>
      </c>
      <c r="BD239">
        <f t="shared" si="712"/>
        <v>0.44961240310077522</v>
      </c>
      <c r="BE239">
        <f t="shared" si="684"/>
        <v>0.27482896490448688</v>
      </c>
      <c r="BF239">
        <f t="shared" si="685"/>
        <v>0.26444554245782453</v>
      </c>
      <c r="BG239">
        <f t="shared" si="686"/>
        <v>0.38983050847457629</v>
      </c>
      <c r="BH239">
        <f t="shared" si="687"/>
        <v>0.30242587601078169</v>
      </c>
      <c r="BI239">
        <f t="shared" si="688"/>
        <v>0.45023696682464454</v>
      </c>
    </row>
    <row r="240" spans="1:61" x14ac:dyDescent="0.35">
      <c r="A240" s="14">
        <f t="shared" si="50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6"/>
        <v>41</v>
      </c>
      <c r="N240" s="7">
        <f t="shared" si="354"/>
        <v>893684</v>
      </c>
      <c r="O240" s="4">
        <f t="shared" si="355"/>
        <v>0.15666718567903332</v>
      </c>
      <c r="R240">
        <f t="shared" ref="R240" si="724">C240-C239</f>
        <v>4773</v>
      </c>
      <c r="S240">
        <f t="shared" ref="S240" si="725">N240-N239</f>
        <v>5130</v>
      </c>
      <c r="T240" s="8">
        <f t="shared" ref="T240" si="726">R240/V240</f>
        <v>0.48197515904271432</v>
      </c>
      <c r="U240" s="8">
        <f t="shared" ref="U240" si="727">SUM(R234:R240)/SUM(V234:V240)</f>
        <v>0.46117769671704012</v>
      </c>
      <c r="V240">
        <f t="shared" ref="V240" si="728">B240-B239</f>
        <v>9903</v>
      </c>
      <c r="W240">
        <f t="shared" ref="W240" si="729">C240-D240-E240</f>
        <v>59910</v>
      </c>
      <c r="X240" s="3">
        <f t="shared" ref="X240" si="730">F240/W240</f>
        <v>1.986312802537139E-2</v>
      </c>
      <c r="Y240">
        <f t="shared" ref="Y240" si="731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21"/>
        <v>648</v>
      </c>
      <c r="AJ240">
        <f t="shared" si="722"/>
        <v>219</v>
      </c>
      <c r="AK240">
        <f t="shared" si="723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6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71"/>
        <v>0.38383838383838381</v>
      </c>
      <c r="BC240">
        <f t="shared" si="711"/>
        <v>0.33995037220843671</v>
      </c>
      <c r="BD240">
        <f t="shared" si="712"/>
        <v>0.45255474452554745</v>
      </c>
      <c r="BE240">
        <f t="shared" si="684"/>
        <v>0.27971783069841905</v>
      </c>
      <c r="BF240">
        <f t="shared" si="685"/>
        <v>0.26720332712474165</v>
      </c>
      <c r="BG240">
        <f t="shared" ref="BG240:BG245" si="732">SUM(AW234:AW240)/SUM(AV234:AV240)</f>
        <v>0.388671875</v>
      </c>
      <c r="BH240">
        <f t="shared" ref="BH240:BH245" si="733">SUM(AY234:AY240)/SUM(AX234:AX240)</f>
        <v>0.30912311780336582</v>
      </c>
      <c r="BI240">
        <f t="shared" si="688"/>
        <v>0.41025641025641024</v>
      </c>
    </row>
    <row r="241" spans="1:80" x14ac:dyDescent="0.35">
      <c r="A241" s="14">
        <f t="shared" si="50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6"/>
        <v>40</v>
      </c>
      <c r="N241" s="7">
        <f t="shared" si="354"/>
        <v>897915</v>
      </c>
      <c r="O241" s="4">
        <f t="shared" si="355"/>
        <v>0.15945473590993894</v>
      </c>
      <c r="R241">
        <f t="shared" ref="R241" si="734">C241-C240</f>
        <v>4317</v>
      </c>
      <c r="S241">
        <f t="shared" ref="S241" si="735">N241-N240</f>
        <v>4231</v>
      </c>
      <c r="T241" s="8">
        <f t="shared" ref="T241" si="736">R241/V241</f>
        <v>0.50503041647168934</v>
      </c>
      <c r="U241" s="8">
        <f t="shared" ref="U241" si="737">SUM(R235:R241)/SUM(V235:V241)</f>
        <v>0.46934225195094759</v>
      </c>
      <c r="V241">
        <f t="shared" ref="V241" si="738">B241-B240</f>
        <v>8548</v>
      </c>
      <c r="W241">
        <f t="shared" ref="W241" si="739">C241-D241-E241</f>
        <v>63055</v>
      </c>
      <c r="X241" s="3">
        <f t="shared" ref="X241" si="740">F241/W241</f>
        <v>1.9157878042978353E-2</v>
      </c>
      <c r="Y241">
        <f t="shared" ref="Y241" si="741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21"/>
        <v>675</v>
      </c>
      <c r="AJ241">
        <f t="shared" si="722"/>
        <v>244</v>
      </c>
      <c r="AK241">
        <f t="shared" si="723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6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71"/>
        <v>0.2818181818181818</v>
      </c>
      <c r="BC241">
        <f t="shared" si="711"/>
        <v>0.34226190476190477</v>
      </c>
      <c r="BD241">
        <f t="shared" si="712"/>
        <v>0.23478260869565218</v>
      </c>
      <c r="BE241">
        <f t="shared" si="684"/>
        <v>0.28468850655982403</v>
      </c>
      <c r="BF241">
        <f t="shared" si="685"/>
        <v>0.26990979087885553</v>
      </c>
      <c r="BG241">
        <f t="shared" si="732"/>
        <v>0.36977491961414793</v>
      </c>
      <c r="BH241">
        <f t="shared" si="733"/>
        <v>0.31341557440246726</v>
      </c>
      <c r="BI241">
        <f t="shared" si="688"/>
        <v>0.42333333333333334</v>
      </c>
    </row>
    <row r="242" spans="1:80" x14ac:dyDescent="0.35">
      <c r="A242" s="14">
        <f t="shared" si="50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6"/>
        <v>47</v>
      </c>
      <c r="N242" s="7">
        <f t="shared" si="354"/>
        <v>903821</v>
      </c>
      <c r="O242" s="4">
        <f t="shared" si="355"/>
        <v>0.16254403537284362</v>
      </c>
      <c r="R242">
        <f t="shared" ref="R242" si="742">C242-C241</f>
        <v>5087</v>
      </c>
      <c r="S242">
        <f t="shared" ref="S242" si="743">N242-N241</f>
        <v>5906</v>
      </c>
      <c r="T242" s="8">
        <f t="shared" ref="T242" si="744">R242/V242</f>
        <v>0.46274902210497587</v>
      </c>
      <c r="U242" s="8">
        <f t="shared" ref="U242" si="745">SUM(R236:R242)/SUM(V236:V242)</f>
        <v>0.47394894894894896</v>
      </c>
      <c r="V242">
        <f t="shared" ref="V242" si="746">B242-B241</f>
        <v>10993</v>
      </c>
      <c r="W242">
        <f t="shared" ref="W242" si="747">C242-D242-E242</f>
        <v>66986</v>
      </c>
      <c r="X242" s="3">
        <f t="shared" ref="X242" si="748">F242/W242</f>
        <v>1.831726032305258E-2</v>
      </c>
      <c r="Y242">
        <f t="shared" ref="Y242" si="749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21"/>
        <v>726</v>
      </c>
      <c r="AJ242">
        <f t="shared" si="722"/>
        <v>262</v>
      </c>
      <c r="AK242">
        <f t="shared" si="723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6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71"/>
        <v>0.38202247191011235</v>
      </c>
      <c r="BC242">
        <f t="shared" si="711"/>
        <v>0.30769230769230771</v>
      </c>
      <c r="BD242">
        <f t="shared" si="712"/>
        <v>0.2857142857142857</v>
      </c>
      <c r="BE242">
        <f t="shared" si="684"/>
        <v>0.28683559145388221</v>
      </c>
      <c r="BF242">
        <f t="shared" si="685"/>
        <v>0.2754497538877031</v>
      </c>
      <c r="BG242">
        <f t="shared" si="732"/>
        <v>0.33760000000000001</v>
      </c>
      <c r="BH242">
        <f t="shared" si="733"/>
        <v>0.31006240249609984</v>
      </c>
      <c r="BI242">
        <f t="shared" si="688"/>
        <v>0.37113402061855671</v>
      </c>
      <c r="BJ242" s="20">
        <v>0.308</v>
      </c>
      <c r="BK242" s="20">
        <v>0.26400000000000001</v>
      </c>
      <c r="BL242" s="20">
        <v>0.223</v>
      </c>
      <c r="BN242" s="22">
        <f t="shared" ref="BN242:BN263" si="750">B242</f>
        <v>1079246</v>
      </c>
      <c r="BP242" s="21">
        <f t="shared" ref="BP242:BP263" si="751">C242</f>
        <v>175425</v>
      </c>
      <c r="BQ242" s="21">
        <f>BQ243-AV243</f>
        <v>18418</v>
      </c>
      <c r="BT242" s="21">
        <f t="shared" ref="BT242:BT263" si="752">Z242</f>
        <v>1341</v>
      </c>
      <c r="BU242" s="21">
        <f>BU243-AZ242</f>
        <v>13814</v>
      </c>
      <c r="BX242" s="21">
        <f t="shared" ref="BX242:BX263" si="753">AA242</f>
        <v>699</v>
      </c>
      <c r="BY242" s="21">
        <f>BY243-AX242</f>
        <v>106361</v>
      </c>
      <c r="CB242" s="21">
        <f t="shared" ref="CB242:CB263" si="754">AB242</f>
        <v>8593</v>
      </c>
    </row>
    <row r="243" spans="1:80" x14ac:dyDescent="0.35">
      <c r="A243" s="14">
        <f t="shared" si="50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6"/>
        <v>48</v>
      </c>
      <c r="N243" s="7">
        <f t="shared" si="354"/>
        <v>909514</v>
      </c>
      <c r="O243" s="4">
        <f t="shared" si="355"/>
        <v>0.1654035503067175</v>
      </c>
      <c r="R243">
        <f t="shared" ref="R243" si="755">C243-C242</f>
        <v>4826</v>
      </c>
      <c r="S243">
        <f t="shared" ref="S243" si="756">N243-N242</f>
        <v>5693</v>
      </c>
      <c r="T243" s="8">
        <f t="shared" ref="T243" si="757">R243/V243</f>
        <v>0.45878885825648824</v>
      </c>
      <c r="U243" s="8">
        <f t="shared" ref="U243" si="758">SUM(R237:R243)/SUM(V237:V243)</f>
        <v>0.46965339124820238</v>
      </c>
      <c r="V243">
        <f t="shared" ref="V243" si="759">B243-B242</f>
        <v>10519</v>
      </c>
      <c r="W243">
        <f t="shared" ref="W243" si="760">C243-D243-E243</f>
        <v>70686</v>
      </c>
      <c r="X243" s="3">
        <f t="shared" ref="X243" si="761">F243/W243</f>
        <v>1.7839459015929603E-2</v>
      </c>
      <c r="Y243">
        <f t="shared" ref="Y243" si="762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3">Z243-AC243-AF243</f>
        <v>801</v>
      </c>
      <c r="AJ243">
        <f t="shared" ref="AJ243" si="764">AA243-AD243-AG243</f>
        <v>301</v>
      </c>
      <c r="AK243">
        <f t="shared" ref="AK243" si="765">AB243-AE243-AH243</f>
        <v>3678</v>
      </c>
      <c r="AS243">
        <v>11959</v>
      </c>
      <c r="AT243">
        <v>3412</v>
      </c>
      <c r="AU243">
        <f t="shared" si="626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71"/>
        <v>0.4</v>
      </c>
      <c r="BC243">
        <f t="shared" si="711"/>
        <v>0.31486880466472306</v>
      </c>
      <c r="BD243">
        <f t="shared" si="712"/>
        <v>0.3611111111111111</v>
      </c>
      <c r="BE243">
        <f t="shared" si="684"/>
        <v>0.28682274847506278</v>
      </c>
      <c r="BF243">
        <f t="shared" si="685"/>
        <v>0.27658569955774809</v>
      </c>
      <c r="BG243">
        <f t="shared" si="732"/>
        <v>0.35518292682926828</v>
      </c>
      <c r="BH243">
        <f t="shared" si="733"/>
        <v>0.3131539611360239</v>
      </c>
      <c r="BI243">
        <f t="shared" si="688"/>
        <v>0.34883720930232559</v>
      </c>
      <c r="BJ243" s="20">
        <v>0.30099999999999999</v>
      </c>
      <c r="BK243" s="20">
        <v>0.26400000000000001</v>
      </c>
      <c r="BL243" s="20">
        <v>0.23</v>
      </c>
      <c r="BN243" s="22">
        <f t="shared" si="750"/>
        <v>1089765</v>
      </c>
      <c r="BP243" s="21">
        <f t="shared" si="751"/>
        <v>180251</v>
      </c>
      <c r="BQ243" s="21">
        <f t="shared" ref="BQ243:BQ260" si="766">BQ244-AV244</f>
        <v>18508</v>
      </c>
      <c r="BT243" s="21">
        <f t="shared" si="752"/>
        <v>1423</v>
      </c>
      <c r="BU243" s="21">
        <f t="shared" ref="BU243:BU260" si="767">BU244-AZ243</f>
        <v>13854</v>
      </c>
      <c r="BX243" s="21">
        <f t="shared" si="753"/>
        <v>738</v>
      </c>
      <c r="BY243" s="21">
        <f t="shared" ref="BY243:BY260" si="768">BY244-AX243</f>
        <v>106816</v>
      </c>
      <c r="CB243" s="21">
        <f t="shared" si="754"/>
        <v>8866</v>
      </c>
    </row>
    <row r="244" spans="1:80" x14ac:dyDescent="0.35">
      <c r="A244" s="14">
        <f t="shared" si="50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6"/>
        <v>51</v>
      </c>
      <c r="N244" s="7">
        <f t="shared" si="354"/>
        <v>915393</v>
      </c>
      <c r="O244" s="4">
        <f t="shared" si="355"/>
        <v>0.16788279365898934</v>
      </c>
      <c r="R244">
        <f t="shared" ref="R244" si="769">C244-C243</f>
        <v>4433</v>
      </c>
      <c r="S244">
        <f t="shared" ref="S244" si="770">N244-N243</f>
        <v>5879</v>
      </c>
      <c r="T244" s="8">
        <f t="shared" ref="T244" si="771">R244/V244</f>
        <v>0.42988750969743988</v>
      </c>
      <c r="U244" s="8">
        <f t="shared" ref="U244" si="772">SUM(R238:R244)/SUM(V238:V244)</f>
        <v>0.46402975079435194</v>
      </c>
      <c r="V244">
        <f t="shared" ref="V244" si="773">B244-B243</f>
        <v>10312</v>
      </c>
      <c r="W244">
        <f t="shared" ref="W244" si="774">C244-D244-E244</f>
        <v>74819</v>
      </c>
      <c r="X244" s="3">
        <f t="shared" ref="X244" si="775">F244/W244</f>
        <v>1.709458827303225E-2</v>
      </c>
      <c r="Y244">
        <f t="shared" ref="Y244" si="776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7">Z244-AC244-AF244</f>
        <v>863</v>
      </c>
      <c r="AJ244">
        <f t="shared" ref="AJ244" si="778">AA244-AD244-AG244</f>
        <v>330</v>
      </c>
      <c r="AK244">
        <f t="shared" ref="AK244" si="779">AB244-AE244-AH244</f>
        <v>3859</v>
      </c>
      <c r="AS244">
        <v>10735</v>
      </c>
      <c r="AT244">
        <v>2719</v>
      </c>
      <c r="AU244">
        <f t="shared" si="626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71"/>
        <v>0.23364485981308411</v>
      </c>
      <c r="BC244">
        <f t="shared" si="711"/>
        <v>0.23178807947019867</v>
      </c>
      <c r="BD244">
        <f t="shared" si="712"/>
        <v>0.51428571428571423</v>
      </c>
      <c r="BE244">
        <f t="shared" ref="BE244" si="780">SUM(AT238:AT244)/SUM(AS238:AS244)</f>
        <v>0.28207289716955519</v>
      </c>
      <c r="BF244">
        <f t="shared" ref="BF244" si="781">SUM(AT231:AT244)/SUM(AS231:AS244)</f>
        <v>0.27440142505370146</v>
      </c>
      <c r="BG244">
        <f t="shared" si="732"/>
        <v>0.34293948126801155</v>
      </c>
      <c r="BH244">
        <f t="shared" si="733"/>
        <v>0.30140946873870617</v>
      </c>
      <c r="BI244">
        <f t="shared" si="688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N244" s="22">
        <f t="shared" si="750"/>
        <v>1100077</v>
      </c>
      <c r="BP244" s="21">
        <f t="shared" si="751"/>
        <v>184684</v>
      </c>
      <c r="BQ244" s="21">
        <f t="shared" si="766"/>
        <v>18615</v>
      </c>
      <c r="BT244" s="21">
        <f t="shared" si="752"/>
        <v>1485</v>
      </c>
      <c r="BU244" s="21">
        <f t="shared" si="767"/>
        <v>13893</v>
      </c>
      <c r="BX244" s="21">
        <f t="shared" si="753"/>
        <v>767</v>
      </c>
      <c r="BY244" s="21">
        <f t="shared" si="768"/>
        <v>107159</v>
      </c>
      <c r="CB244" s="21">
        <f t="shared" si="754"/>
        <v>9060</v>
      </c>
    </row>
    <row r="245" spans="1:80" x14ac:dyDescent="0.35">
      <c r="A245" s="14">
        <f t="shared" si="50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6"/>
        <v>36</v>
      </c>
      <c r="N245" s="7">
        <f t="shared" si="354"/>
        <v>918461</v>
      </c>
      <c r="O245" s="4">
        <f t="shared" si="355"/>
        <v>0.16916094809229082</v>
      </c>
      <c r="R245">
        <f t="shared" ref="R245" si="782">C245-C244</f>
        <v>2317</v>
      </c>
      <c r="S245">
        <f t="shared" ref="S245" si="783">N245-N244</f>
        <v>3068</v>
      </c>
      <c r="T245" s="8">
        <f t="shared" ref="T245" si="784">R245/V245</f>
        <v>0.43026926648096564</v>
      </c>
      <c r="U245" s="8">
        <f t="shared" ref="U245" si="785">SUM(R239:R245)/SUM(V239:V245)</f>
        <v>0.46763648757513787</v>
      </c>
      <c r="V245">
        <f t="shared" ref="V245" si="786">B245-B244</f>
        <v>5385</v>
      </c>
      <c r="W245">
        <f t="shared" ref="W245" si="787">C245-D245-E245</f>
        <v>76837</v>
      </c>
      <c r="X245" s="3">
        <f t="shared" ref="X245" si="788">F245/W245</f>
        <v>1.8116272108489401E-2</v>
      </c>
      <c r="Y245">
        <f t="shared" ref="Y245" si="789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90">Z245-AC245-AF245</f>
        <v>887</v>
      </c>
      <c r="AJ245">
        <f t="shared" ref="AJ245" si="791">AA245-AD245-AG245</f>
        <v>337</v>
      </c>
      <c r="AK245">
        <f t="shared" ref="AK245" si="792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6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71"/>
        <v>0.29896907216494845</v>
      </c>
      <c r="BC245">
        <f t="shared" si="711"/>
        <v>0.29032258064516131</v>
      </c>
      <c r="BD245">
        <f t="shared" si="712"/>
        <v>0.3888888888888889</v>
      </c>
      <c r="BE245">
        <f t="shared" ref="BE245" si="793">SUM(AT239:AT245)/SUM(AS239:AS245)</f>
        <v>0.28173049083400636</v>
      </c>
      <c r="BF245">
        <f t="shared" ref="BF245" si="794">SUM(AT232:AT245)/SUM(AS232:AS245)</f>
        <v>0.2767718304018798</v>
      </c>
      <c r="BG245">
        <f t="shared" si="732"/>
        <v>0.33923303834808261</v>
      </c>
      <c r="BH245">
        <f t="shared" si="733"/>
        <v>0.30495928941524797</v>
      </c>
      <c r="BI245">
        <f t="shared" si="688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N245" s="22">
        <f t="shared" si="750"/>
        <v>1105462</v>
      </c>
      <c r="BP245" s="21">
        <f t="shared" si="751"/>
        <v>187001</v>
      </c>
      <c r="BQ245" s="21">
        <f t="shared" si="766"/>
        <v>18712</v>
      </c>
      <c r="BT245" s="21">
        <f t="shared" si="752"/>
        <v>1511</v>
      </c>
      <c r="BU245" s="21">
        <f t="shared" si="767"/>
        <v>13947</v>
      </c>
      <c r="BX245" s="21">
        <f t="shared" si="753"/>
        <v>774</v>
      </c>
      <c r="BY245" s="21">
        <f t="shared" si="768"/>
        <v>107612</v>
      </c>
      <c r="CB245" s="21">
        <f t="shared" si="754"/>
        <v>9143</v>
      </c>
    </row>
    <row r="246" spans="1:80" x14ac:dyDescent="0.35">
      <c r="A246" s="14">
        <f t="shared" si="50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6"/>
        <v>33</v>
      </c>
      <c r="N246" s="7">
        <f t="shared" si="354"/>
        <v>923478</v>
      </c>
      <c r="O246" s="4">
        <f t="shared" si="355"/>
        <v>0.17106829267416956</v>
      </c>
      <c r="R246">
        <f t="shared" ref="R246" si="795">C246-C245</f>
        <v>3579</v>
      </c>
      <c r="S246">
        <f t="shared" ref="S246" si="796">N246-N245</f>
        <v>5017</v>
      </c>
      <c r="T246" s="8">
        <f t="shared" ref="T246" si="797">R246/V246</f>
        <v>0.41635644485807355</v>
      </c>
      <c r="U246" s="8">
        <f t="shared" ref="U246" si="798">SUM(R240:R246)/SUM(V240:V246)</f>
        <v>0.45648655378486058</v>
      </c>
      <c r="V246">
        <f t="shared" ref="V246" si="799">B246-B245</f>
        <v>8596</v>
      </c>
      <c r="W246">
        <f t="shared" ref="W246" si="800">C246-D246-E246</f>
        <v>78628</v>
      </c>
      <c r="X246" s="3">
        <f t="shared" ref="X246" si="801">F246/W246</f>
        <v>1.9204354682810194E-2</v>
      </c>
      <c r="Y246">
        <f t="shared" ref="Y246" si="802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3">Z246-AC246-AF246</f>
        <v>915</v>
      </c>
      <c r="AJ246">
        <f t="shared" ref="AJ246" si="804">AA246-AD246-AG246</f>
        <v>351</v>
      </c>
      <c r="AK246">
        <f t="shared" ref="AK246" si="805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6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71"/>
        <v>0.28169014084507044</v>
      </c>
      <c r="BC246">
        <f t="shared" si="711"/>
        <v>0.2636986301369863</v>
      </c>
      <c r="BD246">
        <f t="shared" si="712"/>
        <v>0.4935064935064935</v>
      </c>
      <c r="BE246">
        <f t="shared" ref="BE246" si="806">SUM(AT240:AT246)/SUM(AS240:AS246)</f>
        <v>0.27538643361428172</v>
      </c>
      <c r="BF246">
        <f t="shared" ref="BF246" si="807">SUM(AT233:AT246)/SUM(AS233:AS246)</f>
        <v>0.27512626367338139</v>
      </c>
      <c r="BG246">
        <f t="shared" ref="BG246" si="808">SUM(AW240:AW246)/SUM(AV240:AV246)</f>
        <v>0.32126696832579188</v>
      </c>
      <c r="BH246">
        <f t="shared" ref="BH246" si="809">SUM(AY240:AY246)/SUM(AX240:AX246)</f>
        <v>0.2978395061728395</v>
      </c>
      <c r="BI246">
        <f t="shared" si="688"/>
        <v>0.33898305084745761</v>
      </c>
      <c r="BJ246" s="20">
        <v>0.29399999999999998</v>
      </c>
      <c r="BK246" s="20">
        <v>0.254</v>
      </c>
      <c r="BL246" s="20">
        <v>0.22800000000000001</v>
      </c>
      <c r="BN246" s="22">
        <f t="shared" si="750"/>
        <v>1114058</v>
      </c>
      <c r="BP246" s="21">
        <f t="shared" si="751"/>
        <v>190580</v>
      </c>
      <c r="BQ246" s="21">
        <f t="shared" si="766"/>
        <v>18783</v>
      </c>
      <c r="BT246" s="21">
        <f t="shared" si="752"/>
        <v>1549</v>
      </c>
      <c r="BU246" s="21">
        <f t="shared" si="767"/>
        <v>13982</v>
      </c>
      <c r="BX246" s="21">
        <f t="shared" si="753"/>
        <v>793</v>
      </c>
      <c r="BY246" s="21">
        <f t="shared" si="768"/>
        <v>107922</v>
      </c>
      <c r="CB246" s="21">
        <f t="shared" si="754"/>
        <v>9309</v>
      </c>
    </row>
    <row r="247" spans="1:80" x14ac:dyDescent="0.35">
      <c r="A247" s="14">
        <f t="shared" ref="A247:A269" si="810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6"/>
        <v>62</v>
      </c>
      <c r="N247" s="7">
        <f t="shared" si="354"/>
        <v>928977</v>
      </c>
      <c r="O247" s="4">
        <f t="shared" si="355"/>
        <v>0.1730967625358163</v>
      </c>
      <c r="R247">
        <f t="shared" ref="R247" si="811">C247-C246</f>
        <v>3884</v>
      </c>
      <c r="S247">
        <f t="shared" ref="S247" si="812">N247-N246</f>
        <v>5499</v>
      </c>
      <c r="T247" s="8">
        <f t="shared" ref="T247" si="813">R247/V247</f>
        <v>0.41394010444420759</v>
      </c>
      <c r="U247" s="8">
        <f t="shared" ref="U247" si="814">SUM(R241:R247)/SUM(V241:V247)</f>
        <v>0.44626270867327728</v>
      </c>
      <c r="V247">
        <f t="shared" ref="V247" si="815">B247-B246</f>
        <v>9383</v>
      </c>
      <c r="W247">
        <f t="shared" ref="W247" si="816">C247-D247-E247</f>
        <v>81115</v>
      </c>
      <c r="X247" s="3">
        <f t="shared" ref="X247" si="817">F247/W247</f>
        <v>1.8825124822782469E-2</v>
      </c>
      <c r="Y247">
        <f t="shared" ref="Y247" si="818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9">Z247-AC247-AF247</f>
        <v>952</v>
      </c>
      <c r="AJ247">
        <f t="shared" ref="AJ247" si="820">AA247-AD247-AG247</f>
        <v>365</v>
      </c>
      <c r="AK247">
        <f t="shared" ref="AK247" si="821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6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71"/>
        <v>0.30645161290322581</v>
      </c>
      <c r="BC247">
        <f t="shared" si="711"/>
        <v>0.23780487804878048</v>
      </c>
      <c r="BD247">
        <f t="shared" si="712"/>
        <v>0.41025641025641024</v>
      </c>
      <c r="BE247">
        <f t="shared" ref="BE247" si="822">SUM(AT241:AT247)/SUM(AS241:AS247)</f>
        <v>0.27177985045864489</v>
      </c>
      <c r="BF247">
        <f t="shared" ref="BF247" si="823">SUM(AT234:AT247)/SUM(AS234:AS247)</f>
        <v>0.27559301123937546</v>
      </c>
      <c r="BG247">
        <f t="shared" ref="BG247" si="824">SUM(AW241:AW247)/SUM(AV241:AV247)</f>
        <v>0.30990415335463256</v>
      </c>
      <c r="BH247">
        <f t="shared" ref="BH247" si="825">SUM(AY241:AY247)/SUM(AX241:AX247)</f>
        <v>0.28327373857767185</v>
      </c>
      <c r="BI247">
        <f t="shared" si="688"/>
        <v>0.33207547169811319</v>
      </c>
      <c r="BJ247" s="20">
        <v>0.29299999999999998</v>
      </c>
      <c r="BK247" s="20">
        <v>0.25</v>
      </c>
      <c r="BL247" s="20">
        <v>0.22500000000000001</v>
      </c>
      <c r="BN247" s="22">
        <f t="shared" si="750"/>
        <v>1123441</v>
      </c>
      <c r="BP247" s="21">
        <f t="shared" si="751"/>
        <v>194464</v>
      </c>
      <c r="BQ247" s="21">
        <f t="shared" si="766"/>
        <v>18845</v>
      </c>
      <c r="BT247" s="21">
        <f t="shared" si="752"/>
        <v>1594</v>
      </c>
      <c r="BU247" s="21">
        <f t="shared" si="767"/>
        <v>14020</v>
      </c>
      <c r="BX247" s="21">
        <f t="shared" si="753"/>
        <v>809</v>
      </c>
      <c r="BY247" s="21">
        <f t="shared" si="768"/>
        <v>108214</v>
      </c>
      <c r="CB247" s="21">
        <f t="shared" si="754"/>
        <v>9523</v>
      </c>
    </row>
    <row r="248" spans="1:80" x14ac:dyDescent="0.35">
      <c r="A248" s="14">
        <f t="shared" si="810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6"/>
        <v>72</v>
      </c>
      <c r="N248" s="7">
        <f t="shared" si="354"/>
        <v>935209</v>
      </c>
      <c r="O248" s="4">
        <f t="shared" ref="O248:O254" si="826">C248/B248</f>
        <v>0.1751916038276668</v>
      </c>
      <c r="R248">
        <f t="shared" ref="R248" si="827">C248-C247</f>
        <v>4177</v>
      </c>
      <c r="S248">
        <f t="shared" ref="S248" si="828">N248-N247</f>
        <v>6232</v>
      </c>
      <c r="T248" s="8">
        <f t="shared" ref="T248" si="829">R248/V248</f>
        <v>0.40128734748775097</v>
      </c>
      <c r="U248" s="8">
        <f t="shared" ref="U248" si="830">SUM(R242:R248)/SUM(V242:V248)</f>
        <v>0.43146790249554096</v>
      </c>
      <c r="V248">
        <f t="shared" ref="V248" si="831">B248-B247</f>
        <v>10409</v>
      </c>
      <c r="W248">
        <f t="shared" ref="W248" si="832">C248-D248-E248</f>
        <v>83762</v>
      </c>
      <c r="X248" s="3">
        <f t="shared" ref="X248" si="833">F248/W248</f>
        <v>1.8098899262195267E-2</v>
      </c>
      <c r="Y248">
        <f t="shared" ref="Y248" si="834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5">Z248-AC248-AF248</f>
        <v>966</v>
      </c>
      <c r="AJ248">
        <f t="shared" ref="AJ248" si="836">AA248-AD248-AG248</f>
        <v>384</v>
      </c>
      <c r="AK248">
        <f t="shared" ref="AK248" si="837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6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71"/>
        <v>0.27397260273972601</v>
      </c>
      <c r="BC248">
        <f t="shared" si="711"/>
        <v>0.25</v>
      </c>
      <c r="BD248">
        <f t="shared" si="712"/>
        <v>0.44897959183673469</v>
      </c>
      <c r="BE248">
        <f t="shared" ref="BE248" si="838">SUM(AT242:AT248)/SUM(AS242:AS248)</f>
        <v>0.26292233038970431</v>
      </c>
      <c r="BF248">
        <f t="shared" ref="BF248" si="839">SUM(AT235:AT248)/SUM(AS235:AS248)</f>
        <v>0.27357830203918371</v>
      </c>
      <c r="BG248">
        <f t="shared" ref="BG248" si="840">SUM(AW242:AW248)/SUM(AV242:AV248)</f>
        <v>0.31069609507640067</v>
      </c>
      <c r="BH248">
        <f t="shared" ref="BH248" si="841">SUM(AY242:AY248)/SUM(AX242:AX248)</f>
        <v>0.27050136027982902</v>
      </c>
      <c r="BI248">
        <f t="shared" si="688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N248" s="22">
        <f t="shared" si="750"/>
        <v>1133850</v>
      </c>
      <c r="BP248" s="21">
        <f t="shared" si="751"/>
        <v>198641</v>
      </c>
      <c r="BQ248" s="21">
        <f t="shared" si="766"/>
        <v>18918</v>
      </c>
      <c r="BT248" s="21">
        <f t="shared" si="752"/>
        <v>1620</v>
      </c>
      <c r="BU248" s="21">
        <f t="shared" si="767"/>
        <v>14052</v>
      </c>
      <c r="BX248" s="21">
        <f t="shared" si="753"/>
        <v>829</v>
      </c>
      <c r="BY248" s="21">
        <f t="shared" si="768"/>
        <v>108542</v>
      </c>
      <c r="CB248" s="21">
        <f t="shared" si="754"/>
        <v>9624</v>
      </c>
    </row>
    <row r="249" spans="1:80" x14ac:dyDescent="0.35">
      <c r="A249" s="14">
        <f t="shared" si="810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6"/>
        <v>83</v>
      </c>
      <c r="N249" s="7">
        <f t="shared" si="354"/>
        <v>941637</v>
      </c>
      <c r="O249" s="4">
        <f t="shared" si="826"/>
        <v>0.17736533119004769</v>
      </c>
      <c r="R249">
        <f t="shared" ref="R249" si="842">C249-C248</f>
        <v>4382</v>
      </c>
      <c r="S249">
        <f t="shared" ref="S249" si="843">N249-N248</f>
        <v>6428</v>
      </c>
      <c r="T249" s="8">
        <f t="shared" ref="T249" si="844">R249/V249</f>
        <v>0.40536540240518038</v>
      </c>
      <c r="U249" s="8">
        <f t="shared" ref="U249" si="845">SUM(R243:R249)/SUM(V243:V249)</f>
        <v>0.42189745314458676</v>
      </c>
      <c r="V249">
        <f t="shared" ref="V249" si="846">B249-B248</f>
        <v>10810</v>
      </c>
      <c r="W249">
        <f t="shared" ref="W249" si="847">C249-D249-E249</f>
        <v>86603</v>
      </c>
      <c r="X249" s="3">
        <f t="shared" ref="X249" si="848">F249/W249</f>
        <v>1.6708428114499498E-2</v>
      </c>
      <c r="Y249">
        <f t="shared" ref="Y249" si="849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50">Z249-AC249-AF249</f>
        <v>1026</v>
      </c>
      <c r="AJ249">
        <f t="shared" ref="AJ249" si="851">AA249-AD249-AG249</f>
        <v>414</v>
      </c>
      <c r="AK249">
        <f t="shared" ref="AK249" si="852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6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71"/>
        <v>0.40963855421686746</v>
      </c>
      <c r="BC249">
        <f t="shared" si="711"/>
        <v>0.21479713603818615</v>
      </c>
      <c r="BD249">
        <f t="shared" si="712"/>
        <v>0.45555555555555555</v>
      </c>
      <c r="BE249">
        <f t="shared" ref="BE249" si="853">SUM(AT243:AT249)/SUM(AS243:AS249)</f>
        <v>0.25462802311371285</v>
      </c>
      <c r="BF249">
        <f t="shared" ref="BF249" si="854">SUM(AT236:AT249)/SUM(AS236:AS249)</f>
        <v>0.27011723797664638</v>
      </c>
      <c r="BG249">
        <f t="shared" ref="BG249" si="855">SUM(AW243:AW249)/SUM(AV243:AV249)</f>
        <v>0.313893653516295</v>
      </c>
      <c r="BH249">
        <f t="shared" ref="BH249" si="856">SUM(AY243:AY249)/SUM(AX243:AX249)</f>
        <v>0.25463145447378793</v>
      </c>
      <c r="BI249">
        <f t="shared" si="688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N249" s="22">
        <f t="shared" si="750"/>
        <v>1144660</v>
      </c>
      <c r="BP249" s="21">
        <f t="shared" si="751"/>
        <v>203023</v>
      </c>
      <c r="BQ249" s="21">
        <f t="shared" si="766"/>
        <v>19001</v>
      </c>
      <c r="BT249" s="21">
        <f t="shared" si="752"/>
        <v>1688</v>
      </c>
      <c r="BU249" s="21">
        <f t="shared" si="767"/>
        <v>14096</v>
      </c>
      <c r="BX249" s="21">
        <f t="shared" si="753"/>
        <v>865</v>
      </c>
      <c r="BY249" s="21">
        <f t="shared" si="768"/>
        <v>108934</v>
      </c>
      <c r="CB249" s="21">
        <f t="shared" si="754"/>
        <v>9911</v>
      </c>
    </row>
    <row r="250" spans="1:80" x14ac:dyDescent="0.35">
      <c r="A250" s="14">
        <f t="shared" si="810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6"/>
        <v>47</v>
      </c>
      <c r="N250" s="7">
        <f t="shared" si="354"/>
        <v>947149</v>
      </c>
      <c r="O250" s="4">
        <f t="shared" si="826"/>
        <v>0.17910256310252151</v>
      </c>
      <c r="R250">
        <f t="shared" ref="R250" si="857">C250-C249</f>
        <v>3625</v>
      </c>
      <c r="S250">
        <f t="shared" ref="S250" si="858">N250-N249</f>
        <v>5512</v>
      </c>
      <c r="T250" s="8">
        <f t="shared" ref="T250" si="859">R250/V250</f>
        <v>0.39673853562438438</v>
      </c>
      <c r="U250" s="8">
        <f t="shared" ref="U250" si="860">SUM(R244:R250)/SUM(V244:V250)</f>
        <v>0.41224700149925037</v>
      </c>
      <c r="V250">
        <f t="shared" ref="V250" si="861">B250-B249</f>
        <v>9137</v>
      </c>
      <c r="W250">
        <f t="shared" ref="W250" si="862">C250-D250-E250</f>
        <v>88757</v>
      </c>
      <c r="X250" s="3">
        <f t="shared" ref="X250" si="863">F250/W250</f>
        <v>1.5953671259731628E-2</v>
      </c>
      <c r="Y250">
        <f t="shared" ref="Y250" si="864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5">Z250-AC250-AF250</f>
        <v>1040</v>
      </c>
      <c r="AJ250">
        <f t="shared" ref="AJ250" si="866">AA250-AD250-AG250</f>
        <v>425</v>
      </c>
      <c r="AK250">
        <f t="shared" ref="AK250" si="867">AB250-AE250-AH250</f>
        <v>4413</v>
      </c>
      <c r="AS250">
        <v>10558</v>
      </c>
      <c r="AT250">
        <v>2489</v>
      </c>
      <c r="AU250">
        <f t="shared" si="626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71"/>
        <v>0.22413793103448276</v>
      </c>
      <c r="BC250">
        <f t="shared" si="711"/>
        <v>0.2386634844868735</v>
      </c>
      <c r="BD250">
        <f t="shared" si="712"/>
        <v>0.37</v>
      </c>
      <c r="BE250">
        <f t="shared" ref="BE250" si="868">SUM(AT244:AT250)/SUM(AS244:AS250)</f>
        <v>0.24590012330456226</v>
      </c>
      <c r="BF250">
        <f t="shared" ref="BF250" si="869">SUM(AT237:AT250)/SUM(AS237:AS250)</f>
        <v>0.26667324388318864</v>
      </c>
      <c r="BG250">
        <f t="shared" ref="BG250" si="870">SUM(AW244:AW250)/SUM(AV244:AV250)</f>
        <v>0.29038112522686027</v>
      </c>
      <c r="BH250">
        <f t="shared" ref="BH250" si="871">SUM(AY244:AY250)/SUM(AX244:AX250)</f>
        <v>0.24416379640260238</v>
      </c>
      <c r="BI250">
        <f t="shared" si="688"/>
        <v>0.28825622775800713</v>
      </c>
      <c r="BJ250" s="20">
        <v>0.27899999999999997</v>
      </c>
      <c r="BK250" s="20">
        <v>0.23</v>
      </c>
      <c r="BL250" s="20">
        <v>0.215</v>
      </c>
      <c r="BN250" s="22">
        <f t="shared" si="750"/>
        <v>1153797</v>
      </c>
      <c r="BP250" s="21">
        <f t="shared" si="751"/>
        <v>206648</v>
      </c>
      <c r="BQ250" s="21">
        <f t="shared" si="766"/>
        <v>19059</v>
      </c>
      <c r="BT250" s="21">
        <f t="shared" si="752"/>
        <v>1714</v>
      </c>
      <c r="BU250" s="21">
        <f t="shared" si="767"/>
        <v>14137</v>
      </c>
      <c r="BX250" s="21">
        <f t="shared" si="753"/>
        <v>876</v>
      </c>
      <c r="BY250" s="21">
        <f t="shared" si="768"/>
        <v>109353</v>
      </c>
      <c r="CB250" s="21">
        <f t="shared" si="754"/>
        <v>10044</v>
      </c>
    </row>
    <row r="251" spans="1:80" x14ac:dyDescent="0.35">
      <c r="A251" s="14">
        <f t="shared" si="810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6"/>
        <v>74</v>
      </c>
      <c r="N251" s="7">
        <f t="shared" si="354"/>
        <v>952427</v>
      </c>
      <c r="O251" s="4">
        <f t="shared" si="826"/>
        <v>0.18069527098053992</v>
      </c>
      <c r="R251">
        <f t="shared" ref="R251" si="872">C251-C250</f>
        <v>3407</v>
      </c>
      <c r="S251">
        <f t="shared" ref="S251" si="873">N251-N250</f>
        <v>5278</v>
      </c>
      <c r="T251" s="8">
        <f t="shared" ref="T251" si="874">R251/V251</f>
        <v>0.39228554979850316</v>
      </c>
      <c r="U251" s="8">
        <f t="shared" ref="U251" si="875">SUM(R245:R251)/SUM(V245:V251)</f>
        <v>0.40655396202227384</v>
      </c>
      <c r="V251">
        <f t="shared" ref="V251" si="876">B251-B250</f>
        <v>8685</v>
      </c>
      <c r="W251">
        <f t="shared" ref="W251" si="877">C251-D251-E251</f>
        <v>91556</v>
      </c>
      <c r="X251" s="3">
        <f t="shared" ref="X251" si="878">F251/W251</f>
        <v>1.4635851282275328E-2</v>
      </c>
      <c r="Y251">
        <f t="shared" ref="Y251" si="879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80">Z251-AC251-AF251</f>
        <v>1073</v>
      </c>
      <c r="AJ251">
        <f t="shared" ref="AJ251" si="881">AA251-AD251-AG251</f>
        <v>440</v>
      </c>
      <c r="AK251">
        <f t="shared" ref="AK251" si="882">AB251-AE251-AH251</f>
        <v>4512</v>
      </c>
      <c r="AS251">
        <v>8418</v>
      </c>
      <c r="AT251">
        <v>1905</v>
      </c>
      <c r="AU251">
        <f t="shared" si="626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71"/>
        <v>0.23880597014925373</v>
      </c>
      <c r="BC251">
        <f t="shared" si="711"/>
        <v>0.18378378378378379</v>
      </c>
      <c r="BD251">
        <f t="shared" si="712"/>
        <v>0.4264705882352941</v>
      </c>
      <c r="BE251">
        <f t="shared" ref="BE251" si="883">SUM(AT245:AT251)/SUM(AS245:AS251)</f>
        <v>0.24199606796349279</v>
      </c>
      <c r="BF251">
        <f t="shared" ref="BF251" si="884">SUM(AT238:AT251)/SUM(AS238:AS251)</f>
        <v>0.26315710060957209</v>
      </c>
      <c r="BG251">
        <f t="shared" ref="BG251" si="885">SUM(AW245:AW251)/SUM(AV245:AV251)</f>
        <v>0.29549902152641877</v>
      </c>
      <c r="BH251">
        <f t="shared" ref="BH251" si="886">SUM(AY245:AY251)/SUM(AX245:AX251)</f>
        <v>0.23754940711462449</v>
      </c>
      <c r="BI251">
        <f t="shared" si="688"/>
        <v>0.25390625</v>
      </c>
      <c r="BJ251" s="20">
        <v>0.27800000000000002</v>
      </c>
      <c r="BK251" s="20">
        <v>0.22699999999999998</v>
      </c>
      <c r="BL251" s="20">
        <v>0.21299999999999999</v>
      </c>
      <c r="BN251" s="22">
        <f t="shared" si="750"/>
        <v>1162482</v>
      </c>
      <c r="BP251" s="21">
        <f t="shared" si="751"/>
        <v>210055</v>
      </c>
      <c r="BQ251" s="21">
        <f t="shared" si="766"/>
        <v>19126</v>
      </c>
      <c r="BT251" s="21">
        <f t="shared" si="752"/>
        <v>1749</v>
      </c>
      <c r="BU251" s="21">
        <f t="shared" si="767"/>
        <v>14174</v>
      </c>
      <c r="BX251" s="21">
        <f t="shared" si="753"/>
        <v>891</v>
      </c>
      <c r="BY251" s="21">
        <f t="shared" si="768"/>
        <v>109772</v>
      </c>
      <c r="CB251" s="21">
        <f t="shared" si="754"/>
        <v>10175</v>
      </c>
    </row>
    <row r="252" spans="1:80" x14ac:dyDescent="0.35">
      <c r="A252" s="14">
        <f t="shared" si="810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6"/>
        <v>41</v>
      </c>
      <c r="N252" s="7">
        <f t="shared" si="354"/>
        <v>955788</v>
      </c>
      <c r="O252" s="4">
        <f t="shared" si="826"/>
        <v>0.18134210873434484</v>
      </c>
      <c r="R252">
        <f t="shared" ref="R252" si="887">C252-C251</f>
        <v>1663</v>
      </c>
      <c r="S252">
        <f t="shared" ref="S252" si="888">N252-N251</f>
        <v>3361</v>
      </c>
      <c r="T252" s="8">
        <f t="shared" ref="T252" si="889">R252/V252</f>
        <v>0.33101114649681529</v>
      </c>
      <c r="U252" s="8">
        <f t="shared" ref="U252" si="890">SUM(R246:R252)/SUM(V246:V252)</f>
        <v>0.3983785700470634</v>
      </c>
      <c r="V252">
        <f t="shared" ref="V252" si="891">B252-B251</f>
        <v>5024</v>
      </c>
      <c r="W252">
        <f t="shared" ref="W252" si="892">C252-D252-E252</f>
        <v>92711</v>
      </c>
      <c r="X252" s="3">
        <f t="shared" ref="X252" si="893">F252/W252</f>
        <v>1.4378013396468596E-2</v>
      </c>
      <c r="Y252">
        <f t="shared" ref="Y252" si="894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5">Z252-AC252-AF252</f>
        <v>1079</v>
      </c>
      <c r="AJ252">
        <f t="shared" ref="AJ252" si="896">AA252-AD252-AG252</f>
        <v>440</v>
      </c>
      <c r="AK252">
        <f t="shared" ref="AK252" si="897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6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71"/>
        <v>0.5</v>
      </c>
      <c r="BC252">
        <f t="shared" si="711"/>
        <v>0.1746987951807229</v>
      </c>
      <c r="BD252">
        <f t="shared" si="712"/>
        <v>0.68965517241379315</v>
      </c>
      <c r="BE252">
        <f t="shared" ref="BE252" si="898">SUM(AT246:AT252)/SUM(AS246:AS252)</f>
        <v>0.23629534540959446</v>
      </c>
      <c r="BF252">
        <f t="shared" ref="BF252" si="899">SUM(AT239:AT252)/SUM(AS239:AS252)</f>
        <v>0.25945836764500241</v>
      </c>
      <c r="BG252">
        <f t="shared" ref="BG252" si="900">SUM(AW246:AW252)/SUM(AV246:AV252)</f>
        <v>0.30769230769230771</v>
      </c>
      <c r="BH252">
        <f t="shared" ref="BH252" si="901">SUM(AY246:AY252)/SUM(AX246:AX252)</f>
        <v>0.22632020117351215</v>
      </c>
      <c r="BI252">
        <f t="shared" si="688"/>
        <v>0.24896265560165975</v>
      </c>
      <c r="BJ252" s="20">
        <v>0.27600000000000002</v>
      </c>
      <c r="BK252" s="20">
        <v>0.222</v>
      </c>
      <c r="BL252" s="20">
        <v>0.20499999999999999</v>
      </c>
      <c r="BN252" s="22">
        <f t="shared" si="750"/>
        <v>1167506</v>
      </c>
      <c r="BP252" s="21">
        <f t="shared" si="751"/>
        <v>211718</v>
      </c>
      <c r="BQ252" s="21">
        <f t="shared" si="766"/>
        <v>19154</v>
      </c>
      <c r="BT252" s="21">
        <f t="shared" si="752"/>
        <v>1760</v>
      </c>
      <c r="BU252" s="21">
        <f t="shared" si="767"/>
        <v>14203</v>
      </c>
      <c r="BX252" s="21">
        <f t="shared" si="753"/>
        <v>894</v>
      </c>
      <c r="BY252" s="21">
        <f t="shared" si="768"/>
        <v>110142</v>
      </c>
      <c r="CB252" s="21">
        <f t="shared" si="754"/>
        <v>10209</v>
      </c>
    </row>
    <row r="253" spans="1:80" x14ac:dyDescent="0.35">
      <c r="A253" s="14">
        <f t="shared" si="810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6"/>
        <v>35</v>
      </c>
      <c r="N253" s="7">
        <f t="shared" si="354"/>
        <v>961710</v>
      </c>
      <c r="O253" s="4">
        <f t="shared" si="826"/>
        <v>0.18310782745636336</v>
      </c>
      <c r="R253">
        <f t="shared" ref="R253" si="902">C253-C252</f>
        <v>3851</v>
      </c>
      <c r="S253">
        <f t="shared" ref="S253" si="903">N253-N252</f>
        <v>5922</v>
      </c>
      <c r="T253" s="8">
        <f t="shared" ref="T253" si="904">R253/V253</f>
        <v>0.39404481735393432</v>
      </c>
      <c r="U253" s="8">
        <f t="shared" ref="U253" si="905">SUM(R247:R253)/SUM(V247:V253)</f>
        <v>0.39526423182170484</v>
      </c>
      <c r="V253">
        <f t="shared" ref="V253" si="906">B253-B252</f>
        <v>9773</v>
      </c>
      <c r="W253">
        <f t="shared" ref="W253" si="907">C253-D253-E253</f>
        <v>93666</v>
      </c>
      <c r="X253" s="3">
        <f t="shared" ref="X253" si="908">F253/W253</f>
        <v>1.4423590203488993E-2</v>
      </c>
      <c r="Y253">
        <f t="shared" ref="Y253" si="909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10">Z253-AC253-AF253</f>
        <v>1114</v>
      </c>
      <c r="AJ253">
        <f t="shared" ref="AJ253" si="911">AA253-AD253-AG253</f>
        <v>457</v>
      </c>
      <c r="AK253">
        <f t="shared" ref="AK253" si="912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6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71"/>
        <v>0.27500000000000002</v>
      </c>
      <c r="BC253">
        <f t="shared" si="711"/>
        <v>0.19306930693069307</v>
      </c>
      <c r="BD253">
        <f t="shared" si="712"/>
        <v>0.4358974358974359</v>
      </c>
      <c r="BE253">
        <f t="shared" ref="BE253" si="913">SUM(AT247:AT253)/SUM(AS247:AS253)</f>
        <v>0.23351116191927854</v>
      </c>
      <c r="BF253">
        <f t="shared" ref="BF253" si="914">SUM(AT240:AT253)/SUM(AS240:AS253)</f>
        <v>0.25466658286719879</v>
      </c>
      <c r="BG253">
        <f t="shared" ref="BG253" si="915">SUM(AW247:AW253)/SUM(AV247:AV253)</f>
        <v>0.30598669623059865</v>
      </c>
      <c r="BH253">
        <f t="shared" ref="BH253" si="916">SUM(AY247:AY253)/SUM(AX247:AX253)</f>
        <v>0.2165732586068855</v>
      </c>
      <c r="BI253">
        <f t="shared" si="688"/>
        <v>0.24050632911392406</v>
      </c>
      <c r="BJ253" s="20">
        <v>0.26600000000000001</v>
      </c>
      <c r="BK253" s="20">
        <v>0.20399999999999999</v>
      </c>
      <c r="BL253" s="20">
        <v>0.187</v>
      </c>
      <c r="BN253" s="22">
        <f t="shared" si="750"/>
        <v>1177279</v>
      </c>
      <c r="BP253" s="21">
        <f t="shared" si="751"/>
        <v>215569</v>
      </c>
      <c r="BQ253" s="21">
        <f t="shared" si="766"/>
        <v>19234</v>
      </c>
      <c r="BT253" s="21">
        <f t="shared" si="752"/>
        <v>1830</v>
      </c>
      <c r="BU253" s="21">
        <f t="shared" si="767"/>
        <v>14223</v>
      </c>
      <c r="BX253" s="21">
        <f t="shared" si="753"/>
        <v>913</v>
      </c>
      <c r="BY253" s="21">
        <f t="shared" si="768"/>
        <v>110308</v>
      </c>
      <c r="CB253" s="21">
        <f t="shared" si="754"/>
        <v>10413</v>
      </c>
    </row>
    <row r="254" spans="1:80" x14ac:dyDescent="0.35">
      <c r="A254" s="14">
        <f t="shared" si="810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6"/>
        <v>42</v>
      </c>
      <c r="N254" s="7">
        <f t="shared" si="354"/>
        <v>966905</v>
      </c>
      <c r="O254" s="4">
        <f t="shared" si="826"/>
        <v>0.18462990197731918</v>
      </c>
      <c r="R254">
        <f t="shared" ref="R254" si="917">C254-C253</f>
        <v>3374</v>
      </c>
      <c r="S254">
        <f t="shared" ref="S254" si="918">N254-N253</f>
        <v>5195</v>
      </c>
      <c r="T254" s="8">
        <f t="shared" ref="T254" si="919">R254/V254</f>
        <v>0.39374489438674293</v>
      </c>
      <c r="U254" s="8">
        <f t="shared" ref="U254" si="920">SUM(R248:R254)/SUM(V248:V254)</f>
        <v>0.39224766452481291</v>
      </c>
      <c r="V254">
        <f t="shared" ref="V254" si="921">B254-B253</f>
        <v>8569</v>
      </c>
      <c r="W254">
        <f t="shared" ref="W254" si="922">C254-D254-E254</f>
        <v>94624</v>
      </c>
      <c r="X254" s="3">
        <f t="shared" ref="X254" si="923">F254/W254</f>
        <v>1.3791427122083193E-2</v>
      </c>
      <c r="Y254">
        <f t="shared" ref="Y254" si="924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5">Z254-AC254-AF254</f>
        <v>1147</v>
      </c>
      <c r="AJ254">
        <f t="shared" ref="AJ254" si="926">AA254-AD254-AG254</f>
        <v>492</v>
      </c>
      <c r="AK254">
        <f t="shared" ref="AK254" si="927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6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71"/>
        <v>0.31343283582089554</v>
      </c>
      <c r="BC254">
        <f t="shared" si="711"/>
        <v>0.20816326530612245</v>
      </c>
      <c r="BD254">
        <f t="shared" si="712"/>
        <v>0.43137254901960786</v>
      </c>
      <c r="BE254">
        <f t="shared" ref="BE254" si="928">SUM(AT248:AT254)/SUM(AS248:AS254)</f>
        <v>0.22808233530521124</v>
      </c>
      <c r="BF254">
        <f t="shared" ref="BF254" si="929">SUM(AT241:AT254)/SUM(AS241:AS254)</f>
        <v>0.25041763852991239</v>
      </c>
      <c r="BG254">
        <f t="shared" ref="BG254" si="930">SUM(AW248:AW254)/SUM(AV248:AV254)</f>
        <v>0.30701754385964913</v>
      </c>
      <c r="BH254">
        <f t="shared" ref="BH254" si="931">SUM(AY248:AY254)/SUM(AX248:AX254)</f>
        <v>0.21283643892339543</v>
      </c>
      <c r="BI254">
        <f t="shared" si="688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N254" s="22">
        <f t="shared" si="750"/>
        <v>1185848</v>
      </c>
      <c r="BP254" s="21">
        <f t="shared" si="751"/>
        <v>218943</v>
      </c>
      <c r="BQ254" s="21">
        <f t="shared" si="766"/>
        <v>19301</v>
      </c>
      <c r="BT254" s="21">
        <f t="shared" si="752"/>
        <v>1881</v>
      </c>
      <c r="BU254" s="21">
        <f t="shared" si="767"/>
        <v>14257</v>
      </c>
      <c r="BX254" s="21">
        <f t="shared" si="753"/>
        <v>950</v>
      </c>
      <c r="BY254" s="21">
        <f t="shared" si="768"/>
        <v>110712</v>
      </c>
      <c r="CB254" s="21">
        <f t="shared" si="754"/>
        <v>10600</v>
      </c>
    </row>
    <row r="255" spans="1:80" x14ac:dyDescent="0.35">
      <c r="A255" s="14">
        <f t="shared" si="810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6"/>
        <v>49</v>
      </c>
      <c r="N255" s="7">
        <f t="shared" si="354"/>
        <v>972251</v>
      </c>
      <c r="O255" s="4">
        <f t="shared" ref="O255:O259" si="932">C255/B255</f>
        <v>0.18608003656671374</v>
      </c>
      <c r="R255">
        <f t="shared" ref="R255" si="933">C255-C254</f>
        <v>3335</v>
      </c>
      <c r="S255">
        <f t="shared" ref="S255" si="934">N255-N254</f>
        <v>5346</v>
      </c>
      <c r="T255" s="8">
        <f t="shared" ref="T255" si="935">R255/V255</f>
        <v>0.38417233037668469</v>
      </c>
      <c r="U255" s="8">
        <f t="shared" ref="U255" si="936">SUM(R249:R255)/SUM(V249:V255)</f>
        <v>0.38954168658020072</v>
      </c>
      <c r="V255">
        <f t="shared" ref="V255" si="937">B255-B254</f>
        <v>8681</v>
      </c>
      <c r="W255">
        <f t="shared" ref="W255" si="938">C255-D255-E255</f>
        <v>95445</v>
      </c>
      <c r="X255" s="3">
        <f t="shared" ref="X255" si="939">F255/W255</f>
        <v>1.3295615275813296E-2</v>
      </c>
      <c r="Y255">
        <f t="shared" ref="Y255" si="940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41">Z255-AC255-AF255</f>
        <v>1153</v>
      </c>
      <c r="AJ255">
        <f t="shared" ref="AJ255" si="942">AA255-AD255-AG255</f>
        <v>505</v>
      </c>
      <c r="AK255">
        <f t="shared" ref="AK255" si="943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6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71"/>
        <v>0.17307692307692307</v>
      </c>
      <c r="BC255">
        <f t="shared" si="711"/>
        <v>0.15753424657534246</v>
      </c>
      <c r="BD255">
        <f t="shared" si="712"/>
        <v>0.54347826086956519</v>
      </c>
      <c r="BE255">
        <f t="shared" ref="BE255" si="944">SUM(AT249:AT255)/SUM(AS249:AS255)</f>
        <v>0.22562157465579469</v>
      </c>
      <c r="BF255">
        <f t="shared" ref="BF255" si="945">SUM(AT242:AT255)/SUM(AS242:AS255)</f>
        <v>0.24523398253648795</v>
      </c>
      <c r="BG255">
        <f t="shared" ref="BG255" si="946">SUM(AW249:AW255)/SUM(AV249:AV255)</f>
        <v>0.29655172413793102</v>
      </c>
      <c r="BH255">
        <f t="shared" ref="BH255" si="947">SUM(AY249:AY255)/SUM(AX249:AX255)</f>
        <v>0.19956803455723543</v>
      </c>
      <c r="BI255">
        <f t="shared" si="688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N255" s="22">
        <f t="shared" si="750"/>
        <v>1194529</v>
      </c>
      <c r="BP255" s="21">
        <f t="shared" si="751"/>
        <v>222278</v>
      </c>
      <c r="BQ255" s="21">
        <f t="shared" si="766"/>
        <v>19353</v>
      </c>
      <c r="BT255" s="21">
        <f t="shared" si="752"/>
        <v>1907</v>
      </c>
      <c r="BU255" s="21">
        <f t="shared" si="767"/>
        <v>14279</v>
      </c>
      <c r="BX255" s="21">
        <f t="shared" si="753"/>
        <v>964</v>
      </c>
      <c r="BY255" s="21">
        <f t="shared" si="768"/>
        <v>110957</v>
      </c>
      <c r="CB255" s="21">
        <f t="shared" si="754"/>
        <v>10724</v>
      </c>
    </row>
    <row r="256" spans="1:80" x14ac:dyDescent="0.35">
      <c r="A256" s="14">
        <f t="shared" si="810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8">-(J256-J255)+L256</f>
        <v>60</v>
      </c>
      <c r="N256" s="7">
        <f t="shared" si="354"/>
        <v>974231</v>
      </c>
      <c r="O256" s="4">
        <f t="shared" si="932"/>
        <v>0.18662864041396965</v>
      </c>
      <c r="R256">
        <f t="shared" ref="R256" si="949">C256-C255</f>
        <v>1260</v>
      </c>
      <c r="S256">
        <f t="shared" ref="S256" si="950">N256-N255</f>
        <v>1980</v>
      </c>
      <c r="T256" s="8">
        <f t="shared" ref="T256" si="951">R256/V256</f>
        <v>0.3888888888888889</v>
      </c>
      <c r="U256" s="8">
        <f t="shared" ref="U256" si="952">SUM(R250:R256)/SUM(V250:V256)</f>
        <v>0.38628104464403396</v>
      </c>
      <c r="V256">
        <f t="shared" ref="V256" si="953">B256-B255</f>
        <v>3240</v>
      </c>
      <c r="W256">
        <f t="shared" ref="W256" si="954">C256-D256-E256</f>
        <v>93840</v>
      </c>
      <c r="X256" s="3">
        <f t="shared" ref="X256" si="955">F256/W256</f>
        <v>1.3064791133844842E-2</v>
      </c>
      <c r="Y256">
        <f t="shared" ref="Y256" si="956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7">Z256-AC256-AF256</f>
        <v>1123</v>
      </c>
      <c r="AJ256">
        <f t="shared" ref="AJ256" si="958">AA256-AD256-AG256</f>
        <v>514</v>
      </c>
      <c r="AK256">
        <f t="shared" ref="AK256" si="959">AB256-AE256-AH256</f>
        <v>4360</v>
      </c>
      <c r="AS256">
        <v>5495</v>
      </c>
      <c r="AT256">
        <v>1185</v>
      </c>
      <c r="AU256">
        <f t="shared" si="626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71"/>
        <v>0.23809523809523808</v>
      </c>
      <c r="BC256">
        <f t="shared" si="711"/>
        <v>0.22222222222222221</v>
      </c>
      <c r="BD256">
        <f>AZ256/AY256</f>
        <v>0.48148148148148145</v>
      </c>
      <c r="BE256">
        <f t="shared" ref="BE256" si="960">SUM(AT250:AT256)/SUM(AS250:AS256)</f>
        <v>0.22317022468863543</v>
      </c>
      <c r="BF256">
        <f t="shared" ref="BF256" si="961">SUM(AT243:AT256)/SUM(AS243:AS256)</f>
        <v>0.2403167711057384</v>
      </c>
      <c r="BG256">
        <f t="shared" ref="BG256" si="962">SUM(AW250:AW256)/SUM(AV250:AV256)</f>
        <v>0.26649746192893403</v>
      </c>
      <c r="BH256">
        <f t="shared" ref="BH256" si="963">SUM(AY250:AY256)/SUM(AX250:AX256)</f>
        <v>0.19915848527349228</v>
      </c>
      <c r="BI256">
        <f t="shared" si="688"/>
        <v>0.26943005181347152</v>
      </c>
      <c r="BJ256" s="20">
        <v>0.252</v>
      </c>
      <c r="BK256" s="20">
        <v>0.184</v>
      </c>
      <c r="BL256" s="20">
        <v>0.19400000000000001</v>
      </c>
      <c r="BN256" s="22">
        <f t="shared" si="750"/>
        <v>1197769</v>
      </c>
      <c r="BP256" s="21">
        <f t="shared" si="751"/>
        <v>223538</v>
      </c>
      <c r="BQ256" s="21">
        <f t="shared" si="766"/>
        <v>19395</v>
      </c>
      <c r="BT256" s="21">
        <f t="shared" si="752"/>
        <v>1915</v>
      </c>
      <c r="BU256" s="21">
        <f t="shared" si="767"/>
        <v>14304</v>
      </c>
      <c r="BX256" s="21">
        <f t="shared" si="753"/>
        <v>977</v>
      </c>
      <c r="BY256" s="21">
        <f t="shared" si="768"/>
        <v>111249</v>
      </c>
      <c r="CB256" s="21">
        <f t="shared" si="754"/>
        <v>10736</v>
      </c>
    </row>
    <row r="257" spans="1:80" x14ac:dyDescent="0.35">
      <c r="A257" s="14">
        <f t="shared" si="810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8"/>
        <v>40</v>
      </c>
      <c r="N257" s="7">
        <f t="shared" si="354"/>
        <v>977726</v>
      </c>
      <c r="O257" s="4">
        <f t="shared" si="932"/>
        <v>0.18760188981193279</v>
      </c>
      <c r="R257">
        <f t="shared" ref="R257" si="964">C257-C256</f>
        <v>2242</v>
      </c>
      <c r="S257">
        <f t="shared" ref="S257" si="965">N257-N256</f>
        <v>3495</v>
      </c>
      <c r="T257" s="8">
        <f t="shared" ref="T257" si="966">R257/V257</f>
        <v>0.39079658358026842</v>
      </c>
      <c r="U257" s="8">
        <f t="shared" ref="U257" si="967">SUM(R251:R257)/SUM(V251:V257)</f>
        <v>0.38488000160936653</v>
      </c>
      <c r="V257">
        <f t="shared" ref="V257" si="968">B257-B256</f>
        <v>5737</v>
      </c>
      <c r="W257">
        <f t="shared" ref="W257" si="969">C257-D257-E257</f>
        <v>93412</v>
      </c>
      <c r="X257" s="3">
        <f t="shared" ref="X257" si="970">F257/W257</f>
        <v>1.3071125765426284E-2</v>
      </c>
      <c r="Y257">
        <f t="shared" ref="Y257" si="971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2">Z257-AC257-AF257</f>
        <v>1100</v>
      </c>
      <c r="AJ257">
        <f t="shared" ref="AJ257" si="973">AA257-AD257-AG257</f>
        <v>524</v>
      </c>
      <c r="AK257">
        <f t="shared" ref="AK257:AK262" si="974">AB257-AE257-AH257</f>
        <v>4260</v>
      </c>
      <c r="AS257">
        <v>4834</v>
      </c>
      <c r="AT257">
        <v>928</v>
      </c>
      <c r="AU257">
        <f t="shared" si="626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71"/>
        <v>0.13513513513513514</v>
      </c>
      <c r="BC257">
        <f t="shared" si="711"/>
        <v>0.15918367346938775</v>
      </c>
      <c r="BD257">
        <f t="shared" si="712"/>
        <v>0.64102564102564108</v>
      </c>
      <c r="BE257">
        <f t="shared" ref="BE257" si="975">SUM(AT251:AT257)/SUM(AS251:AS257)</f>
        <v>0.21745266850817591</v>
      </c>
      <c r="BF257">
        <f t="shared" ref="BF257" si="976">SUM(AT244:AT257)/SUM(AS244:AS257)</f>
        <v>0.23357530333604129</v>
      </c>
      <c r="BG257">
        <f t="shared" ref="BG257" si="977">SUM(AW251:AW257)/SUM(AV251:AV257)</f>
        <v>0.26005361930294907</v>
      </c>
      <c r="BH257">
        <f t="shared" ref="BH257" si="978">SUM(AY251:AY257)/SUM(AX251:AX257)</f>
        <v>0.18575063613231552</v>
      </c>
      <c r="BI257">
        <f t="shared" ref="BI257:BI262" si="979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N257" s="22">
        <f t="shared" si="750"/>
        <v>1203506</v>
      </c>
      <c r="BP257" s="21">
        <f t="shared" si="751"/>
        <v>225780</v>
      </c>
      <c r="BQ257" s="21">
        <f t="shared" si="766"/>
        <v>19432</v>
      </c>
      <c r="BT257" s="21">
        <f t="shared" si="752"/>
        <v>1928</v>
      </c>
      <c r="BU257" s="21">
        <f t="shared" si="767"/>
        <v>14330</v>
      </c>
      <c r="BX257" s="21">
        <f t="shared" si="753"/>
        <v>992</v>
      </c>
      <c r="BY257" s="21">
        <f t="shared" si="768"/>
        <v>111492</v>
      </c>
      <c r="CB257" s="21">
        <f t="shared" si="754"/>
        <v>10813</v>
      </c>
    </row>
    <row r="258" spans="1:80" x14ac:dyDescent="0.35">
      <c r="A258" s="14">
        <f t="shared" si="810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8"/>
        <v>44</v>
      </c>
      <c r="N258" s="7">
        <f t="shared" si="354"/>
        <v>980257</v>
      </c>
      <c r="O258" s="4">
        <f t="shared" si="932"/>
        <v>0.18856457456750655</v>
      </c>
      <c r="R258">
        <f t="shared" ref="R258" si="980">C258-C257</f>
        <v>2016</v>
      </c>
      <c r="S258">
        <f t="shared" ref="S258" si="981">N258-N257</f>
        <v>2531</v>
      </c>
      <c r="T258" s="8">
        <f t="shared" ref="T258" si="982">R258/V258</f>
        <v>0.44336925445348579</v>
      </c>
      <c r="U258" s="8">
        <f t="shared" ref="U258" si="983">SUM(R252:R258)/SUM(V252:V258)</f>
        <v>0.38930460161067343</v>
      </c>
      <c r="V258">
        <f t="shared" ref="V258" si="984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5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6">Z258-AC258-AF258</f>
        <v>1103</v>
      </c>
      <c r="AJ258">
        <f t="shared" ref="AJ258" si="987">AA258-AD258-AG258</f>
        <v>547</v>
      </c>
      <c r="AK258">
        <f t="shared" si="974"/>
        <v>4282</v>
      </c>
      <c r="AS258">
        <v>4853</v>
      </c>
      <c r="AT258">
        <v>1171</v>
      </c>
      <c r="AU258">
        <f t="shared" si="626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71"/>
        <v>0.2</v>
      </c>
      <c r="BC258">
        <f t="shared" si="711"/>
        <v>0.16071428571428573</v>
      </c>
      <c r="BD258">
        <f t="shared" si="712"/>
        <v>0.37037037037037035</v>
      </c>
      <c r="BE258">
        <f t="shared" ref="BE258" si="988">SUM(AT252:AT258)/SUM(AS252:AS258)</f>
        <v>0.2183481056656239</v>
      </c>
      <c r="BF258">
        <f t="shared" ref="BF258" si="989">SUM(AT245:AT258)/SUM(AS245:AS258)</f>
        <v>0.23197200607762788</v>
      </c>
      <c r="BG258">
        <f t="shared" ref="BG258" si="990">SUM(AW252:AW258)/SUM(AV252:AV258)</f>
        <v>0.25806451612903225</v>
      </c>
      <c r="BH258">
        <f t="shared" ref="BH258" si="991">SUM(AY252:AY258)/SUM(AX252:AX258)</f>
        <v>0.18377765173000568</v>
      </c>
      <c r="BI258">
        <f t="shared" si="979"/>
        <v>0.29629629629629628</v>
      </c>
      <c r="BJ258" s="20">
        <v>0.246</v>
      </c>
      <c r="BK258" s="20">
        <v>0.17599999999999999</v>
      </c>
      <c r="BL258" s="20">
        <v>0.20200000000000001</v>
      </c>
      <c r="BN258" s="22">
        <f t="shared" si="750"/>
        <v>1208053</v>
      </c>
      <c r="BP258" s="21">
        <f t="shared" si="751"/>
        <v>227796</v>
      </c>
      <c r="BQ258" s="21">
        <f t="shared" si="766"/>
        <v>19467</v>
      </c>
      <c r="BT258" s="21">
        <f t="shared" si="752"/>
        <v>1950</v>
      </c>
      <c r="BU258" s="21">
        <f t="shared" si="767"/>
        <v>14355</v>
      </c>
      <c r="BX258" s="21">
        <f t="shared" si="753"/>
        <v>1018</v>
      </c>
      <c r="BY258" s="21">
        <f t="shared" si="768"/>
        <v>111737</v>
      </c>
      <c r="CB258" s="21">
        <f t="shared" si="754"/>
        <v>10886</v>
      </c>
    </row>
    <row r="259" spans="1:80" x14ac:dyDescent="0.35">
      <c r="A259" s="14">
        <f t="shared" si="810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8"/>
        <v>38</v>
      </c>
      <c r="N259" s="7">
        <f t="shared" si="354"/>
        <v>982088</v>
      </c>
      <c r="O259" s="4">
        <f t="shared" si="932"/>
        <v>0.18906742853368125</v>
      </c>
      <c r="R259">
        <f t="shared" ref="R259" si="992">C259-C258</f>
        <v>1176</v>
      </c>
      <c r="S259">
        <f t="shared" ref="S259" si="993">N259-N258</f>
        <v>1831</v>
      </c>
      <c r="T259" s="8">
        <f t="shared" ref="T259" si="994">R259/V259</f>
        <v>0.39108746258729632</v>
      </c>
      <c r="U259" s="8">
        <f t="shared" ref="U259" si="995">SUM(R253:R259)/SUM(V253:V259)</f>
        <v>0.39615190338430456</v>
      </c>
      <c r="V259">
        <f t="shared" ref="V259" si="996">B259-B258</f>
        <v>3007</v>
      </c>
      <c r="W259">
        <f t="shared" ref="W259" si="997">C259-D259-E259</f>
        <v>94360</v>
      </c>
      <c r="X259" s="3">
        <f t="shared" ref="X259" si="998">F259/W259</f>
        <v>1.2314540059347181E-2</v>
      </c>
      <c r="Y259">
        <f t="shared" ref="Y259" si="999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1000">Z259-AC259-AF259</f>
        <v>1091</v>
      </c>
      <c r="AJ259">
        <f t="shared" ref="AJ259" si="1001">AA259-AD259-AG259</f>
        <v>546</v>
      </c>
      <c r="AK259">
        <f t="shared" si="974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6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71"/>
        <v>0.33333333333333331</v>
      </c>
      <c r="BC259">
        <f t="shared" si="711"/>
        <v>0.14084507042253522</v>
      </c>
      <c r="BD259">
        <f t="shared" si="712"/>
        <v>0.55000000000000004</v>
      </c>
      <c r="BE259">
        <f t="shared" ref="BE259" si="1002">SUM(AT253:AT259)/SUM(AS253:AS259)</f>
        <v>0.21970755332029432</v>
      </c>
      <c r="BF259">
        <f t="shared" ref="BF259" si="1003">SUM(AT246:AT259)/SUM(AS246:AS259)</f>
        <v>0.22957745150735051</v>
      </c>
      <c r="BG259">
        <f t="shared" ref="BG259" si="1004">SUM(AW253:AW259)/SUM(AV253:AV259)</f>
        <v>0.24085365853658536</v>
      </c>
      <c r="BH259">
        <f t="shared" ref="BH259" si="1005">SUM(AY253:AY259)/SUM(AX253:AX259)</f>
        <v>0.18113858539390454</v>
      </c>
      <c r="BI259">
        <f t="shared" si="979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N259" s="22">
        <f t="shared" si="750"/>
        <v>1211060</v>
      </c>
      <c r="BP259" s="21">
        <f t="shared" si="751"/>
        <v>228972</v>
      </c>
      <c r="BQ259" s="21">
        <f t="shared" si="766"/>
        <v>19482</v>
      </c>
      <c r="BT259" s="21">
        <f t="shared" si="752"/>
        <v>1953</v>
      </c>
      <c r="BU259" s="21">
        <f t="shared" si="767"/>
        <v>14365</v>
      </c>
      <c r="BX259" s="21">
        <f t="shared" si="753"/>
        <v>1023</v>
      </c>
      <c r="BY259" s="21">
        <f t="shared" si="768"/>
        <v>111905</v>
      </c>
      <c r="CB259" s="21">
        <f t="shared" si="754"/>
        <v>10899</v>
      </c>
    </row>
    <row r="260" spans="1:80" x14ac:dyDescent="0.35">
      <c r="A260" s="14">
        <f t="shared" si="810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6">-(J260-J259)+L260</f>
        <v>32</v>
      </c>
      <c r="N260" s="7">
        <f t="shared" ref="N260:N261" si="1007">B260-C260</f>
        <v>984772</v>
      </c>
      <c r="O260" s="4">
        <f t="shared" ref="O260:O261" si="1008">C260/B260</f>
        <v>0.18993476848157806</v>
      </c>
      <c r="R260">
        <f t="shared" ref="R260" si="1009">C260-C259</f>
        <v>1926</v>
      </c>
      <c r="S260">
        <f t="shared" ref="S260" si="1010">N260-N259</f>
        <v>2684</v>
      </c>
      <c r="T260" s="8">
        <f t="shared" ref="T260" si="1011">R260/V260</f>
        <v>0.41778741865509761</v>
      </c>
      <c r="U260" s="8">
        <f t="shared" ref="U260" si="1012">SUM(R254:R260)/SUM(V254:V260)</f>
        <v>0.3992862910578</v>
      </c>
      <c r="V260">
        <f t="shared" ref="V260" si="1013">B260-B259</f>
        <v>4610</v>
      </c>
      <c r="W260">
        <f t="shared" ref="W260" si="1014">C260-D260-E260</f>
        <v>91041</v>
      </c>
      <c r="X260" s="3">
        <f t="shared" ref="X260" si="1015">F260/W260</f>
        <v>1.287332081150251E-2</v>
      </c>
      <c r="Y260">
        <f t="shared" ref="Y260" si="1016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7">Z260-AC260-AF260</f>
        <v>1041</v>
      </c>
      <c r="AJ260">
        <f t="shared" ref="AJ260" si="1018">AA260-AD260-AG260</f>
        <v>517</v>
      </c>
      <c r="AK260">
        <f t="shared" si="974"/>
        <v>3993</v>
      </c>
      <c r="AS260">
        <v>4613</v>
      </c>
      <c r="AT260">
        <v>1171</v>
      </c>
      <c r="AU260">
        <f t="shared" si="626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71"/>
        <v>0.2857142857142857</v>
      </c>
      <c r="BC260">
        <f t="shared" si="711"/>
        <v>0.26543209876543211</v>
      </c>
      <c r="BD260">
        <f t="shared" si="712"/>
        <v>0.32558139534883723</v>
      </c>
      <c r="BE260">
        <f t="shared" ref="BE260" si="1019">SUM(AT254:AT260)/SUM(AS254:AS260)</f>
        <v>0.22318803852002028</v>
      </c>
      <c r="BF260">
        <f t="shared" ref="BF260" si="1020">SUM(AT247:AT260)/SUM(AS247:AS260)</f>
        <v>0.22953476113312898</v>
      </c>
      <c r="BG260">
        <f t="shared" ref="BG260" si="1021">SUM(AW254:AW260)/SUM(AV254:AV260)</f>
        <v>0.2342007434944238</v>
      </c>
      <c r="BH260">
        <f t="shared" ref="BH260" si="1022">SUM(AY254:AY260)/SUM(AX254:AX260)</f>
        <v>0.18704074816299265</v>
      </c>
      <c r="BI260">
        <f t="shared" si="979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N260" s="22">
        <f t="shared" si="750"/>
        <v>1215670</v>
      </c>
      <c r="BP260" s="21">
        <f t="shared" si="751"/>
        <v>230898</v>
      </c>
      <c r="BQ260" s="21">
        <f t="shared" si="766"/>
        <v>19503</v>
      </c>
      <c r="BT260" s="21">
        <f t="shared" si="752"/>
        <v>1967</v>
      </c>
      <c r="BU260" s="21">
        <f t="shared" si="767"/>
        <v>14376</v>
      </c>
      <c r="BX260" s="21">
        <f t="shared" si="753"/>
        <v>1026</v>
      </c>
      <c r="BY260" s="21">
        <f t="shared" si="768"/>
        <v>112047</v>
      </c>
      <c r="CB260" s="21">
        <f t="shared" si="754"/>
        <v>10974</v>
      </c>
    </row>
    <row r="261" spans="1:80" x14ac:dyDescent="0.35">
      <c r="A261" s="14">
        <f t="shared" si="810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6"/>
        <v>43</v>
      </c>
      <c r="N261" s="7">
        <f t="shared" si="1007"/>
        <v>988707</v>
      </c>
      <c r="O261" s="4">
        <f t="shared" si="1008"/>
        <v>0.19129133182013375</v>
      </c>
      <c r="R261">
        <f t="shared" ref="R261" si="1023">C261-C260</f>
        <v>2970</v>
      </c>
      <c r="S261">
        <f t="shared" ref="S261" si="1024">N261-N260</f>
        <v>3935</v>
      </c>
      <c r="T261" s="8">
        <f t="shared" ref="T261" si="1025">R261/V261</f>
        <v>0.43012309920347574</v>
      </c>
      <c r="U261" s="8">
        <f t="shared" ref="U261" si="1026">SUM(R255:R261)/SUM(V255:V261)</f>
        <v>0.40637678002559424</v>
      </c>
      <c r="V261">
        <f t="shared" ref="V261" si="1027">B261-B260</f>
        <v>6905</v>
      </c>
      <c r="W261">
        <f t="shared" ref="W261" si="1028">C261-D261-E261</f>
        <v>89168</v>
      </c>
      <c r="X261" s="3">
        <f t="shared" ref="X261" si="1029">F261/W261</f>
        <v>1.3031580836174412E-2</v>
      </c>
      <c r="Y261">
        <f t="shared" ref="Y261" si="1030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31">Z261-AC261-AF261</f>
        <v>1009</v>
      </c>
      <c r="AJ261">
        <f t="shared" ref="AJ261" si="1032">AA261-AD261-AG261</f>
        <v>518</v>
      </c>
      <c r="AK261">
        <f t="shared" si="974"/>
        <v>3936</v>
      </c>
      <c r="AS261">
        <v>5593</v>
      </c>
      <c r="AT261">
        <v>1154</v>
      </c>
      <c r="AU261">
        <f t="shared" si="626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71"/>
        <v>0.1111111111111111</v>
      </c>
      <c r="BC261">
        <f t="shared" si="711"/>
        <v>0.11632653061224489</v>
      </c>
      <c r="BD261">
        <f t="shared" si="712"/>
        <v>0.40350877192982454</v>
      </c>
      <c r="BE261">
        <f t="shared" ref="BE261" si="1033">SUM(AT255:AT261)/SUM(AS255:AS261)</f>
        <v>0.22132186031779549</v>
      </c>
      <c r="BF261">
        <f t="shared" ref="BF261" si="1034">SUM(AT248:AT261)/SUM(AS248:AS261)</f>
        <v>0.2255191393545159</v>
      </c>
      <c r="BG261">
        <f t="shared" ref="BG261" si="1035">SUM(AW255:AW261)/SUM(AV255:AV261)</f>
        <v>0.19028340080971659</v>
      </c>
      <c r="BH261">
        <f t="shared" ref="BH261" si="1036">SUM(AY255:AY261)/SUM(AX255:AX261)</f>
        <v>0.16417910447761194</v>
      </c>
      <c r="BI261">
        <f t="shared" si="979"/>
        <v>0.32835820895522388</v>
      </c>
      <c r="BJ261" s="20">
        <v>0.23</v>
      </c>
      <c r="BK261" s="20">
        <v>0.155</v>
      </c>
      <c r="BL261" s="20">
        <v>0.2</v>
      </c>
      <c r="BN261" s="22">
        <f t="shared" si="750"/>
        <v>1222575</v>
      </c>
      <c r="BP261" s="21">
        <f t="shared" si="751"/>
        <v>233868</v>
      </c>
      <c r="BQ261" s="21">
        <f>BQ262-AV262</f>
        <v>19548</v>
      </c>
      <c r="BT261" s="21">
        <f t="shared" si="752"/>
        <v>1986</v>
      </c>
      <c r="BU261" s="21">
        <f>BU262-AZ261</f>
        <v>14390</v>
      </c>
      <c r="BX261" s="21">
        <f t="shared" si="753"/>
        <v>1050</v>
      </c>
      <c r="BY261" s="21">
        <f>BY262-AX261</f>
        <v>112209</v>
      </c>
      <c r="CB261" s="21">
        <f t="shared" si="754"/>
        <v>11159</v>
      </c>
    </row>
    <row r="262" spans="1:80" x14ac:dyDescent="0.35">
      <c r="A262" s="14">
        <f t="shared" si="810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7">-(J262-J261)+L262</f>
        <v>22</v>
      </c>
      <c r="N262" s="7">
        <f t="shared" ref="N262" si="1038">B262-C262</f>
        <v>992781</v>
      </c>
      <c r="O262" s="4">
        <f t="shared" ref="O262" si="1039">C262/B262</f>
        <v>0.19258330303836196</v>
      </c>
      <c r="R262">
        <f t="shared" ref="R262" si="1040">C262-C261</f>
        <v>2928</v>
      </c>
      <c r="S262">
        <f t="shared" ref="S262" si="1041">N262-N261</f>
        <v>4074</v>
      </c>
      <c r="T262" s="8">
        <f t="shared" ref="T262" si="1042">R262/V262</f>
        <v>0.41816623821765209</v>
      </c>
      <c r="U262" s="8">
        <f t="shared" ref="U262" si="1043">SUM(R256:R262)/SUM(V256:V262)</f>
        <v>0.41423191052271169</v>
      </c>
      <c r="V262">
        <f t="shared" ref="V262" si="1044">B262-B261</f>
        <v>7002</v>
      </c>
      <c r="W262">
        <f t="shared" ref="W262" si="1045">C262-D262-E262</f>
        <v>87124</v>
      </c>
      <c r="X262" s="3">
        <f t="shared" ref="X262" si="1046">F262/W262</f>
        <v>1.2901152380515127E-2</v>
      </c>
      <c r="Y262">
        <f t="shared" ref="Y262" si="1047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8">Z262-AC262-AF262</f>
        <v>968</v>
      </c>
      <c r="AJ262">
        <f t="shared" ref="AJ262" si="1049">AA262-AD262-AG262</f>
        <v>510</v>
      </c>
      <c r="AK262">
        <f t="shared" si="974"/>
        <v>3750</v>
      </c>
      <c r="AS262">
        <v>7190</v>
      </c>
      <c r="AT262">
        <v>1524</v>
      </c>
      <c r="AU262">
        <f t="shared" si="626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71"/>
        <v>0.20454545454545456</v>
      </c>
      <c r="BC262">
        <f t="shared" si="711"/>
        <v>0.16585365853658537</v>
      </c>
      <c r="BD262">
        <f t="shared" si="712"/>
        <v>0.61764705882352944</v>
      </c>
      <c r="BE262">
        <f t="shared" ref="BE262" si="1050">SUM(AT256:AT262)/SUM(AS256:AS262)</f>
        <v>0.21961280387196128</v>
      </c>
      <c r="BF262">
        <f t="shared" ref="BF262" si="1051">SUM(AT249:AT262)/SUM(AS249:AS262)</f>
        <v>0.22335051760695132</v>
      </c>
      <c r="BG262">
        <f t="shared" ref="BG262" si="1052">SUM(AW256:AW262)/SUM(AV256:AV262)</f>
        <v>0.19665271966527198</v>
      </c>
      <c r="BH262">
        <f t="shared" ref="BH262" si="1053">SUM(AY256:AY262)/SUM(AX256:AX262)</f>
        <v>0.16555891238670695</v>
      </c>
      <c r="BI262">
        <f t="shared" si="979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N262" s="22">
        <f t="shared" si="750"/>
        <v>1229577</v>
      </c>
      <c r="BP262" s="21">
        <f t="shared" si="751"/>
        <v>236796</v>
      </c>
      <c r="BQ262" s="21">
        <f>BQ263-AV263</f>
        <v>19592</v>
      </c>
      <c r="BT262" s="21">
        <f t="shared" si="752"/>
        <v>2007</v>
      </c>
      <c r="BU262" s="21">
        <f>BU263-AZ262</f>
        <v>14413</v>
      </c>
      <c r="BX262" s="21">
        <f t="shared" si="753"/>
        <v>1062</v>
      </c>
      <c r="BY262" s="21">
        <f>BY263-AX262</f>
        <v>112699</v>
      </c>
      <c r="CB262" s="21">
        <f t="shared" si="754"/>
        <v>11221</v>
      </c>
    </row>
    <row r="263" spans="1:80" x14ac:dyDescent="0.35">
      <c r="A263" s="14">
        <f t="shared" si="810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4">-(J263-J262)+L263</f>
        <v>79</v>
      </c>
      <c r="N263" s="7">
        <f t="shared" ref="N263" si="1055">B263-C263</f>
        <v>997477</v>
      </c>
      <c r="O263" s="4">
        <f t="shared" ref="O263" si="1056">C263/B263</f>
        <v>0.19373906773879615</v>
      </c>
      <c r="R263">
        <f t="shared" ref="R263" si="1057">C263-C262</f>
        <v>2891</v>
      </c>
      <c r="S263">
        <f t="shared" ref="S263" si="1058">N263-N262</f>
        <v>4696</v>
      </c>
      <c r="T263" s="8">
        <f t="shared" ref="T263" si="1059">R263/V263</f>
        <v>0.38104652695400026</v>
      </c>
      <c r="U263" s="8">
        <f t="shared" ref="U263" si="1060">SUM(R257:R263)/SUM(V257:V263)</f>
        <v>0.40992511740068538</v>
      </c>
      <c r="V263">
        <f t="shared" ref="V263" si="1061">B263-B262</f>
        <v>7587</v>
      </c>
      <c r="W263">
        <f t="shared" ref="W263" si="1062">C263-D263-E263</f>
        <v>84752</v>
      </c>
      <c r="X263" s="3">
        <f t="shared" ref="X263" si="1063">F263/W263</f>
        <v>1.1799131583915424E-2</v>
      </c>
      <c r="Y263">
        <f t="shared" ref="Y263:Y264" si="1064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5">Z263-AC263-AF263</f>
        <v>914</v>
      </c>
      <c r="AJ263">
        <f t="shared" ref="AJ263" si="1066">AA263-AD263-AG263</f>
        <v>491</v>
      </c>
      <c r="AK263">
        <f t="shared" ref="AK263" si="1067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6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71"/>
        <v>0.20833333333333334</v>
      </c>
      <c r="BC263">
        <f t="shared" si="711"/>
        <v>0.16597510373443983</v>
      </c>
      <c r="BD263">
        <f t="shared" si="712"/>
        <v>0.67500000000000004</v>
      </c>
      <c r="BE263">
        <f t="shared" ref="BE263" si="1068">SUM(AT257:AT263)/SUM(AS257:AS263)</f>
        <v>0.21712756940029668</v>
      </c>
      <c r="BF263">
        <f t="shared" ref="BF263" si="1069">SUM(AT250:AT263)/SUM(AS250:AS263)</f>
        <v>0.22071922039689276</v>
      </c>
      <c r="BG263">
        <f t="shared" ref="BG263" si="1070">SUM(AW257:AW263)/SUM(AV257:AV263)</f>
        <v>0.19183673469387755</v>
      </c>
      <c r="BH263">
        <f t="shared" ref="BH263" si="1071">SUM(AY257:AY263)/SUM(AX257:AX263)</f>
        <v>0.15728977616454931</v>
      </c>
      <c r="BI263">
        <f t="shared" ref="BI263" si="1072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N263" s="22">
        <f t="shared" si="750"/>
        <v>1237164</v>
      </c>
      <c r="BP263" s="21">
        <f t="shared" si="751"/>
        <v>239687</v>
      </c>
      <c r="BQ263" s="21">
        <f>BQ264-AV264</f>
        <v>19640</v>
      </c>
      <c r="BT263" s="21">
        <f t="shared" si="752"/>
        <v>2030</v>
      </c>
      <c r="BU263" s="21">
        <f>BU264-AZ263</f>
        <v>14434</v>
      </c>
      <c r="BX263" s="21">
        <f t="shared" si="753"/>
        <v>1076</v>
      </c>
      <c r="BY263" s="21">
        <f>BY264-AX263</f>
        <v>112904</v>
      </c>
      <c r="CB263" s="21">
        <f t="shared" si="754"/>
        <v>11297</v>
      </c>
    </row>
    <row r="264" spans="1:80" x14ac:dyDescent="0.35">
      <c r="A264" s="14">
        <f t="shared" si="810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3">-(J264-J263)+L264</f>
        <v>51</v>
      </c>
      <c r="N264" s="7">
        <f t="shared" ref="N264" si="1074">B264-C264</f>
        <v>1001527</v>
      </c>
      <c r="O264" s="4">
        <f t="shared" ref="O264" si="1075">C264/B264</f>
        <v>0.19464855780442109</v>
      </c>
      <c r="R264">
        <f t="shared" ref="R264" si="1076">C264-C263</f>
        <v>2376</v>
      </c>
      <c r="S264">
        <f t="shared" ref="S264" si="1077">N264-N263</f>
        <v>4050</v>
      </c>
      <c r="T264" s="8">
        <f t="shared" ref="T264" si="1078">R264/V264</f>
        <v>0.36974789915966388</v>
      </c>
      <c r="U264" s="8">
        <f t="shared" ref="U264" si="1079">SUM(R258:R264)/SUM(V258:V264)</f>
        <v>0.40622193393872869</v>
      </c>
      <c r="V264">
        <f t="shared" ref="V264" si="1080">B264-B263</f>
        <v>6426</v>
      </c>
      <c r="W264">
        <f t="shared" ref="W264" si="1081">C264-D264-E264</f>
        <v>82370</v>
      </c>
      <c r="X264" s="3">
        <f t="shared" ref="X264" si="1082">F264/W264</f>
        <v>1.1654728663348306E-2</v>
      </c>
      <c r="Y264">
        <f t="shared" si="1064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3">Z264-AC264-AF264</f>
        <v>874</v>
      </c>
      <c r="AJ264">
        <f t="shared" ref="AJ264" si="1084">AA264-AD264-AG264</f>
        <v>465</v>
      </c>
      <c r="AK264">
        <f t="shared" ref="AK264:AK265" si="1085">AB264-AE264-AH264</f>
        <v>3382</v>
      </c>
      <c r="BE264">
        <f t="shared" ref="BE264:BE270" si="1086">SUM(AT258:AT264)/SUM(AS258:AS264)</f>
        <v>0.22082143508111063</v>
      </c>
      <c r="BF264">
        <f t="shared" ref="BF264:BF270" si="1087">SUM(AT251:AT264)/SUM(AS251:AS264)</f>
        <v>0.21879658243955644</v>
      </c>
      <c r="BG264">
        <f t="shared" ref="BG264:BG270" si="1088">SUM(AW258:AW264)/SUM(AV258:AV264)</f>
        <v>0.20192307692307693</v>
      </c>
      <c r="BH264">
        <f t="shared" ref="BH264:BH270" si="1089">SUM(AY258:AY264)/SUM(AX258:AX264)</f>
        <v>0.15696022727272727</v>
      </c>
      <c r="BI264">
        <f t="shared" ref="BI264:BI270" si="1090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1243592</v>
      </c>
      <c r="BO264" s="21">
        <v>261722</v>
      </c>
      <c r="BP264" s="21">
        <v>242065</v>
      </c>
      <c r="BQ264" s="21">
        <v>19640</v>
      </c>
      <c r="BR264" s="21">
        <v>8819</v>
      </c>
      <c r="BS264" s="21">
        <v>2145</v>
      </c>
      <c r="BT264" s="21">
        <v>2046</v>
      </c>
      <c r="BU264" s="21">
        <v>14461</v>
      </c>
      <c r="BV264" s="21">
        <v>5195</v>
      </c>
      <c r="BW264" s="21">
        <v>1154</v>
      </c>
      <c r="BX264" s="21">
        <v>1089</v>
      </c>
      <c r="BY264" s="21">
        <v>113145</v>
      </c>
      <c r="BZ264" s="21">
        <v>53329</v>
      </c>
      <c r="CA264" s="21">
        <v>12426</v>
      </c>
      <c r="CB264" s="21">
        <v>11372</v>
      </c>
    </row>
    <row r="265" spans="1:80" x14ac:dyDescent="0.35">
      <c r="A265" s="14">
        <f t="shared" si="810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91">-(J265-J264)+L265</f>
        <v>43</v>
      </c>
      <c r="N265" s="7">
        <f t="shared" ref="N265:N266" si="1092">B265-C265</f>
        <v>1005068</v>
      </c>
      <c r="O265" s="4">
        <f t="shared" ref="O265" si="1093">C265/B265</f>
        <v>0.19529990864669811</v>
      </c>
      <c r="R265">
        <f t="shared" ref="R265" si="1094">C265-C264</f>
        <v>1866</v>
      </c>
      <c r="S265">
        <f t="shared" ref="S265" si="1095">N265-N264</f>
        <v>3541</v>
      </c>
      <c r="T265" s="8">
        <f t="shared" ref="T265" si="1096">R265/V265</f>
        <v>0.34510819308304053</v>
      </c>
      <c r="U265" s="8">
        <f t="shared" ref="U265" si="1097">SUM(R259:R265)/SUM(V259:V265)</f>
        <v>0.39402598671355998</v>
      </c>
      <c r="V265">
        <f t="shared" ref="V265" si="1098">B265-B264</f>
        <v>5407</v>
      </c>
      <c r="W265">
        <f t="shared" ref="W265" si="1099">C265-D265-E265</f>
        <v>82252</v>
      </c>
      <c r="X265" s="3">
        <f t="shared" ref="X265" si="1100">F265/W265</f>
        <v>1.1160822837134659E-2</v>
      </c>
      <c r="Y265">
        <f t="shared" ref="Y265" si="1101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2">Z265-AC265-AF265</f>
        <v>850</v>
      </c>
      <c r="AJ265">
        <f t="shared" ref="AJ265" si="1103">AA265-AD265-AG265</f>
        <v>461</v>
      </c>
      <c r="AK265">
        <f t="shared" si="1085"/>
        <v>3362</v>
      </c>
      <c r="AS265">
        <f t="shared" ref="AS265:AS270" si="1104">BM265-BM264</f>
        <v>18816</v>
      </c>
      <c r="AT265">
        <f t="shared" ref="AT265:AT270" si="1105">BO265-BO264</f>
        <v>2030</v>
      </c>
      <c r="AU265">
        <f t="shared" si="626"/>
        <v>0.10788690476190477</v>
      </c>
      <c r="AV265">
        <f>BQ265-BQ264</f>
        <v>74</v>
      </c>
      <c r="AW265">
        <f>BS265-BS264</f>
        <v>8</v>
      </c>
      <c r="AX265">
        <f>BY265-BY264</f>
        <v>687</v>
      </c>
      <c r="AY265">
        <f>CA265-CA264</f>
        <v>73</v>
      </c>
      <c r="AZ265">
        <f>BU265-BU264</f>
        <v>204</v>
      </c>
      <c r="BA265">
        <f>BW265-BW264</f>
        <v>8</v>
      </c>
      <c r="BB265">
        <f t="shared" ref="BB265:BB270" si="1106">AW265/AV265</f>
        <v>0.10810810810810811</v>
      </c>
      <c r="BC265">
        <f t="shared" ref="BC265:BC270" si="1107">AY265/AX265</f>
        <v>0.10625909752547306</v>
      </c>
      <c r="BD265">
        <f t="shared" ref="BD265:BD270" si="1108">AZ265/AY265</f>
        <v>2.7945205479452055</v>
      </c>
      <c r="BE265">
        <f t="shared" si="1086"/>
        <v>0.17337514131524498</v>
      </c>
      <c r="BF265">
        <f t="shared" si="1087"/>
        <v>0.19565615145351029</v>
      </c>
      <c r="BG265">
        <f t="shared" si="1088"/>
        <v>0.17408906882591094</v>
      </c>
      <c r="BH265">
        <f t="shared" si="1089"/>
        <v>0.13855734302023873</v>
      </c>
      <c r="BI265">
        <f t="shared" si="1090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1248997</v>
      </c>
      <c r="BO265" s="21">
        <v>263752</v>
      </c>
      <c r="BP265" s="21">
        <v>243929</v>
      </c>
      <c r="BQ265" s="21">
        <v>19714</v>
      </c>
      <c r="BR265" s="21">
        <v>8841</v>
      </c>
      <c r="BS265" s="21">
        <v>2153</v>
      </c>
      <c r="BT265" s="21">
        <v>2053</v>
      </c>
      <c r="BU265" s="21">
        <v>14665</v>
      </c>
      <c r="BV265" s="21">
        <v>5203</v>
      </c>
      <c r="BW265" s="21">
        <v>1162</v>
      </c>
      <c r="BX265" s="21">
        <v>1097</v>
      </c>
      <c r="BY265" s="21">
        <v>113832</v>
      </c>
      <c r="BZ265" s="21">
        <v>53524</v>
      </c>
      <c r="CA265" s="21">
        <v>12499</v>
      </c>
      <c r="CB265" s="21">
        <v>11434</v>
      </c>
    </row>
    <row r="266" spans="1:80" x14ac:dyDescent="0.35">
      <c r="A266" s="14">
        <f t="shared" si="810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91"/>
        <v>25</v>
      </c>
      <c r="N266" s="7">
        <f t="shared" si="1092"/>
        <v>1006545</v>
      </c>
      <c r="O266" s="4">
        <f t="shared" ref="O266" si="1109">C266/B266</f>
        <v>0.1956603560991631</v>
      </c>
      <c r="R266">
        <f t="shared" ref="R266" si="1110">C266-C265</f>
        <v>919</v>
      </c>
      <c r="S266">
        <f t="shared" ref="S266" si="1111">N266-N265</f>
        <v>1477</v>
      </c>
      <c r="T266" s="8">
        <f t="shared" ref="T266" si="1112">R266/V266</f>
        <v>0.38355592654424042</v>
      </c>
      <c r="U266" s="8">
        <f t="shared" ref="U266" si="1113">SUM(R260:R266)/SUM(V260:V266)</f>
        <v>0.39362308779411398</v>
      </c>
      <c r="V266">
        <f t="shared" ref="V266" si="1114">B266-B265</f>
        <v>2396</v>
      </c>
      <c r="W266">
        <f t="shared" ref="W266" si="1115">C266-D266-E266</f>
        <v>81294</v>
      </c>
      <c r="X266" s="3">
        <f t="shared" ref="X266" si="1116">F266/W266</f>
        <v>1.104632568209216E-2</v>
      </c>
      <c r="Y266">
        <f t="shared" ref="Y266" si="1117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8">Z266-AC266-AF266</f>
        <v>822</v>
      </c>
      <c r="AJ266">
        <f t="shared" ref="AJ266:AJ268" si="1119">AA266-AD266-AG266</f>
        <v>446</v>
      </c>
      <c r="AK266">
        <f t="shared" ref="AK266:AK268" si="1120">AB266-AE266-AH266</f>
        <v>3280</v>
      </c>
      <c r="AV266">
        <f t="shared" ref="AV266:AV270" si="1121">BQ266-BQ265</f>
        <v>54</v>
      </c>
      <c r="AW266">
        <f t="shared" ref="AW266:AW270" si="1122">BS266-BS265</f>
        <v>2</v>
      </c>
      <c r="AX266">
        <f t="shared" ref="AX266:AX270" si="1123">BY266-BY265</f>
        <v>285</v>
      </c>
      <c r="AY266">
        <f t="shared" ref="AY266:AY270" si="1124">CA266-CA265</f>
        <v>19</v>
      </c>
      <c r="AZ266">
        <f t="shared" ref="AZ266:AZ270" si="1125">BU266-BU265</f>
        <v>29</v>
      </c>
      <c r="BA266">
        <f t="shared" ref="BA266:BA270" si="1126">BW266-BW265</f>
        <v>3</v>
      </c>
      <c r="BB266">
        <f t="shared" si="1106"/>
        <v>3.7037037037037035E-2</v>
      </c>
      <c r="BC266">
        <f t="shared" si="1107"/>
        <v>6.6666666666666666E-2</v>
      </c>
      <c r="BD266">
        <f t="shared" si="1108"/>
        <v>1.5263157894736843</v>
      </c>
      <c r="BE266">
        <f t="shared" si="1086"/>
        <v>0.16881308736512357</v>
      </c>
      <c r="BF266">
        <f t="shared" si="1087"/>
        <v>0.19421684506583917</v>
      </c>
      <c r="BG266">
        <f t="shared" si="1088"/>
        <v>0.13986013986013987</v>
      </c>
      <c r="BH266">
        <f t="shared" si="1089"/>
        <v>0.1285024154589372</v>
      </c>
      <c r="BI266">
        <f t="shared" si="1090"/>
        <v>0.10377358490566038</v>
      </c>
      <c r="BJ266" s="20">
        <v>0.18099999999999999</v>
      </c>
      <c r="BK266" s="20">
        <v>0.13700000000000001</v>
      </c>
      <c r="BL266" s="20">
        <v>0.184</v>
      </c>
      <c r="BN266" s="22">
        <v>1251393</v>
      </c>
      <c r="BP266" s="21">
        <f>C266</f>
        <v>244848</v>
      </c>
      <c r="BQ266" s="21">
        <v>19768</v>
      </c>
      <c r="BR266" s="21">
        <v>8858</v>
      </c>
      <c r="BS266" s="21">
        <v>2155</v>
      </c>
      <c r="BT266" s="21">
        <v>2058</v>
      </c>
      <c r="BU266" s="21">
        <v>14694</v>
      </c>
      <c r="BV266" s="21">
        <v>5210</v>
      </c>
      <c r="BW266" s="21">
        <v>1165</v>
      </c>
      <c r="BX266" s="21">
        <v>1098</v>
      </c>
      <c r="BY266" s="21">
        <v>114117</v>
      </c>
      <c r="BZ266" s="21">
        <v>53602</v>
      </c>
      <c r="CA266" s="21">
        <v>12518</v>
      </c>
      <c r="CB266" s="21">
        <v>11456</v>
      </c>
    </row>
    <row r="267" spans="1:80" x14ac:dyDescent="0.35">
      <c r="A267" s="14">
        <f t="shared" si="810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7">-(J267-J266)+L267</f>
        <v>27</v>
      </c>
      <c r="N267" s="7">
        <f t="shared" ref="N267" si="1128">B267-C267</f>
        <v>1008781</v>
      </c>
      <c r="O267" s="4">
        <f t="shared" ref="O267" si="1129">C267/B267</f>
        <v>0.19620388822179072</v>
      </c>
      <c r="R267">
        <f t="shared" ref="R267" si="1130">C267-C266</f>
        <v>1392</v>
      </c>
      <c r="S267">
        <f t="shared" ref="S267" si="1131">N267-N266</f>
        <v>2236</v>
      </c>
      <c r="T267" s="8">
        <f t="shared" ref="T267" si="1132">R267/V267</f>
        <v>0.38368246968026459</v>
      </c>
      <c r="U267" s="8">
        <f t="shared" ref="U267" si="1133">SUM(R261:R267)/SUM(V261:V267)</f>
        <v>0.38987573378059009</v>
      </c>
      <c r="V267">
        <f t="shared" ref="V267" si="1134">B267-B266</f>
        <v>3628</v>
      </c>
      <c r="W267">
        <f t="shared" ref="W267" si="1135">C267-D267-E267</f>
        <v>75285</v>
      </c>
      <c r="X267" s="3">
        <f t="shared" ref="X267" si="1136">F267/W267</f>
        <v>1.1954572624028692E-2</v>
      </c>
      <c r="Y267">
        <f t="shared" ref="Y267" si="1137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8"/>
        <v>818</v>
      </c>
      <c r="AJ267">
        <f t="shared" si="1119"/>
        <v>454</v>
      </c>
      <c r="AK267">
        <f t="shared" si="1120"/>
        <v>3292</v>
      </c>
      <c r="AV267">
        <f t="shared" si="1121"/>
        <v>250</v>
      </c>
      <c r="AW267">
        <f t="shared" si="1122"/>
        <v>18</v>
      </c>
      <c r="AX267">
        <f t="shared" si="1123"/>
        <v>1245</v>
      </c>
      <c r="AY267">
        <f t="shared" si="1124"/>
        <v>63</v>
      </c>
      <c r="AZ267">
        <f t="shared" si="1125"/>
        <v>232</v>
      </c>
      <c r="BA267">
        <f t="shared" si="1126"/>
        <v>14</v>
      </c>
      <c r="BB267">
        <f t="shared" si="1106"/>
        <v>7.1999999999999995E-2</v>
      </c>
      <c r="BC267">
        <f t="shared" si="1107"/>
        <v>5.0602409638554217E-2</v>
      </c>
      <c r="BD267">
        <f t="shared" si="1108"/>
        <v>3.6825396825396823</v>
      </c>
      <c r="BE267">
        <f t="shared" si="1086"/>
        <v>0.15861961436515773</v>
      </c>
      <c r="BF267">
        <f t="shared" si="1087"/>
        <v>0.19130892201893715</v>
      </c>
      <c r="BG267">
        <f t="shared" si="1088"/>
        <v>0.10097087378640776</v>
      </c>
      <c r="BH267">
        <f t="shared" si="1089"/>
        <v>9.0707262924199172E-2</v>
      </c>
      <c r="BI267">
        <f t="shared" si="1090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1256462</v>
      </c>
      <c r="BO267" s="21">
        <v>266756</v>
      </c>
      <c r="BP267" s="21">
        <v>246784</v>
      </c>
      <c r="BQ267" s="21">
        <v>20018</v>
      </c>
      <c r="BR267" s="21">
        <v>8895</v>
      </c>
      <c r="BS267" s="21">
        <v>2173</v>
      </c>
      <c r="BT267" s="21">
        <v>2076</v>
      </c>
      <c r="BU267" s="21">
        <v>14926</v>
      </c>
      <c r="BV267" s="21">
        <v>5234</v>
      </c>
      <c r="BW267" s="21">
        <v>1179</v>
      </c>
      <c r="BX267" s="21">
        <v>1111</v>
      </c>
      <c r="BY267" s="21">
        <v>115362</v>
      </c>
      <c r="BZ267" s="21">
        <v>53720</v>
      </c>
      <c r="CA267" s="21">
        <v>12581</v>
      </c>
      <c r="CB267" s="21">
        <v>11515</v>
      </c>
    </row>
    <row r="268" spans="1:80" x14ac:dyDescent="0.35">
      <c r="A268" s="14">
        <f t="shared" si="810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8">-(J268-J267)+L268</f>
        <v>22</v>
      </c>
      <c r="N268" s="7">
        <f t="shared" ref="N268" si="1139">B268-C268</f>
        <v>1009677</v>
      </c>
      <c r="O268" s="4">
        <f t="shared" ref="O268" si="1140">C268/B268</f>
        <v>0.19641518353859158</v>
      </c>
      <c r="R268">
        <f t="shared" ref="R268" si="1141">C268-C267</f>
        <v>549</v>
      </c>
      <c r="S268">
        <f t="shared" ref="S268" si="1142">N268-N267</f>
        <v>896</v>
      </c>
      <c r="T268" s="8">
        <f t="shared" ref="T268" si="1143">R268/V268</f>
        <v>0.37993079584775086</v>
      </c>
      <c r="U268" s="8">
        <f t="shared" ref="U268" si="1144">SUM(R262:R268)/SUM(V262:V268)</f>
        <v>0.38125165973267239</v>
      </c>
      <c r="V268">
        <f t="shared" ref="V268" si="1145">B268-B267</f>
        <v>1445</v>
      </c>
      <c r="W268">
        <f t="shared" ref="W268" si="1146">C268-D268-E268</f>
        <v>75814</v>
      </c>
      <c r="X268" s="3">
        <f t="shared" ref="X268" si="1147">F268/W268</f>
        <v>1.1792017305510856E-2</v>
      </c>
      <c r="Y268">
        <f t="shared" ref="Y268" si="1148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8"/>
        <v>722</v>
      </c>
      <c r="AJ268">
        <f t="shared" si="1119"/>
        <v>415</v>
      </c>
      <c r="AK268">
        <f t="shared" si="1120"/>
        <v>2953</v>
      </c>
      <c r="AS268">
        <f t="shared" si="1104"/>
        <v>23942</v>
      </c>
      <c r="AT268">
        <f t="shared" si="1105"/>
        <v>2203</v>
      </c>
      <c r="AU268">
        <f t="shared" si="626"/>
        <v>9.2014033915295293E-2</v>
      </c>
      <c r="AV268">
        <f t="shared" si="1121"/>
        <v>101</v>
      </c>
      <c r="AW268">
        <f t="shared" si="1122"/>
        <v>13</v>
      </c>
      <c r="AX268">
        <f t="shared" si="1123"/>
        <v>882</v>
      </c>
      <c r="AY268">
        <f t="shared" si="1124"/>
        <v>77</v>
      </c>
      <c r="AZ268">
        <f t="shared" si="1125"/>
        <v>156</v>
      </c>
      <c r="BA268">
        <f t="shared" si="1126"/>
        <v>14</v>
      </c>
      <c r="BB268">
        <f t="shared" si="1106"/>
        <v>0.12871287128712872</v>
      </c>
      <c r="BC268">
        <f t="shared" si="1107"/>
        <v>8.7301587301587297E-2</v>
      </c>
      <c r="BD268">
        <f t="shared" si="1108"/>
        <v>2.0259740259740258</v>
      </c>
      <c r="BE268">
        <f t="shared" si="1086"/>
        <v>0.12586440499023421</v>
      </c>
      <c r="BF268">
        <f t="shared" si="1087"/>
        <v>0.16404658086721496</v>
      </c>
      <c r="BG268">
        <f t="shared" si="1088"/>
        <v>0.10507880910683012</v>
      </c>
      <c r="BH268">
        <f t="shared" si="1089"/>
        <v>8.6318758815232724E-2</v>
      </c>
      <c r="BI268">
        <f t="shared" si="1090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1261911</v>
      </c>
      <c r="BO268" s="21">
        <v>268959</v>
      </c>
      <c r="BP268" s="21">
        <v>248785</v>
      </c>
      <c r="BQ268" s="21">
        <v>20119</v>
      </c>
      <c r="BR268" s="21">
        <v>8920</v>
      </c>
      <c r="BS268" s="21">
        <v>2186</v>
      </c>
      <c r="BT268" s="21">
        <v>2088</v>
      </c>
      <c r="BU268" s="21">
        <v>15082</v>
      </c>
      <c r="BV268" s="21">
        <v>5260</v>
      </c>
      <c r="BW268" s="21">
        <v>1193</v>
      </c>
      <c r="BX268" s="21">
        <v>1124</v>
      </c>
      <c r="BY268" s="21">
        <v>116244</v>
      </c>
      <c r="BZ268" s="21">
        <v>53928</v>
      </c>
      <c r="CA268" s="21">
        <v>12658</v>
      </c>
      <c r="CB268" s="21">
        <v>11582</v>
      </c>
    </row>
    <row r="269" spans="1:80" x14ac:dyDescent="0.35">
      <c r="A269" s="14">
        <f t="shared" si="810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9">-(J269-J268)+L269</f>
        <v>21</v>
      </c>
      <c r="N269" s="7">
        <f t="shared" ref="N269" si="1150">B269-C269</f>
        <v>1017052</v>
      </c>
      <c r="O269" s="4">
        <f t="shared" ref="O269" si="1151">C269/B269</f>
        <v>0.19795848681351871</v>
      </c>
      <c r="R269">
        <f t="shared" ref="R269" si="1152">C269-C268</f>
        <v>4238</v>
      </c>
      <c r="S269">
        <f t="shared" ref="S269" si="1153">N269-N268</f>
        <v>7375</v>
      </c>
      <c r="T269" s="8">
        <f t="shared" ref="T269" si="1154">R269/V269</f>
        <v>0.36493584775682425</v>
      </c>
      <c r="U269" s="8">
        <f t="shared" ref="U269" si="1155">SUM(R263:R269)/SUM(V263:V269)</f>
        <v>0.3696171627447925</v>
      </c>
      <c r="V269">
        <f t="shared" ref="V269" si="1156">B269-B268</f>
        <v>11613</v>
      </c>
      <c r="W269">
        <f t="shared" ref="W269" si="1157">C269-D269-E269</f>
        <v>70207</v>
      </c>
      <c r="X269" s="3">
        <f t="shared" ref="X269" si="1158">F269/W269</f>
        <v>1.2292221573347388E-2</v>
      </c>
      <c r="Y269">
        <f t="shared" ref="Y269" si="1159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60">Z269-AC269-AF269</f>
        <v>694</v>
      </c>
      <c r="AJ269">
        <f t="shared" ref="AJ269" si="1161">AA269-AD269-AG269</f>
        <v>402</v>
      </c>
      <c r="AK269">
        <f t="shared" ref="AK269" si="1162">AB269-AE269-AH269</f>
        <v>2789</v>
      </c>
      <c r="AS269">
        <f t="shared" si="1104"/>
        <v>21830</v>
      </c>
      <c r="AT269">
        <f t="shared" si="1105"/>
        <v>2462</v>
      </c>
      <c r="AU269">
        <f t="shared" si="626"/>
        <v>0.11278057718735685</v>
      </c>
      <c r="AV269">
        <f t="shared" si="1121"/>
        <v>127</v>
      </c>
      <c r="AW269">
        <f t="shared" si="1122"/>
        <v>9</v>
      </c>
      <c r="AX269">
        <f t="shared" si="1123"/>
        <v>1052</v>
      </c>
      <c r="AY269">
        <f t="shared" si="1124"/>
        <v>82</v>
      </c>
      <c r="AZ269">
        <f t="shared" si="1125"/>
        <v>138</v>
      </c>
      <c r="BA269">
        <f t="shared" si="1126"/>
        <v>9</v>
      </c>
      <c r="BB269">
        <f t="shared" si="1106"/>
        <v>7.0866141732283464E-2</v>
      </c>
      <c r="BC269">
        <f t="shared" si="1107"/>
        <v>7.7946768060836502E-2</v>
      </c>
      <c r="BD269">
        <f t="shared" si="1108"/>
        <v>1.6829268292682926</v>
      </c>
      <c r="BE269">
        <f t="shared" si="1086"/>
        <v>0.11320675518741867</v>
      </c>
      <c r="BF269">
        <f t="shared" si="1087"/>
        <v>0.14908888579774657</v>
      </c>
      <c r="BG269">
        <f t="shared" si="1088"/>
        <v>9.1743119266055051E-2</v>
      </c>
      <c r="BH269">
        <f t="shared" si="1089"/>
        <v>8.060109289617487E-2</v>
      </c>
      <c r="BI269">
        <f t="shared" si="1090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1268079</v>
      </c>
      <c r="BO269" s="21">
        <v>271421</v>
      </c>
      <c r="BP269" s="21">
        <v>251027</v>
      </c>
      <c r="BQ269" s="21">
        <v>20246</v>
      </c>
      <c r="BR269" s="21">
        <v>8964</v>
      </c>
      <c r="BS269" s="21">
        <v>2195</v>
      </c>
      <c r="BT269" s="21">
        <v>2094</v>
      </c>
      <c r="BU269" s="21">
        <v>15220</v>
      </c>
      <c r="BV269" s="21">
        <v>5285</v>
      </c>
      <c r="BW269" s="21">
        <v>1202</v>
      </c>
      <c r="BX269" s="21">
        <v>1135</v>
      </c>
      <c r="BY269" s="21">
        <v>117296</v>
      </c>
      <c r="BZ269" s="21">
        <v>54139</v>
      </c>
      <c r="CA269" s="21">
        <v>12740</v>
      </c>
      <c r="CB269" s="21">
        <v>11662</v>
      </c>
    </row>
    <row r="270" spans="1:80" x14ac:dyDescent="0.35">
      <c r="A270" s="14">
        <f t="shared" ref="A270:A310" si="1163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4">-(J270-J269)+L270</f>
        <v>39</v>
      </c>
      <c r="N270" s="7">
        <f t="shared" ref="N270" si="1165">B270-C270</f>
        <v>1020577</v>
      </c>
      <c r="O270" s="4">
        <f t="shared" ref="O270" si="1166">C270/B270</f>
        <v>0.19869523980013254</v>
      </c>
      <c r="R270">
        <f t="shared" ref="R270" si="1167">C270-C269</f>
        <v>2040</v>
      </c>
      <c r="S270">
        <f t="shared" ref="S270" si="1168">N270-N269</f>
        <v>3525</v>
      </c>
      <c r="T270" s="8">
        <f t="shared" ref="T270" si="1169">R270/V270</f>
        <v>0.36657681940700809</v>
      </c>
      <c r="U270" s="8">
        <f t="shared" ref="U270" si="1170">SUM(R264:R270)/SUM(V264:V270)</f>
        <v>0.36677631578947367</v>
      </c>
      <c r="V270">
        <f t="shared" ref="V270" si="1171">B270-B269</f>
        <v>5565</v>
      </c>
      <c r="W270">
        <f t="shared" ref="W270" si="1172">C270-D270-E270</f>
        <v>66736</v>
      </c>
      <c r="X270" s="3">
        <f t="shared" ref="X270" si="1173">F270/W270</f>
        <v>1.2482018700551427E-2</v>
      </c>
      <c r="Y270">
        <f t="shared" ref="Y270" si="1174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5">Z270-AC270-AF270</f>
        <v>694</v>
      </c>
      <c r="AJ270">
        <f t="shared" ref="AJ270" si="1176">AA270-AD270-AG270</f>
        <v>402</v>
      </c>
      <c r="AK270">
        <f t="shared" ref="AK270" si="1177">AB270-AE270-AH270</f>
        <v>2789</v>
      </c>
      <c r="AS270">
        <f t="shared" si="1104"/>
        <v>26494</v>
      </c>
      <c r="AT270">
        <f t="shared" si="1105"/>
        <v>2126</v>
      </c>
      <c r="AU270">
        <f t="shared" si="626"/>
        <v>8.0244583679323619E-2</v>
      </c>
      <c r="AV270">
        <f t="shared" si="1121"/>
        <v>274</v>
      </c>
      <c r="AW270">
        <f t="shared" si="1122"/>
        <v>16</v>
      </c>
      <c r="AX270">
        <f t="shared" si="1123"/>
        <v>1153</v>
      </c>
      <c r="AY270">
        <f t="shared" si="1124"/>
        <v>65</v>
      </c>
      <c r="AZ270">
        <f t="shared" si="1125"/>
        <v>158</v>
      </c>
      <c r="BA270">
        <f t="shared" si="1126"/>
        <v>10</v>
      </c>
      <c r="BB270">
        <f t="shared" si="1106"/>
        <v>5.8394160583941604E-2</v>
      </c>
      <c r="BC270">
        <f t="shared" si="1107"/>
        <v>5.6374674761491758E-2</v>
      </c>
      <c r="BD270">
        <f t="shared" si="1108"/>
        <v>2.4307692307692306</v>
      </c>
      <c r="BE270">
        <f t="shared" si="1086"/>
        <v>9.6846797391361636E-2</v>
      </c>
      <c r="BF270">
        <f t="shared" si="1087"/>
        <v>0.1320924600648897</v>
      </c>
      <c r="BG270">
        <f t="shared" si="1088"/>
        <v>7.4999999999999997E-2</v>
      </c>
      <c r="BH270">
        <f t="shared" si="1089"/>
        <v>7.1455505279034687E-2</v>
      </c>
      <c r="BI270">
        <f t="shared" si="1090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1273644</v>
      </c>
      <c r="BO270" s="21">
        <v>273547</v>
      </c>
      <c r="BP270" s="21">
        <v>253067</v>
      </c>
      <c r="BQ270" s="21">
        <v>20520</v>
      </c>
      <c r="BR270" s="21">
        <v>9009</v>
      </c>
      <c r="BS270" s="21">
        <v>2211</v>
      </c>
      <c r="BT270" s="21">
        <v>2110</v>
      </c>
      <c r="BU270" s="21">
        <v>15378</v>
      </c>
      <c r="BV270" s="21">
        <v>5312</v>
      </c>
      <c r="BW270" s="21">
        <v>1212</v>
      </c>
      <c r="BX270" s="21">
        <v>1144</v>
      </c>
      <c r="BY270" s="21">
        <v>118449</v>
      </c>
      <c r="BZ270" s="21">
        <v>54324</v>
      </c>
      <c r="CA270" s="21">
        <v>12805</v>
      </c>
      <c r="CB270" s="21">
        <v>11731</v>
      </c>
    </row>
    <row r="271" spans="1:80" x14ac:dyDescent="0.35">
      <c r="A271" s="14">
        <f t="shared" si="1163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8">-(J271-J270)+L271</f>
        <v>40</v>
      </c>
      <c r="N271" s="7">
        <f t="shared" ref="N271" si="1179">B271-C271</f>
        <v>1023942</v>
      </c>
      <c r="O271" s="4">
        <f t="shared" ref="O271" si="1180">C271/B271</f>
        <v>0.1993904388980674</v>
      </c>
      <c r="R271">
        <f t="shared" ref="R271" si="1181">C271-C270</f>
        <v>1944</v>
      </c>
      <c r="S271">
        <f t="shared" ref="S271" si="1182">N271-N270</f>
        <v>3365</v>
      </c>
      <c r="T271" s="8">
        <f t="shared" ref="T271" si="1183">R271/V271</f>
        <v>0.36617065360708229</v>
      </c>
      <c r="U271" s="8">
        <f t="shared" ref="U271" si="1184">SUM(R265:R271)/SUM(V265:V271)</f>
        <v>0.36614540621553598</v>
      </c>
      <c r="V271">
        <f t="shared" ref="V271" si="1185">B271-B270</f>
        <v>5309</v>
      </c>
      <c r="W271">
        <f t="shared" ref="W271" si="1186">C271-D271-E271</f>
        <v>64350</v>
      </c>
      <c r="X271" s="3">
        <f t="shared" ref="X271" si="1187">F271/W271</f>
        <v>1.2742812742812743E-2</v>
      </c>
      <c r="Y271">
        <f t="shared" ref="Y271" si="1188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9">Z271-AC271-AF271</f>
        <v>596</v>
      </c>
      <c r="AJ271">
        <f t="shared" ref="AJ271" si="1190">AA271-AD271-AG271</f>
        <v>372</v>
      </c>
      <c r="AK271">
        <f t="shared" ref="AK271" si="1191">AB271-AE271-AH271</f>
        <v>2514</v>
      </c>
      <c r="AS271">
        <f t="shared" ref="AS271" si="1192">BM271-BM270</f>
        <v>25526</v>
      </c>
      <c r="AT271">
        <f t="shared" ref="AT271" si="1193">BO271-BO270</f>
        <v>2124</v>
      </c>
      <c r="AU271">
        <f t="shared" ref="AU271" si="1194">AT271/AS271</f>
        <v>8.3209276815795666E-2</v>
      </c>
      <c r="AV271">
        <f t="shared" ref="AV271" si="1195">BQ271-BQ270</f>
        <v>177</v>
      </c>
      <c r="AW271">
        <f t="shared" ref="AW271" si="1196">BS271-BS270</f>
        <v>17</v>
      </c>
      <c r="AX271">
        <f t="shared" ref="AX271" si="1197">BY271-BY270</f>
        <v>820</v>
      </c>
      <c r="AY271">
        <f t="shared" ref="AY271" si="1198">CA271-CA270</f>
        <v>85</v>
      </c>
      <c r="AZ271">
        <f t="shared" ref="AZ271" si="1199">BU271-BU270</f>
        <v>157</v>
      </c>
      <c r="BA271">
        <f t="shared" ref="BA271" si="1200">BW271-BW270</f>
        <v>9</v>
      </c>
      <c r="BB271">
        <f t="shared" ref="BB271" si="1201">AW271/AV271</f>
        <v>9.6045197740112997E-2</v>
      </c>
      <c r="BC271">
        <f t="shared" ref="BC271" si="1202">AY271/AX271</f>
        <v>0.10365853658536585</v>
      </c>
      <c r="BD271">
        <f t="shared" ref="BD271" si="1203">AZ271/AY271</f>
        <v>1.8470588235294119</v>
      </c>
      <c r="BE271">
        <f t="shared" ref="BE271" si="1204">SUM(AT265:AT271)/SUM(AS265:AS271)</f>
        <v>9.386148463227223E-2</v>
      </c>
      <c r="BF271">
        <f t="shared" ref="BF271" si="1205">SUM(AT258:AT271)/SUM(AS258:AS271)</f>
        <v>0.12181159129515937</v>
      </c>
      <c r="BG271">
        <f t="shared" ref="BG271" si="1206">SUM(AW265:AW271)/SUM(AV265:AV271)</f>
        <v>7.8524124881740778E-2</v>
      </c>
      <c r="BH271">
        <f t="shared" ref="BH271" si="1207">SUM(AY265:AY271)/SUM(AX265:AX271)</f>
        <v>7.5767472240365771E-2</v>
      </c>
      <c r="BI271">
        <f t="shared" ref="BI271" si="1208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1278953</v>
      </c>
      <c r="BO271" s="21">
        <v>275671</v>
      </c>
      <c r="BP271" s="21">
        <v>255011</v>
      </c>
      <c r="BQ271" s="21">
        <v>20697</v>
      </c>
      <c r="BR271" s="21">
        <v>9044</v>
      </c>
      <c r="BS271" s="21">
        <v>2228</v>
      </c>
      <c r="BT271" s="21">
        <v>2123</v>
      </c>
      <c r="BU271" s="21">
        <v>15535</v>
      </c>
      <c r="BV271" s="21">
        <v>5326</v>
      </c>
      <c r="BW271" s="21">
        <v>1221</v>
      </c>
      <c r="BX271" s="21">
        <v>1151</v>
      </c>
      <c r="BY271" s="21">
        <v>119269</v>
      </c>
      <c r="BZ271" s="21">
        <v>54487</v>
      </c>
      <c r="CA271" s="21">
        <v>12890</v>
      </c>
      <c r="CB271" s="21">
        <v>11803</v>
      </c>
    </row>
    <row r="272" spans="1:80" x14ac:dyDescent="0.35">
      <c r="A272" s="14">
        <f t="shared" si="1163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9">-(J272-J271)+L272</f>
        <v>37</v>
      </c>
      <c r="N272" s="7">
        <f t="shared" ref="N272" si="1210">B272-C272</f>
        <v>1026451</v>
      </c>
      <c r="O272" s="4">
        <f t="shared" ref="O272" si="1211">C272/B272</f>
        <v>0.19977251093202691</v>
      </c>
      <c r="R272">
        <f t="shared" ref="R272" si="1212">C272-C271</f>
        <v>1237</v>
      </c>
      <c r="S272">
        <f t="shared" ref="S272" si="1213">N272-N271</f>
        <v>2509</v>
      </c>
      <c r="T272" s="8">
        <f t="shared" ref="T272" si="1214">R272/V272</f>
        <v>0.33021890016017086</v>
      </c>
      <c r="U272" s="8">
        <f t="shared" ref="U272" si="1215">SUM(R266:R272)/SUM(V266:V272)</f>
        <v>0.36552726841137023</v>
      </c>
      <c r="V272">
        <f t="shared" ref="V272" si="1216">B272-B271</f>
        <v>3746</v>
      </c>
      <c r="W272">
        <f t="shared" ref="W272" si="1217">C272-D272-E272</f>
        <v>64109</v>
      </c>
      <c r="X272" s="3">
        <f t="shared" ref="X272" si="1218">F272/W272</f>
        <v>1.1683227004008798E-2</v>
      </c>
      <c r="Y272">
        <f t="shared" ref="Y272" si="1219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20">Z272-AC272-AF272</f>
        <v>548</v>
      </c>
      <c r="AJ272">
        <f t="shared" ref="AJ272" si="1221">AA272-AD272-AG272</f>
        <v>347</v>
      </c>
      <c r="AK272">
        <f t="shared" ref="AK272" si="1222">AB272-AE272-AH272</f>
        <v>2383</v>
      </c>
      <c r="AS272">
        <f t="shared" ref="AS272" si="1223">BM272-BM271</f>
        <v>10268</v>
      </c>
      <c r="AT272">
        <f t="shared" ref="AT272" si="1224">BO272-BO271</f>
        <v>1335</v>
      </c>
      <c r="AU272">
        <f t="shared" ref="AU272" si="1225">AT272/AS272</f>
        <v>0.13001558239189714</v>
      </c>
      <c r="AV272">
        <f t="shared" ref="AV272" si="1226">BQ272-BQ271</f>
        <v>57</v>
      </c>
      <c r="AW272">
        <f t="shared" ref="AW272" si="1227">BS272-BS271</f>
        <v>4</v>
      </c>
      <c r="AX272">
        <f t="shared" ref="AX272" si="1228">BY272-BY271</f>
        <v>509</v>
      </c>
      <c r="AY272">
        <f t="shared" ref="AY272" si="1229">CA272-CA271</f>
        <v>35</v>
      </c>
      <c r="AZ272">
        <f t="shared" ref="AZ272" si="1230">BU272-BU271</f>
        <v>33</v>
      </c>
      <c r="BA272">
        <f t="shared" ref="BA272" si="1231">BW272-BW271</f>
        <v>1</v>
      </c>
      <c r="BB272">
        <f t="shared" ref="BB272" si="1232">AW272/AV272</f>
        <v>7.0175438596491224E-2</v>
      </c>
      <c r="BC272">
        <f t="shared" ref="BC272" si="1233">AY272/AX272</f>
        <v>6.8762278978389005E-2</v>
      </c>
      <c r="BD272">
        <f t="shared" ref="BD272" si="1234">AZ272/AY272</f>
        <v>0.94285714285714284</v>
      </c>
      <c r="BE272">
        <f t="shared" ref="BE272" si="1235">SUM(AT266:AT272)/SUM(AS266:AS272)</f>
        <v>9.4854710346104015E-2</v>
      </c>
      <c r="BF272">
        <f t="shared" ref="BF272" si="1236">SUM(AT259:AT272)/SUM(AS259:AS272)</f>
        <v>0.11861289135864619</v>
      </c>
      <c r="BG272">
        <f t="shared" ref="BG272" si="1237">SUM(AW266:AW272)/SUM(AV266:AV272)</f>
        <v>7.5961538461538455E-2</v>
      </c>
      <c r="BH272">
        <f t="shared" ref="BH272" si="1238">SUM(AY266:AY272)/SUM(AX266:AX272)</f>
        <v>7.1644803229061554E-2</v>
      </c>
      <c r="BI272">
        <f t="shared" ref="BI272" si="123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1282699</v>
      </c>
      <c r="BO272" s="21">
        <v>277006</v>
      </c>
      <c r="BP272" s="21">
        <v>256248</v>
      </c>
      <c r="BQ272" s="21">
        <v>20754</v>
      </c>
      <c r="BR272" s="21">
        <v>9064</v>
      </c>
      <c r="BS272" s="21">
        <v>2232</v>
      </c>
      <c r="BT272" s="21">
        <v>2124</v>
      </c>
      <c r="BU272" s="21">
        <v>15568</v>
      </c>
      <c r="BV272" s="21">
        <v>5338</v>
      </c>
      <c r="BW272" s="21">
        <v>1222</v>
      </c>
      <c r="BX272" s="21">
        <v>1152</v>
      </c>
      <c r="BY272" s="21">
        <v>119778</v>
      </c>
      <c r="BZ272" s="21">
        <v>59591</v>
      </c>
      <c r="CA272" s="21">
        <v>12925</v>
      </c>
      <c r="CB272" s="21">
        <v>11841</v>
      </c>
    </row>
    <row r="273" spans="1:80" x14ac:dyDescent="0.35">
      <c r="A273" s="14">
        <f t="shared" si="1163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40">-(J273-J272)+L273</f>
        <v>18</v>
      </c>
      <c r="N273" s="7">
        <f t="shared" ref="N273" si="1241">B273-C273</f>
        <v>1027989</v>
      </c>
      <c r="O273" s="4">
        <f t="shared" ref="O273" si="1242">C273/B273</f>
        <v>0.19993820468259077</v>
      </c>
      <c r="R273">
        <f t="shared" ref="R273" si="1243">C273-C272</f>
        <v>650</v>
      </c>
      <c r="S273">
        <f t="shared" ref="S273" si="1244">N273-N272</f>
        <v>1538</v>
      </c>
      <c r="T273" s="8">
        <f t="shared" ref="T273" si="1245">R273/V273</f>
        <v>0.29707495429616088</v>
      </c>
      <c r="U273" s="8">
        <f t="shared" ref="U273" si="1246">SUM(R267:R273)/SUM(V267:V273)</f>
        <v>0.35976592822595094</v>
      </c>
      <c r="V273">
        <f t="shared" ref="V273" si="1247">B273-B272</f>
        <v>2188</v>
      </c>
      <c r="W273">
        <f t="shared" ref="W273" si="1248">C273-D273-E273</f>
        <v>63464</v>
      </c>
      <c r="X273" s="3">
        <f t="shared" ref="X273" si="1249">F273/W273</f>
        <v>1.2038320937854532E-2</v>
      </c>
      <c r="Y273">
        <f t="shared" ref="Y273" si="125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51">Z273-AC273-AF273</f>
        <v>534</v>
      </c>
      <c r="AJ273">
        <f t="shared" ref="AJ273" si="1252">AA273-AD273-AG273</f>
        <v>340</v>
      </c>
      <c r="AK273">
        <f t="shared" ref="AK273" si="1253">AB273-AE273-AH273</f>
        <v>2361</v>
      </c>
      <c r="AS273">
        <f t="shared" ref="AS273:AS278" si="1254">BM273-BM272</f>
        <v>6233</v>
      </c>
      <c r="AT273">
        <f t="shared" ref="AT273" si="1255">BO273-BO272</f>
        <v>702</v>
      </c>
      <c r="AU273">
        <f t="shared" ref="AU273" si="1256">AT273/AS273</f>
        <v>0.11262634365474089</v>
      </c>
      <c r="AV273">
        <f t="shared" ref="AV273" si="1257">BQ273-BQ272</f>
        <v>25</v>
      </c>
      <c r="AW273">
        <f t="shared" ref="AW273" si="1258">BS273-BS272</f>
        <v>-3</v>
      </c>
      <c r="AX273">
        <f t="shared" ref="AX273" si="1259">BY273-BY272</f>
        <v>189</v>
      </c>
      <c r="AY273">
        <f t="shared" ref="AY273" si="1260">CA273-CA272</f>
        <v>8</v>
      </c>
      <c r="AZ273">
        <f t="shared" ref="AZ273" si="1261">BU273-BU272</f>
        <v>24</v>
      </c>
      <c r="BA273">
        <f t="shared" ref="BA273" si="1262">BW273-BW272</f>
        <v>3</v>
      </c>
      <c r="BB273">
        <f t="shared" ref="BB273" si="1263">AW273/AV273</f>
        <v>-0.12</v>
      </c>
      <c r="BC273">
        <f t="shared" ref="BC273" si="1264">AY273/AX273</f>
        <v>4.2328042328042326E-2</v>
      </c>
      <c r="BD273">
        <f t="shared" ref="BD273" si="1265">AZ273/AY273</f>
        <v>3</v>
      </c>
      <c r="BE273">
        <f t="shared" ref="BE273" si="1266">SUM(AT267:AT273)/SUM(AS267:AS273)</f>
        <v>9.5823891226934285E-2</v>
      </c>
      <c r="BF273">
        <f t="shared" ref="BF273" si="1267">SUM(AT260:AT273)/SUM(AS260:AS273)</f>
        <v>0.11580933743360358</v>
      </c>
      <c r="BG273">
        <f t="shared" ref="BG273" si="1268">SUM(AW267:AW273)/SUM(AV267:AV273)</f>
        <v>7.3194856577645892E-2</v>
      </c>
      <c r="BH273">
        <f t="shared" ref="BH273" si="1269">SUM(AY267:AY273)/SUM(AX267:AX273)</f>
        <v>7.0940170940170938E-2</v>
      </c>
      <c r="BI273">
        <f t="shared" ref="BI273" si="1270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1284887</v>
      </c>
      <c r="BO273" s="21">
        <v>277708</v>
      </c>
      <c r="BP273" s="21">
        <v>256898</v>
      </c>
      <c r="BQ273" s="21">
        <v>20779</v>
      </c>
      <c r="BR273" s="21">
        <v>9076</v>
      </c>
      <c r="BS273" s="21">
        <v>2229</v>
      </c>
      <c r="BT273" s="21">
        <v>2127</v>
      </c>
      <c r="BU273" s="21">
        <v>15592</v>
      </c>
      <c r="BV273" s="21">
        <v>5345</v>
      </c>
      <c r="BW273" s="21">
        <v>1225</v>
      </c>
      <c r="BX273" s="21">
        <v>1153</v>
      </c>
      <c r="BY273" s="21">
        <v>119967</v>
      </c>
      <c r="BZ273" s="21">
        <v>54635</v>
      </c>
      <c r="CA273" s="21">
        <v>12933</v>
      </c>
      <c r="CB273" s="21">
        <v>11847</v>
      </c>
    </row>
    <row r="274" spans="1:80" x14ac:dyDescent="0.35">
      <c r="A274" s="14">
        <f t="shared" si="1163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71">-(J274-J273)+L274</f>
        <v>14</v>
      </c>
      <c r="N274" s="7">
        <f t="shared" ref="N274" si="1272">B274-C274</f>
        <v>1030635</v>
      </c>
      <c r="O274" s="4">
        <f t="shared" ref="O274" si="1273">C274/B274</f>
        <v>0.2003669838658996</v>
      </c>
      <c r="R274">
        <f t="shared" ref="R274" si="1274">C274-C273</f>
        <v>1352</v>
      </c>
      <c r="S274">
        <f t="shared" ref="S274" si="1275">N274-N273</f>
        <v>2646</v>
      </c>
      <c r="T274" s="8">
        <f t="shared" ref="T274" si="1276">R274/V274</f>
        <v>0.33816908454227113</v>
      </c>
      <c r="U274" s="8">
        <f t="shared" ref="U274" si="1277">SUM(R268:R274)/SUM(V268:V274)</f>
        <v>0.35465390975667377</v>
      </c>
      <c r="V274">
        <f t="shared" ref="V274" si="1278">B274-B273</f>
        <v>3998</v>
      </c>
      <c r="W274">
        <f t="shared" ref="W274" si="1279">C274-D274-E274</f>
        <v>58832</v>
      </c>
      <c r="X274" s="3">
        <f t="shared" ref="X274" si="1280">F274/W274</f>
        <v>1.3564046777264074E-2</v>
      </c>
      <c r="Y274">
        <f t="shared" ref="Y274" si="1281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82">Z274-AC274-AF274</f>
        <v>529</v>
      </c>
      <c r="AJ274">
        <f t="shared" ref="AJ274:AJ276" si="1283">AA274-AD274-AG274</f>
        <v>334</v>
      </c>
      <c r="AK274">
        <f t="shared" ref="AK274:AK276" si="1284">AB274-AE274-AH274</f>
        <v>2314</v>
      </c>
      <c r="AS274">
        <f t="shared" si="1254"/>
        <v>22731</v>
      </c>
      <c r="AT274">
        <f t="shared" ref="AT274" si="1285">BO274-BO273</f>
        <v>1436</v>
      </c>
      <c r="AU274">
        <f t="shared" ref="AU274" si="1286">AT274/AS274</f>
        <v>6.3173639523118205E-2</v>
      </c>
      <c r="AV274">
        <f t="shared" ref="AV274" si="1287">BQ274-BQ273</f>
        <v>231</v>
      </c>
      <c r="AW274">
        <f t="shared" ref="AW274" si="1288">BS274-BS273</f>
        <v>13</v>
      </c>
      <c r="AX274">
        <f t="shared" ref="AX274" si="1289">BY274-BY273</f>
        <v>920</v>
      </c>
      <c r="AY274">
        <f t="shared" ref="AY274" si="1290">CA274-CA273</f>
        <v>40</v>
      </c>
      <c r="AZ274">
        <f t="shared" ref="AZ274" si="1291">BU274-BU273</f>
        <v>209</v>
      </c>
      <c r="BA274">
        <f t="shared" ref="BA274" si="1292">BW274-BW273</f>
        <v>4</v>
      </c>
      <c r="BB274">
        <f t="shared" ref="BB274" si="1293">AW274/AV274</f>
        <v>5.627705627705628E-2</v>
      </c>
      <c r="BC274">
        <f t="shared" ref="BC274" si="1294">AY274/AX274</f>
        <v>4.3478260869565216E-2</v>
      </c>
      <c r="BD274">
        <f t="shared" ref="BD274" si="1295">AZ274/AY274</f>
        <v>5.2249999999999996</v>
      </c>
      <c r="BE274">
        <f t="shared" ref="BE274" si="1296">SUM(AT268:AT274)/SUM(AS268:AS274)</f>
        <v>9.0407519850537132E-2</v>
      </c>
      <c r="BF274">
        <f t="shared" ref="BF274" si="1297">SUM(AT261:AT274)/SUM(AS261:AS274)</f>
        <v>0.10536391918225017</v>
      </c>
      <c r="BG274">
        <f t="shared" ref="BG274" si="1298">SUM(AW268:AW274)/SUM(AV268:AV274)</f>
        <v>6.955645161290322E-2</v>
      </c>
      <c r="BH274">
        <f t="shared" ref="BH274" si="1299">SUM(AY268:AY274)/SUM(AX268:AX274)</f>
        <v>7.0950226244343897E-2</v>
      </c>
      <c r="BI274">
        <f t="shared" ref="BI274" si="1300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1288885</v>
      </c>
      <c r="BO274" s="21">
        <v>279144</v>
      </c>
      <c r="BP274" s="21">
        <v>258250</v>
      </c>
      <c r="BQ274" s="21">
        <v>21010</v>
      </c>
      <c r="BR274" s="21">
        <v>9116</v>
      </c>
      <c r="BS274" s="21">
        <v>2242</v>
      </c>
      <c r="BT274" s="21">
        <v>2141</v>
      </c>
      <c r="BU274" s="21">
        <v>15801</v>
      </c>
      <c r="BV274" s="21">
        <v>5358</v>
      </c>
      <c r="BW274" s="21">
        <v>1229</v>
      </c>
      <c r="BX274" s="21">
        <v>1157</v>
      </c>
      <c r="BY274" s="21">
        <v>120887</v>
      </c>
      <c r="BZ274" s="21">
        <v>54765</v>
      </c>
      <c r="CA274" s="21">
        <v>12973</v>
      </c>
      <c r="CB274" s="21">
        <v>11883</v>
      </c>
    </row>
    <row r="275" spans="1:80" x14ac:dyDescent="0.35">
      <c r="A275" s="14">
        <f t="shared" si="1163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301">-(J275-J274)+L275</f>
        <v>27</v>
      </c>
      <c r="N275" s="7">
        <f t="shared" ref="N275" si="1302">B275-C275</f>
        <v>1034375</v>
      </c>
      <c r="O275" s="4">
        <f t="shared" ref="O275" si="1303">C275/B275</f>
        <v>0.2010055646703682</v>
      </c>
      <c r="R275">
        <f t="shared" ref="R275" si="1304">C275-C274</f>
        <v>1971</v>
      </c>
      <c r="S275">
        <f t="shared" ref="S275" si="1305">N275-N274</f>
        <v>3740</v>
      </c>
      <c r="T275" s="8">
        <f t="shared" ref="T275" si="1306">R275/V275</f>
        <v>0.34512344598143935</v>
      </c>
      <c r="U275" s="8">
        <f t="shared" ref="U275" si="1307">SUM(R269:R275)/SUM(V269:V275)</f>
        <v>0.35226855494361398</v>
      </c>
      <c r="V275">
        <f t="shared" ref="V275" si="1308">B275-B274</f>
        <v>5711</v>
      </c>
      <c r="W275">
        <f t="shared" ref="W275" si="1309">C275-D275-E275</f>
        <v>56107</v>
      </c>
      <c r="X275" s="3">
        <f t="shared" ref="X275" si="1310">F275/W275</f>
        <v>1.3830716309907854E-2</v>
      </c>
      <c r="Y275">
        <f t="shared" ref="Y275:Y280" si="1311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82"/>
        <v>467</v>
      </c>
      <c r="AJ275">
        <f t="shared" si="1283"/>
        <v>314</v>
      </c>
      <c r="AK275">
        <f t="shared" si="1284"/>
        <v>2080</v>
      </c>
      <c r="AS275">
        <f t="shared" si="1254"/>
        <v>28642</v>
      </c>
      <c r="AT275">
        <f t="shared" ref="AT275" si="1312">BO275-BO274</f>
        <v>2139</v>
      </c>
      <c r="AU275">
        <f t="shared" ref="AU275" si="1313">AT275/AS275</f>
        <v>7.4680539068500806E-2</v>
      </c>
      <c r="AV275">
        <f t="shared" ref="AV275" si="1314">BQ275-BQ274</f>
        <v>118</v>
      </c>
      <c r="AW275">
        <f t="shared" ref="AW275" si="1315">BS275-BS274</f>
        <v>11</v>
      </c>
      <c r="AX275">
        <f t="shared" ref="AX275" si="1316">BY275-BY274</f>
        <v>778</v>
      </c>
      <c r="AY275">
        <f t="shared" ref="AY275" si="1317">CA275-CA274</f>
        <v>62</v>
      </c>
      <c r="AZ275">
        <f t="shared" ref="AZ275" si="1318">BU275-BU274</f>
        <v>128</v>
      </c>
      <c r="BA275">
        <f t="shared" ref="BA275" si="1319">BW275-BW274</f>
        <v>6</v>
      </c>
      <c r="BB275">
        <f t="shared" ref="BB275" si="1320">AW275/AV275</f>
        <v>9.3220338983050849E-2</v>
      </c>
      <c r="BC275">
        <f t="shared" ref="BC275" si="1321">AY275/AX275</f>
        <v>7.9691516709511565E-2</v>
      </c>
      <c r="BD275">
        <f t="shared" ref="BD275" si="1322">AZ275/AY275</f>
        <v>2.064516129032258</v>
      </c>
      <c r="BE275">
        <f t="shared" ref="BE275" si="1323">SUM(AT269:AT275)/SUM(AS269:AS275)</f>
        <v>8.6957748863989159E-2</v>
      </c>
      <c r="BF275">
        <f t="shared" ref="BF275" si="1324">SUM(AT262:AT275)/SUM(AS262:AS275)</f>
        <v>9.8093727178867315E-2</v>
      </c>
      <c r="BG275">
        <f t="shared" ref="BG275" si="1325">SUM(AW269:AW275)/SUM(AV269:AV275)</f>
        <v>6.6402378592666012E-2</v>
      </c>
      <c r="BH275">
        <f t="shared" ref="BH275" si="1326">SUM(AY269:AY275)/SUM(AX269:AX275)</f>
        <v>6.9544364508393283E-2</v>
      </c>
      <c r="BI275">
        <f t="shared" ref="BI275" si="1327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1294597</v>
      </c>
      <c r="BO275" s="21">
        <v>281283</v>
      </c>
      <c r="BP275" s="21">
        <v>260220</v>
      </c>
      <c r="BQ275" s="21">
        <v>21128</v>
      </c>
      <c r="BR275" s="21">
        <v>9142</v>
      </c>
      <c r="BS275" s="21">
        <v>2253</v>
      </c>
      <c r="BT275" s="21">
        <v>2147</v>
      </c>
      <c r="BU275" s="21">
        <v>15929</v>
      </c>
      <c r="BV275" s="21">
        <v>5369</v>
      </c>
      <c r="BW275" s="21">
        <v>1235</v>
      </c>
      <c r="BX275" s="21">
        <v>1164</v>
      </c>
      <c r="BY275" s="21">
        <v>121665</v>
      </c>
      <c r="BZ275" s="21">
        <v>54933</v>
      </c>
      <c r="CA275" s="21">
        <v>13035</v>
      </c>
      <c r="CB275" s="21">
        <v>11941</v>
      </c>
    </row>
    <row r="276" spans="1:80" x14ac:dyDescent="0.35">
      <c r="A276" s="14">
        <f t="shared" si="1163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28">-(J276-J275)+L276</f>
        <v>27</v>
      </c>
      <c r="N276" s="7">
        <f t="shared" ref="N276" si="1329">B276-C276</f>
        <v>1038248</v>
      </c>
      <c r="O276" s="4">
        <f t="shared" ref="O276" si="1330">C276/B276</f>
        <v>0.20162159751346845</v>
      </c>
      <c r="R276">
        <f t="shared" ref="R276" si="1331">C276-C275</f>
        <v>1977</v>
      </c>
      <c r="S276">
        <f t="shared" ref="S276" si="1332">N276-N275</f>
        <v>3873</v>
      </c>
      <c r="T276" s="8">
        <f t="shared" ref="T276" si="1333">R276/V276</f>
        <v>0.33794871794871795</v>
      </c>
      <c r="U276" s="8">
        <f t="shared" ref="U276" si="1334">SUM(R270:R276)/SUM(V270:V276)</f>
        <v>0.34513547749250778</v>
      </c>
      <c r="V276">
        <f t="shared" ref="V276" si="1335">B276-B275</f>
        <v>5850</v>
      </c>
      <c r="W276">
        <f t="shared" ref="W276" si="1336">C276-D276-E276</f>
        <v>53908</v>
      </c>
      <c r="X276" s="3">
        <f t="shared" ref="X276" si="1337">F276/W276</f>
        <v>1.3838391333382801E-2</v>
      </c>
      <c r="Y276">
        <f t="shared" si="1311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82"/>
        <v>436</v>
      </c>
      <c r="AJ276">
        <f t="shared" si="1283"/>
        <v>297</v>
      </c>
      <c r="AK276">
        <f t="shared" si="1284"/>
        <v>1951</v>
      </c>
      <c r="AS276">
        <f t="shared" si="1254"/>
        <v>23372</v>
      </c>
      <c r="AT276">
        <f t="shared" ref="AT276" si="1338">BO276-BO275</f>
        <v>2138</v>
      </c>
      <c r="AU276">
        <f t="shared" ref="AU276" si="1339">AT276/AS276</f>
        <v>9.1476981002909463E-2</v>
      </c>
      <c r="AV276">
        <f t="shared" ref="AV276" si="1340">BQ276-BQ275</f>
        <v>193</v>
      </c>
      <c r="AW276">
        <f t="shared" ref="AW276" si="1341">BS276-BS275</f>
        <v>9</v>
      </c>
      <c r="AX276">
        <f t="shared" ref="AX276" si="1342">BY276-BY275</f>
        <v>801</v>
      </c>
      <c r="AY276">
        <f t="shared" ref="AY276" si="1343">CA276-CA275</f>
        <v>65</v>
      </c>
      <c r="AZ276">
        <f t="shared" ref="AZ276" si="1344">BU276-BU275</f>
        <v>118</v>
      </c>
      <c r="BA276">
        <f t="shared" ref="BA276" si="1345">BW276-BW275</f>
        <v>8</v>
      </c>
      <c r="BB276">
        <f t="shared" ref="BB276" si="1346">AW276/AV276</f>
        <v>4.6632124352331605E-2</v>
      </c>
      <c r="BC276">
        <f t="shared" ref="BC276" si="1347">AY276/AX276</f>
        <v>8.1148564294631714E-2</v>
      </c>
      <c r="BD276">
        <f t="shared" ref="BD276" si="1348">AZ276/AY276</f>
        <v>1.8153846153846154</v>
      </c>
      <c r="BE276">
        <f t="shared" ref="BE276" si="1349">SUM(AT270:AT276)/SUM(AS270:AS276)</f>
        <v>8.3760278084123244E-2</v>
      </c>
      <c r="BF276">
        <f t="shared" ref="BF276" si="1350">SUM(AT263:AT276)/SUM(AS263:AS276)</f>
        <v>9.3560960616940719E-2</v>
      </c>
      <c r="BG276">
        <f t="shared" ref="BG276" si="1351">SUM(AW270:AW276)/SUM(AV270:AV276)</f>
        <v>6.2325581395348835E-2</v>
      </c>
      <c r="BH276">
        <f t="shared" ref="BH276" si="1352">SUM(AY270:AY276)/SUM(AX270:AX276)</f>
        <v>6.9632495164410058E-2</v>
      </c>
      <c r="BI276">
        <f t="shared" ref="BI276" si="1353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1300446</v>
      </c>
      <c r="BO276" s="21">
        <v>283421</v>
      </c>
      <c r="BP276" s="21">
        <v>262198</v>
      </c>
      <c r="BQ276" s="21">
        <v>21321</v>
      </c>
      <c r="BR276" s="21">
        <v>9177</v>
      </c>
      <c r="BS276" s="21">
        <v>2262</v>
      </c>
      <c r="BT276" s="21">
        <v>2154</v>
      </c>
      <c r="BU276" s="21">
        <v>16047</v>
      </c>
      <c r="BV276" s="21">
        <v>5390</v>
      </c>
      <c r="BW276" s="21">
        <v>1243</v>
      </c>
      <c r="BX276" s="21">
        <v>1172</v>
      </c>
      <c r="BY276" s="21">
        <v>122466</v>
      </c>
      <c r="BZ276" s="21">
        <v>55170</v>
      </c>
      <c r="CA276" s="21">
        <v>13100</v>
      </c>
      <c r="CB276" s="21">
        <v>12005</v>
      </c>
    </row>
    <row r="277" spans="1:80" x14ac:dyDescent="0.35">
      <c r="A277" s="14">
        <f t="shared" si="1163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54">-(J277-J276)+L277</f>
        <v>25</v>
      </c>
      <c r="N277" s="7">
        <f t="shared" ref="N277" si="1355">B277-C277</f>
        <v>1041828</v>
      </c>
      <c r="O277" s="4">
        <f t="shared" ref="O277" si="1356">C277/B277</f>
        <v>0.20223350238259141</v>
      </c>
      <c r="R277">
        <f t="shared" ref="R277" si="1357">C277-C276</f>
        <v>1905</v>
      </c>
      <c r="S277">
        <f t="shared" ref="S277" si="1358">N277-N276</f>
        <v>3580</v>
      </c>
      <c r="T277" s="8">
        <f t="shared" ref="T277" si="1359">R277/V277</f>
        <v>0.34731084776663629</v>
      </c>
      <c r="U277" s="8">
        <f t="shared" ref="U277" si="1360">SUM(R271:R277)/SUM(V271:V277)</f>
        <v>0.34180939697091711</v>
      </c>
      <c r="V277">
        <f t="shared" ref="V277" si="1361">B277-B276</f>
        <v>5485</v>
      </c>
      <c r="W277">
        <f t="shared" ref="W277" si="1362">C277-D277-E277</f>
        <v>51971</v>
      </c>
      <c r="X277" s="3">
        <f t="shared" ref="X277" si="1363">F277/W277</f>
        <v>1.3488291547209021E-2</v>
      </c>
      <c r="Y277">
        <f t="shared" si="1311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64">Z277-AC277-AF277</f>
        <v>399</v>
      </c>
      <c r="AJ277">
        <f t="shared" ref="AJ277:AJ278" si="1365">AA277-AD277-AG277</f>
        <v>287</v>
      </c>
      <c r="AK277">
        <f t="shared" ref="AK277:AK278" si="1366">AB277-AE277-AH277</f>
        <v>1767</v>
      </c>
      <c r="AS277">
        <f t="shared" si="1254"/>
        <v>25389</v>
      </c>
      <c r="AT277">
        <f t="shared" ref="AT277" si="1367">BO277-BO276</f>
        <v>2055</v>
      </c>
      <c r="AU277">
        <f t="shared" ref="AU277" si="1368">AT277/AS277</f>
        <v>8.0940564811532556E-2</v>
      </c>
      <c r="AV277">
        <f t="shared" ref="AV277" si="1369">BQ277-BQ276</f>
        <v>239</v>
      </c>
      <c r="AW277">
        <f t="shared" ref="AW277" si="1370">BS277-BS276</f>
        <v>8</v>
      </c>
      <c r="AX277">
        <f t="shared" ref="AX277" si="1371">BY277-BY276</f>
        <v>1479</v>
      </c>
      <c r="AY277">
        <f t="shared" ref="AY277" si="1372">CA277-CA276</f>
        <v>106</v>
      </c>
      <c r="AZ277">
        <f t="shared" ref="AZ277" si="1373">BU277-BU276</f>
        <v>160</v>
      </c>
      <c r="BA277">
        <f t="shared" ref="BA277" si="1374">BW277-BW276</f>
        <v>7</v>
      </c>
      <c r="BB277">
        <f t="shared" ref="BB277" si="1375">AW277/AV277</f>
        <v>3.3472803347280332E-2</v>
      </c>
      <c r="BC277">
        <f t="shared" ref="BC277" si="1376">AY277/AX277</f>
        <v>7.1670047329276537E-2</v>
      </c>
      <c r="BD277">
        <f t="shared" ref="BD277" si="1377">AZ277/AY277</f>
        <v>1.5094339622641511</v>
      </c>
      <c r="BE277">
        <f t="shared" ref="BE277" si="1378">SUM(AT271:AT277)/SUM(AS271:AS277)</f>
        <v>8.3911902701866201E-2</v>
      </c>
      <c r="BF277">
        <f t="shared" ref="BF277" si="1379">SUM(AT264:AT277)/SUM(AS264:AS277)</f>
        <v>8.896301282353597E-2</v>
      </c>
      <c r="BG277">
        <f t="shared" ref="BG277" si="1380">SUM(AW271:AW277)/SUM(AV271:AV277)</f>
        <v>5.673076923076923E-2</v>
      </c>
      <c r="BH277">
        <f t="shared" ref="BH277" si="1381">SUM(AY271:AY277)/SUM(AX271:AX277)</f>
        <v>7.2962154294032022E-2</v>
      </c>
      <c r="BI277">
        <f t="shared" ref="BI277" si="138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1305931</v>
      </c>
      <c r="BO277" s="21">
        <v>285476</v>
      </c>
      <c r="BP277" s="21">
        <v>264103</v>
      </c>
      <c r="BQ277" s="21">
        <v>21560</v>
      </c>
      <c r="BR277" s="21">
        <v>9213</v>
      </c>
      <c r="BS277" s="21">
        <v>2270</v>
      </c>
      <c r="BT277" s="21">
        <v>2165</v>
      </c>
      <c r="BU277" s="21">
        <v>16207</v>
      </c>
      <c r="BV277" s="21">
        <v>5412</v>
      </c>
      <c r="BW277" s="21">
        <v>1250</v>
      </c>
      <c r="BX277" s="21">
        <v>1177</v>
      </c>
      <c r="BY277" s="21">
        <v>123945</v>
      </c>
      <c r="BZ277" s="21">
        <v>55428</v>
      </c>
      <c r="CA277" s="21">
        <v>13206</v>
      </c>
      <c r="CB277" s="21">
        <v>12098</v>
      </c>
    </row>
    <row r="278" spans="1:80" x14ac:dyDescent="0.35">
      <c r="A278" s="14">
        <f t="shared" si="1163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83">-(J278-J277)+L278</f>
        <v>17</v>
      </c>
      <c r="N278" s="7">
        <f t="shared" ref="N278" si="1384">B278-C278</f>
        <v>1045822</v>
      </c>
      <c r="O278" s="4">
        <f t="shared" ref="O278" si="1385">C278/B278</f>
        <v>0.20276351206616208</v>
      </c>
      <c r="R278">
        <f t="shared" ref="R278" si="1386">C278-C277</f>
        <v>1884</v>
      </c>
      <c r="S278">
        <f t="shared" ref="S278" si="1387">N278-N277</f>
        <v>3994</v>
      </c>
      <c r="T278" s="8">
        <f t="shared" ref="T278" si="1388">R278/V278</f>
        <v>0.32051718271520924</v>
      </c>
      <c r="U278" s="8">
        <f t="shared" ref="U278" si="1389">SUM(R272:R278)/SUM(V272:V278)</f>
        <v>0.33406379352325299</v>
      </c>
      <c r="V278">
        <f t="shared" ref="V278" si="1390">B278-B277</f>
        <v>5878</v>
      </c>
      <c r="W278">
        <f t="shared" ref="W278" si="1391">C278-D278-E278</f>
        <v>50152</v>
      </c>
      <c r="X278" s="3">
        <f t="shared" ref="X278" si="1392">F278/W278</f>
        <v>1.3538841920561493E-2</v>
      </c>
      <c r="Y278">
        <f t="shared" si="1311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64"/>
        <v>372</v>
      </c>
      <c r="AJ278">
        <f t="shared" si="1365"/>
        <v>259</v>
      </c>
      <c r="AK278">
        <f t="shared" si="1366"/>
        <v>1708</v>
      </c>
      <c r="AS278">
        <f t="shared" si="1254"/>
        <v>28124</v>
      </c>
      <c r="AT278">
        <f t="shared" ref="AT278" si="1393">BO278-BO277</f>
        <v>1961</v>
      </c>
      <c r="AU278">
        <f t="shared" ref="AU278" si="1394">AT278/AS278</f>
        <v>6.9726923623951068E-2</v>
      </c>
      <c r="AV278">
        <f t="shared" ref="AV278" si="1395">BQ278-BQ277</f>
        <v>171</v>
      </c>
      <c r="AW278">
        <f t="shared" ref="AW278" si="1396">BS278-BS277</f>
        <v>13</v>
      </c>
      <c r="AX278">
        <f t="shared" ref="AX278" si="1397">BY278-BY277</f>
        <v>1098</v>
      </c>
      <c r="AY278">
        <f t="shared" ref="AY278" si="1398">CA278-CA277</f>
        <v>82</v>
      </c>
      <c r="AZ278">
        <f t="shared" ref="AZ278" si="1399">BU278-BU277</f>
        <v>133</v>
      </c>
      <c r="BA278">
        <f t="shared" ref="BA278" si="1400">BW278-BW277</f>
        <v>6</v>
      </c>
      <c r="BB278">
        <f t="shared" ref="BB278" si="1401">AW278/AV278</f>
        <v>7.6023391812865493E-2</v>
      </c>
      <c r="BC278">
        <f t="shared" ref="BC278" si="1402">AY278/AX278</f>
        <v>7.4681238615664849E-2</v>
      </c>
      <c r="BD278">
        <f t="shared" ref="BD278" si="1403">AZ278/AY278</f>
        <v>1.6219512195121952</v>
      </c>
      <c r="BE278">
        <f t="shared" ref="BE278" si="1404">SUM(AT272:AT278)/SUM(AS272:AS278)</f>
        <v>8.1279920419455781E-2</v>
      </c>
      <c r="BF278">
        <f t="shared" ref="BF278" si="1405">SUM(AT265:AT278)/SUM(AS265:AS278)</f>
        <v>8.6893142592599684E-2</v>
      </c>
      <c r="BG278">
        <f t="shared" ref="BG278" si="1406">SUM(AW272:AW278)/SUM(AV272:AV278)</f>
        <v>5.3191489361702128E-2</v>
      </c>
      <c r="BH278">
        <f t="shared" ref="BH278" si="1407">SUM(AY272:AY278)/SUM(AX272:AX278)</f>
        <v>6.8929684793903712E-2</v>
      </c>
      <c r="BI278">
        <f t="shared" ref="BI278" si="1408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1311809</v>
      </c>
      <c r="BO278" s="21">
        <v>287437</v>
      </c>
      <c r="BP278" s="21">
        <v>165987</v>
      </c>
      <c r="BQ278" s="21">
        <v>21731</v>
      </c>
      <c r="BR278" s="21">
        <v>9240</v>
      </c>
      <c r="BS278" s="21">
        <v>2283</v>
      </c>
      <c r="BT278" s="21">
        <v>2178</v>
      </c>
      <c r="BU278" s="21">
        <v>16340</v>
      </c>
      <c r="BV278" s="21">
        <v>5427</v>
      </c>
      <c r="BW278" s="21">
        <v>1256</v>
      </c>
      <c r="BX278" s="21">
        <v>1183</v>
      </c>
      <c r="BY278" s="21">
        <v>125043</v>
      </c>
      <c r="BZ278" s="21">
        <v>55608</v>
      </c>
      <c r="CA278" s="21">
        <v>13288</v>
      </c>
      <c r="CB278" s="21">
        <v>12174</v>
      </c>
    </row>
    <row r="279" spans="1:80" x14ac:dyDescent="0.35">
      <c r="A279" s="14">
        <f t="shared" si="1163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409">-(J279-J278)+L279</f>
        <v>30</v>
      </c>
      <c r="N279" s="7">
        <f t="shared" ref="N279" si="1410">B279-C279</f>
        <v>1048852</v>
      </c>
      <c r="O279" s="4">
        <f t="shared" ref="O279" si="1411">C279/B279</f>
        <v>0.20299757750023556</v>
      </c>
      <c r="R279">
        <f t="shared" ref="R279" si="1412">C279-C278</f>
        <v>1157</v>
      </c>
      <c r="S279">
        <f t="shared" ref="S279" si="1413">N279-N278</f>
        <v>3030</v>
      </c>
      <c r="T279" s="8">
        <f t="shared" ref="T279" si="1414">R279/V279</f>
        <v>0.27633150226892761</v>
      </c>
      <c r="U279" s="8">
        <f t="shared" ref="U279" si="1415">SUM(R273:R279)/SUM(V273:V279)</f>
        <v>0.32723668798990901</v>
      </c>
      <c r="V279">
        <f t="shared" ref="V279" si="1416">B279-B278</f>
        <v>4187</v>
      </c>
      <c r="W279">
        <f t="shared" ref="W279" si="1417">C279-D279-E279</f>
        <v>49913</v>
      </c>
      <c r="X279" s="3">
        <f t="shared" ref="X279" si="1418">F279/W279</f>
        <v>1.2802275960170697E-2</v>
      </c>
      <c r="Y279">
        <f t="shared" si="1311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419">Z279-AC279-AF279</f>
        <v>323</v>
      </c>
      <c r="AJ279">
        <f t="shared" ref="AJ279" si="1420">AA279-AD279-AG279</f>
        <v>242</v>
      </c>
      <c r="AK279">
        <f t="shared" ref="AK279" si="1421">AB279-AE279-AH279</f>
        <v>1660</v>
      </c>
      <c r="AS279">
        <f t="shared" ref="AS279" si="1422">BM279-BM278</f>
        <v>11908</v>
      </c>
      <c r="AT279">
        <f t="shared" ref="AT279" si="1423">BO279-BO278</f>
        <v>1264</v>
      </c>
      <c r="AU279">
        <f t="shared" ref="AU279" si="1424">AT279/AS279</f>
        <v>0.10614712798118911</v>
      </c>
      <c r="AV279">
        <f t="shared" ref="AV279" si="1425">BQ279-BQ278</f>
        <v>67</v>
      </c>
      <c r="AW279">
        <f t="shared" ref="AW279" si="1426">BS279-BS278</f>
        <v>4</v>
      </c>
      <c r="AX279">
        <f t="shared" ref="AX279" si="1427">BY279-BY278</f>
        <v>501</v>
      </c>
      <c r="AY279">
        <f t="shared" ref="AY279" si="1428">CA279-CA278</f>
        <v>51</v>
      </c>
      <c r="AZ279">
        <f t="shared" ref="AZ279" si="1429">BU279-BU278</f>
        <v>54</v>
      </c>
      <c r="BA279">
        <f t="shared" ref="BA279" si="1430">BW279-BW278</f>
        <v>6</v>
      </c>
      <c r="BB279">
        <f t="shared" ref="BB279" si="1431">AW279/AV279</f>
        <v>5.9701492537313432E-2</v>
      </c>
      <c r="BC279">
        <f t="shared" ref="BC279" si="1432">AY279/AX279</f>
        <v>0.10179640718562874</v>
      </c>
      <c r="BD279">
        <f t="shared" ref="BD279" si="1433">AZ279/AY279</f>
        <v>1.0588235294117647</v>
      </c>
      <c r="BE279">
        <f t="shared" ref="BE279" si="1434">SUM(AT273:AT279)/SUM(AS273:AS279)</f>
        <v>7.988442544006448E-2</v>
      </c>
      <c r="BF279">
        <f t="shared" ref="BF279" si="1435">SUM(AT266:AT279)/SUM(AS266:AS279)</f>
        <v>8.6241791408439086E-2</v>
      </c>
      <c r="BG279">
        <f t="shared" ref="BG279" si="1436">SUM(AW273:AW279)/SUM(AV273:AV279)</f>
        <v>5.2681992337164751E-2</v>
      </c>
      <c r="BH279">
        <f t="shared" ref="BH279" si="1437">SUM(AY273:AY279)/SUM(AX273:AX279)</f>
        <v>7.1800208116545264E-2</v>
      </c>
      <c r="BI279">
        <f t="shared" ref="BI279" si="1438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1315996</v>
      </c>
      <c r="BO279" s="21">
        <v>288701</v>
      </c>
      <c r="BP279" s="21">
        <v>267144</v>
      </c>
      <c r="BQ279" s="21">
        <v>21798</v>
      </c>
      <c r="BR279" s="21">
        <v>9265</v>
      </c>
      <c r="BS279" s="21">
        <v>2287</v>
      </c>
      <c r="BT279" s="21">
        <v>2183</v>
      </c>
      <c r="BU279" s="21">
        <v>16394</v>
      </c>
      <c r="BV279" s="21">
        <v>5448</v>
      </c>
      <c r="BW279" s="21">
        <v>1262</v>
      </c>
      <c r="BX279" s="21">
        <v>1187</v>
      </c>
      <c r="BY279" s="21">
        <v>125544</v>
      </c>
      <c r="BZ279" s="21">
        <v>55761</v>
      </c>
      <c r="CA279" s="21">
        <v>13339</v>
      </c>
      <c r="CB279" s="21">
        <v>12217</v>
      </c>
    </row>
    <row r="280" spans="1:80" x14ac:dyDescent="0.35">
      <c r="A280" s="14">
        <f t="shared" si="1163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39">-(J280-J279)+L280</f>
        <v>19</v>
      </c>
      <c r="N280" s="7">
        <f t="shared" ref="N280" si="1440">B280-C280</f>
        <v>1050178</v>
      </c>
      <c r="O280" s="4">
        <f t="shared" ref="O280" si="1441">C280/B280</f>
        <v>0.20314590201873428</v>
      </c>
      <c r="R280">
        <f t="shared" ref="R280" si="1442">C280-C279</f>
        <v>583</v>
      </c>
      <c r="S280">
        <f t="shared" ref="S280" si="1443">N280-N279</f>
        <v>1326</v>
      </c>
      <c r="T280" s="8">
        <f t="shared" ref="T280" si="1444">R280/V280</f>
        <v>0.30539549502357255</v>
      </c>
      <c r="U280" s="8">
        <f t="shared" ref="U280" si="1445">SUM(R274:R280)/SUM(V274:V280)</f>
        <v>0.327972620994609</v>
      </c>
      <c r="V280">
        <f t="shared" ref="V280" si="1446">B280-B279</f>
        <v>1909</v>
      </c>
      <c r="W280">
        <f t="shared" ref="W280" si="1447">C280-D280-E280</f>
        <v>49416</v>
      </c>
      <c r="X280" s="3">
        <f t="shared" ref="X280" si="1448">F280/W280</f>
        <v>1.3032216286223086E-2</v>
      </c>
      <c r="Y280">
        <f t="shared" si="1311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49">Z280-AC280-AF280</f>
        <v>307</v>
      </c>
      <c r="AJ280">
        <f t="shared" ref="AJ280" si="1450">AA280-AD280-AG280</f>
        <v>241</v>
      </c>
      <c r="AK280">
        <f t="shared" ref="AK280" si="1451">AB280-AE280-AH280</f>
        <v>1651</v>
      </c>
      <c r="AS280">
        <f t="shared" ref="AS280" si="1452">BM280-BM279</f>
        <v>6246</v>
      </c>
      <c r="AT280">
        <f t="shared" ref="AT280" si="1453">BO280-BO279</f>
        <v>643</v>
      </c>
      <c r="AU280">
        <f t="shared" ref="AU280" si="1454">AT280/AS280</f>
        <v>0.10294588536663464</v>
      </c>
      <c r="AV280">
        <f t="shared" ref="AV280" si="1455">BQ280-BQ279</f>
        <v>29</v>
      </c>
      <c r="AW280">
        <f t="shared" ref="AW280" si="1456">BS280-BS279</f>
        <v>6</v>
      </c>
      <c r="AX280">
        <f t="shared" ref="AX280" si="1457">BY280-BY279</f>
        <v>204</v>
      </c>
      <c r="AY280">
        <f t="shared" ref="AY280" si="1458">CA280-CA279</f>
        <v>17</v>
      </c>
      <c r="AZ280">
        <f t="shared" ref="AZ280" si="1459">BU280-BU279</f>
        <v>23</v>
      </c>
      <c r="BA280">
        <f t="shared" ref="BA280" si="1460">BW280-BW279</f>
        <v>1</v>
      </c>
      <c r="BB280">
        <f t="shared" ref="BB280" si="1461">AW280/AV280</f>
        <v>0.20689655172413793</v>
      </c>
      <c r="BC280">
        <f t="shared" ref="BC280" si="1462">AY280/AX280</f>
        <v>8.3333333333333329E-2</v>
      </c>
      <c r="BD280">
        <f t="shared" ref="BD280" si="1463">AZ280/AY280</f>
        <v>1.3529411764705883</v>
      </c>
      <c r="BE280">
        <f t="shared" ref="BE280" si="1464">SUM(AT274:AT280)/SUM(AS274:AS280)</f>
        <v>7.9474360025134555E-2</v>
      </c>
      <c r="BF280">
        <f t="shared" ref="BF280" si="1465">SUM(AT267:AT280)/SUM(AS267:AS280)</f>
        <v>8.6641989988684526E-2</v>
      </c>
      <c r="BG280">
        <f t="shared" ref="BG280" si="1466">SUM(AW274:AW280)/SUM(AV274:AV280)</f>
        <v>6.1068702290076333E-2</v>
      </c>
      <c r="BH280">
        <f t="shared" ref="BH280" si="1467">SUM(AY274:AY280)/SUM(AX274:AX280)</f>
        <v>7.3170731707317069E-2</v>
      </c>
      <c r="BI280">
        <f t="shared" ref="BI280" si="1468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1317905</v>
      </c>
      <c r="BO280" s="21">
        <v>289344</v>
      </c>
      <c r="BP280" s="21">
        <v>267727</v>
      </c>
      <c r="BQ280" s="21">
        <v>21827</v>
      </c>
      <c r="BR280" s="21">
        <v>9274</v>
      </c>
      <c r="BS280" s="21">
        <v>2293</v>
      </c>
      <c r="BT280" s="21">
        <v>2183</v>
      </c>
      <c r="BU280" s="21">
        <v>16417</v>
      </c>
      <c r="BV280" s="21">
        <v>5461</v>
      </c>
      <c r="BW280" s="21">
        <v>1263</v>
      </c>
      <c r="BX280" s="21">
        <v>1189</v>
      </c>
      <c r="BY280" s="21">
        <v>125748</v>
      </c>
      <c r="BZ280" s="21">
        <v>55816</v>
      </c>
      <c r="CA280" s="21">
        <v>13356</v>
      </c>
      <c r="CB280" s="21">
        <v>12234</v>
      </c>
    </row>
    <row r="281" spans="1:80" x14ac:dyDescent="0.35">
      <c r="A281" s="14">
        <f t="shared" si="1163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69">-(J281-J280)+L281</f>
        <v>10</v>
      </c>
      <c r="N281" s="7">
        <f t="shared" ref="N281" si="1470">B281-C281</f>
        <v>1053114</v>
      </c>
      <c r="O281" s="4">
        <f t="shared" ref="O281" si="1471">C281/B281</f>
        <v>0.20347408053949145</v>
      </c>
      <c r="R281">
        <f t="shared" ref="R281" si="1472">C281-C280</f>
        <v>1293</v>
      </c>
      <c r="S281">
        <f t="shared" ref="S281" si="1473">N281-N280</f>
        <v>2936</v>
      </c>
      <c r="T281" s="8">
        <f t="shared" ref="T281" si="1474">R281/V281</f>
        <v>0.30574603925277843</v>
      </c>
      <c r="U281" s="8">
        <f t="shared" ref="U281" si="1475">SUM(R275:R281)/SUM(V275:V281)</f>
        <v>0.32391951637643235</v>
      </c>
      <c r="V281">
        <f t="shared" ref="V281" si="1476">B281-B280</f>
        <v>4229</v>
      </c>
      <c r="W281">
        <f t="shared" ref="W281" si="1477">C281-D281-E281</f>
        <v>46358</v>
      </c>
      <c r="X281" s="3">
        <f t="shared" ref="X281" si="1478">F281/W281</f>
        <v>1.4042883644678372E-2</v>
      </c>
      <c r="Y281">
        <f t="shared" ref="Y281" si="1479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80">Z281-AC281-AF281</f>
        <v>268</v>
      </c>
      <c r="AJ281">
        <f t="shared" ref="AJ281" si="1481">AA281-AD281-AG281</f>
        <v>226</v>
      </c>
      <c r="AK281">
        <f t="shared" ref="AK281" si="1482">AB281-AE281-AH281</f>
        <v>1530</v>
      </c>
      <c r="AS281">
        <f t="shared" ref="AS281" si="1483">BM281-BM280</f>
        <v>30677</v>
      </c>
      <c r="AT281">
        <f t="shared" ref="AT281" si="1484">BO281-BO280</f>
        <v>1361</v>
      </c>
      <c r="AU281">
        <f t="shared" ref="AU281" si="1485">AT281/AS281</f>
        <v>4.436548554291489E-2</v>
      </c>
      <c r="AV281">
        <f t="shared" ref="AV281" si="1486">BQ281-BQ280</f>
        <v>279</v>
      </c>
      <c r="AW281">
        <f t="shared" ref="AW281" si="1487">BS281-BS280</f>
        <v>8</v>
      </c>
      <c r="AX281">
        <f t="shared" ref="AX281" si="1488">BY281-BY280</f>
        <v>1543</v>
      </c>
      <c r="AY281">
        <f t="shared" ref="AY281" si="1489">CA281-CA280</f>
        <v>47</v>
      </c>
      <c r="AZ281">
        <f t="shared" ref="AZ281" si="1490">BU281-BU280</f>
        <v>248</v>
      </c>
      <c r="BA281">
        <f t="shared" ref="BA281" si="1491">BW281-BW280</f>
        <v>8</v>
      </c>
      <c r="BB281">
        <f t="shared" ref="BB281" si="1492">AW281/AV281</f>
        <v>2.8673835125448029E-2</v>
      </c>
      <c r="BC281">
        <f t="shared" ref="BC281" si="1493">AY281/AX281</f>
        <v>3.0460142579390798E-2</v>
      </c>
      <c r="BD281">
        <f t="shared" ref="BD281" si="1494">AZ281/AY281</f>
        <v>5.2765957446808507</v>
      </c>
      <c r="BE281">
        <f t="shared" ref="BE281" si="1495">SUM(AT275:AT281)/SUM(AS275:AS281)</f>
        <v>7.4897316627580035E-2</v>
      </c>
      <c r="BF281">
        <f t="shared" ref="BF281" si="1496">SUM(AT268:AT281)/SUM(AS268:AS281)</f>
        <v>8.2191075632674637E-2</v>
      </c>
      <c r="BG281">
        <f t="shared" ref="BG281" si="1497">SUM(AW275:AW281)/SUM(AV275:AV281)</f>
        <v>5.3832116788321165E-2</v>
      </c>
      <c r="BH281">
        <f t="shared" ref="BH281" si="1498">SUM(AY275:AY281)/SUM(AX275:AX281)</f>
        <v>6.7145534041224239E-2</v>
      </c>
      <c r="BI281">
        <f t="shared" ref="BI281" si="1499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1322134</v>
      </c>
      <c r="BO281" s="21">
        <v>290705</v>
      </c>
      <c r="BP281" s="21">
        <v>269020</v>
      </c>
      <c r="BQ281" s="21">
        <v>22106</v>
      </c>
      <c r="BR281" s="21">
        <v>9295</v>
      </c>
      <c r="BS281" s="21">
        <v>2301</v>
      </c>
      <c r="BT281" s="21">
        <v>2189</v>
      </c>
      <c r="BU281" s="21">
        <v>16665</v>
      </c>
      <c r="BV281" s="21">
        <v>5472</v>
      </c>
      <c r="BW281" s="21">
        <v>1271</v>
      </c>
      <c r="BX281" s="21">
        <v>1197</v>
      </c>
      <c r="BY281" s="21">
        <v>127291</v>
      </c>
      <c r="BZ281" s="21">
        <v>55963</v>
      </c>
      <c r="CA281" s="21">
        <v>13403</v>
      </c>
      <c r="CB281" s="21">
        <v>12278</v>
      </c>
    </row>
    <row r="282" spans="1:80" x14ac:dyDescent="0.35">
      <c r="A282" s="14">
        <f t="shared" si="1163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500">-(J282-J281)+L282</f>
        <v>18</v>
      </c>
      <c r="N282" s="7">
        <f t="shared" ref="N282" si="1501">B282-C282</f>
        <v>1057311</v>
      </c>
      <c r="O282" s="4">
        <f t="shared" ref="O282" si="1502">C282/B282</f>
        <v>0.20402927286839329</v>
      </c>
      <c r="R282">
        <f t="shared" ref="R282" si="1503">C282-C281</f>
        <v>1998</v>
      </c>
      <c r="S282">
        <f t="shared" ref="S282" si="1504">N282-N281</f>
        <v>4197</v>
      </c>
      <c r="T282" s="8">
        <f t="shared" ref="T282" si="1505">R282/V282</f>
        <v>0.32251815980629539</v>
      </c>
      <c r="U282" s="8">
        <f t="shared" ref="U282" si="1506">SUM(R276:R282)/SUM(V276:V282)</f>
        <v>0.32007233273056057</v>
      </c>
      <c r="V282">
        <f t="shared" ref="V282" si="1507">B282-B281</f>
        <v>6195</v>
      </c>
      <c r="W282">
        <f t="shared" ref="W282" si="1508">C282-D282-E282</f>
        <v>45294</v>
      </c>
      <c r="X282" s="3">
        <f t="shared" ref="X282" si="1509">F282/W282</f>
        <v>1.4218218748620125E-2</v>
      </c>
      <c r="Y282">
        <f t="shared" ref="Y282" si="1510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511">Z282-AC282-AF282</f>
        <v>248</v>
      </c>
      <c r="AJ282">
        <f t="shared" ref="AJ282" si="1512">AA282-AD282-AG282</f>
        <v>225</v>
      </c>
      <c r="AK282">
        <f t="shared" ref="AK282" si="1513">AB282-AE282-AH282</f>
        <v>1483</v>
      </c>
      <c r="AS282">
        <f t="shared" ref="AS282" si="1514">BM282-BM281</f>
        <v>28875</v>
      </c>
      <c r="AT282">
        <f t="shared" ref="AT282" si="1515">BO282-BO281</f>
        <v>2125</v>
      </c>
      <c r="AU282">
        <f t="shared" ref="AU282" si="1516">AT282/AS282</f>
        <v>7.3593073593073599E-2</v>
      </c>
      <c r="AV282">
        <f t="shared" ref="AV282" si="1517">BQ282-BQ281</f>
        <v>152</v>
      </c>
      <c r="AW282">
        <f t="shared" ref="AW282" si="1518">BS282-BS281</f>
        <v>5</v>
      </c>
      <c r="AX282">
        <f t="shared" ref="AX282" si="1519">BY282-BY281</f>
        <v>1343</v>
      </c>
      <c r="AY282">
        <f t="shared" ref="AY282" si="1520">CA282-CA281</f>
        <v>90</v>
      </c>
      <c r="AZ282">
        <f t="shared" ref="AZ282" si="1521">BU282-BU281</f>
        <v>171</v>
      </c>
      <c r="BA282">
        <f t="shared" ref="BA282" si="1522">BW282-BW281</f>
        <v>14</v>
      </c>
      <c r="BB282">
        <f t="shared" ref="BB282" si="1523">AW282/AV282</f>
        <v>3.2894736842105261E-2</v>
      </c>
      <c r="BC282">
        <f t="shared" ref="BC282" si="1524">AY282/AX282</f>
        <v>6.7014147431124355E-2</v>
      </c>
      <c r="BD282">
        <f t="shared" ref="BD282" si="1525">AZ282/AY282</f>
        <v>1.9</v>
      </c>
      <c r="BE282">
        <f t="shared" ref="BE282" si="1526">SUM(AT276:AT282)/SUM(AS276:AS282)</f>
        <v>7.4693869630185455E-2</v>
      </c>
      <c r="BF282">
        <f t="shared" ref="BF282" si="1527">SUM(AT269:AT282)/SUM(AS269:AS282)</f>
        <v>8.0559539679057754E-2</v>
      </c>
      <c r="BG282">
        <f t="shared" ref="BG282" si="1528">SUM(AW276:AW282)/SUM(AV276:AV282)</f>
        <v>4.6902654867256637E-2</v>
      </c>
      <c r="BH282">
        <f t="shared" ref="BH282" si="1529">SUM(AY276:AY282)/SUM(AX276:AX282)</f>
        <v>6.5719615439804854E-2</v>
      </c>
      <c r="BI282">
        <f t="shared" ref="BI282" si="153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1329329</v>
      </c>
      <c r="BO282" s="21">
        <v>292830</v>
      </c>
      <c r="BP282" s="21">
        <v>271018</v>
      </c>
      <c r="BQ282" s="21">
        <v>22258</v>
      </c>
      <c r="BR282" s="21">
        <v>9326</v>
      </c>
      <c r="BS282" s="21">
        <v>2306</v>
      </c>
      <c r="BT282" s="21">
        <v>2199</v>
      </c>
      <c r="BU282" s="21">
        <v>16836</v>
      </c>
      <c r="BV282" s="21">
        <v>5496</v>
      </c>
      <c r="BW282" s="21">
        <v>1285</v>
      </c>
      <c r="BX282" s="21">
        <v>1211</v>
      </c>
      <c r="BY282" s="21">
        <v>128634</v>
      </c>
      <c r="BZ282" s="21">
        <v>56229</v>
      </c>
      <c r="CA282" s="21">
        <v>13493</v>
      </c>
      <c r="CB282" s="21">
        <v>12366</v>
      </c>
    </row>
    <row r="283" spans="1:80" x14ac:dyDescent="0.35">
      <c r="A283" s="14">
        <f t="shared" si="1163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531">-(J283-J282)+L283</f>
        <v>18</v>
      </c>
      <c r="N283" s="7">
        <f t="shared" ref="N283" si="1532">B283-C283</f>
        <v>1060494</v>
      </c>
      <c r="O283" s="4">
        <f t="shared" ref="O283" si="1533">C283/B283</f>
        <v>0.2043936027032015</v>
      </c>
      <c r="R283">
        <f t="shared" ref="R283" si="1534">C283-C282</f>
        <v>1426</v>
      </c>
      <c r="S283">
        <f t="shared" ref="S283" si="1535">N283-N282</f>
        <v>3183</v>
      </c>
      <c r="T283" s="8">
        <f t="shared" ref="T283" si="1536">R283/V283</f>
        <v>0.30939466261661963</v>
      </c>
      <c r="U283" s="8">
        <f t="shared" ref="U283" si="1537">SUM(R277:R283)/SUM(V277:V283)</f>
        <v>0.31533916040871601</v>
      </c>
      <c r="V283">
        <f t="shared" ref="V283" si="1538">B283-B282</f>
        <v>4609</v>
      </c>
      <c r="W283">
        <f t="shared" ref="W283" si="1539">C283-D283-E283</f>
        <v>43955</v>
      </c>
      <c r="X283" s="3">
        <f t="shared" ref="X283" si="1540">F283/W283</f>
        <v>1.4219087703332954E-2</v>
      </c>
      <c r="Y283">
        <f t="shared" ref="Y283" si="154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542">Z283-AC283-AF283</f>
        <v>234</v>
      </c>
      <c r="AJ283">
        <f t="shared" ref="AJ283" si="1543">AA283-AD283-AG283</f>
        <v>214</v>
      </c>
      <c r="AK283">
        <f t="shared" ref="AK283" si="1544">AB283-AE283-AH283</f>
        <v>1409</v>
      </c>
      <c r="AS283">
        <f t="shared" ref="AS283" si="1545">BM283-BM282</f>
        <v>21861</v>
      </c>
      <c r="AT283">
        <f t="shared" ref="AT283" si="1546">BO283-BO282</f>
        <v>1534</v>
      </c>
      <c r="AU283">
        <f t="shared" ref="AU283" si="1547">AT283/AS283</f>
        <v>7.0170623484744524E-2</v>
      </c>
      <c r="AV283">
        <f t="shared" ref="AV283" si="1548">BQ283-BQ282</f>
        <v>94</v>
      </c>
      <c r="AW283">
        <f t="shared" ref="AW283" si="1549">BS283-BS282</f>
        <v>10</v>
      </c>
      <c r="AX283">
        <f t="shared" ref="AX283" si="1550">BY283-BY282</f>
        <v>811</v>
      </c>
      <c r="AY283">
        <f t="shared" ref="AY283" si="1551">CA283-CA282</f>
        <v>43</v>
      </c>
      <c r="AZ283">
        <f t="shared" ref="AZ283" si="1552">BU283-BU282</f>
        <v>119</v>
      </c>
      <c r="BA283">
        <f t="shared" ref="BA283" si="1553">BW283-BW282</f>
        <v>13</v>
      </c>
      <c r="BB283">
        <f t="shared" ref="BB283" si="1554">AW283/AV283</f>
        <v>0.10638297872340426</v>
      </c>
      <c r="BC283">
        <f t="shared" ref="BC283" si="1555">AY283/AX283</f>
        <v>5.3020961775585698E-2</v>
      </c>
      <c r="BD283">
        <f t="shared" ref="BD283" si="1556">AZ283/AY283</f>
        <v>2.7674418604651163</v>
      </c>
      <c r="BE283">
        <f t="shared" ref="BE283" si="1557">SUM(AT277:AT283)/SUM(AS277:AS283)</f>
        <v>7.1485497778939117E-2</v>
      </c>
      <c r="BF283">
        <f t="shared" ref="BF283" si="1558">SUM(AT270:AT283)/SUM(AS270:AS283)</f>
        <v>7.7419637855749693E-2</v>
      </c>
      <c r="BG283">
        <f t="shared" ref="BG283" si="1559">SUM(AW277:AW283)/SUM(AV277:AV283)</f>
        <v>5.2376333656644035E-2</v>
      </c>
      <c r="BH283">
        <f t="shared" ref="BH283" si="1560">SUM(AY277:AY283)/SUM(AX277:AX283)</f>
        <v>6.247313368677461E-2</v>
      </c>
      <c r="BI283">
        <f t="shared" ref="BI283" si="1561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1332938</v>
      </c>
      <c r="BO283" s="21">
        <v>294364</v>
      </c>
      <c r="BP283" s="21">
        <v>272444</v>
      </c>
      <c r="BQ283" s="21">
        <v>22352</v>
      </c>
      <c r="BR283" s="21">
        <v>9343</v>
      </c>
      <c r="BS283" s="21">
        <v>2316</v>
      </c>
      <c r="BT283" s="21">
        <v>2208</v>
      </c>
      <c r="BU283" s="21">
        <v>16955</v>
      </c>
      <c r="BV283" s="21">
        <v>5512</v>
      </c>
      <c r="BW283" s="21">
        <v>1298</v>
      </c>
      <c r="BX283" s="21">
        <v>1224</v>
      </c>
      <c r="BY283" s="21">
        <v>129445</v>
      </c>
      <c r="BZ283" s="21">
        <v>56352</v>
      </c>
      <c r="CA283" s="21">
        <v>13536</v>
      </c>
      <c r="CB283" s="21">
        <v>12402</v>
      </c>
    </row>
    <row r="284" spans="1:80" x14ac:dyDescent="0.35">
      <c r="A284" s="14">
        <f t="shared" si="1163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62">-(J284-J283)+L284</f>
        <v>20</v>
      </c>
      <c r="N284" s="7">
        <f t="shared" ref="N284" si="1563">B284-C284</f>
        <v>1064023</v>
      </c>
      <c r="O284" s="4">
        <f t="shared" ref="O284" si="1564">C284/B284</f>
        <v>0.20472921764685659</v>
      </c>
      <c r="R284">
        <f t="shared" ref="R284" si="1565">C284-C283</f>
        <v>1471</v>
      </c>
      <c r="S284">
        <f t="shared" ref="S284" si="1566">N284-N283</f>
        <v>3529</v>
      </c>
      <c r="T284" s="8">
        <f t="shared" ref="T284" si="1567">R284/V284</f>
        <v>0.29420000000000002</v>
      </c>
      <c r="U284" s="8">
        <f t="shared" ref="U284" si="1568">SUM(R278:R284)/SUM(V278:V284)</f>
        <v>0.30655794045052642</v>
      </c>
      <c r="V284">
        <f t="shared" ref="V284" si="1569">B284-B283</f>
        <v>5000</v>
      </c>
      <c r="W284">
        <f t="shared" ref="W284" si="1570">C284-D284-E284</f>
        <v>45021</v>
      </c>
      <c r="X284" s="3">
        <f t="shared" ref="X284" si="1571">F284/W284</f>
        <v>1.3327114013460385E-2</v>
      </c>
      <c r="Y284">
        <f t="shared" ref="Y284" si="1572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73">Z284-AC284-AF284</f>
        <v>235</v>
      </c>
      <c r="AJ284">
        <f t="shared" ref="AJ284:AJ285" si="1574">AA284-AD284-AG284</f>
        <v>227</v>
      </c>
      <c r="AK284">
        <f t="shared" ref="AK284:AK285" si="1575">AB284-AE284-AH284</f>
        <v>1474</v>
      </c>
      <c r="AS284">
        <f t="shared" ref="AS284" si="1576">BM284-BM283</f>
        <v>23418</v>
      </c>
      <c r="AT284">
        <f t="shared" ref="AT284" si="1577">BO284-BO283</f>
        <v>1653</v>
      </c>
      <c r="AU284">
        <f t="shared" ref="AU284" si="1578">AT284/AS284</f>
        <v>7.0586728157827308E-2</v>
      </c>
      <c r="AV284">
        <f t="shared" ref="AV284" si="1579">BQ284-BQ283</f>
        <v>189</v>
      </c>
      <c r="AW284">
        <f t="shared" ref="AW284" si="1580">BS284-BS283</f>
        <v>4</v>
      </c>
      <c r="AX284">
        <f t="shared" ref="AX284" si="1581">BY284-BY283</f>
        <v>1306</v>
      </c>
      <c r="AY284">
        <f t="shared" ref="AY284" si="1582">CA284-CA283</f>
        <v>86</v>
      </c>
      <c r="AZ284">
        <f t="shared" ref="AZ284" si="1583">BU284-BU283</f>
        <v>163</v>
      </c>
      <c r="BA284">
        <f t="shared" ref="BA284" si="1584">BW284-BW283</f>
        <v>16</v>
      </c>
      <c r="BB284">
        <f t="shared" ref="BB284" si="1585">AW284/AV284</f>
        <v>2.1164021164021163E-2</v>
      </c>
      <c r="BC284">
        <f t="shared" ref="BC284" si="1586">AY284/AX284</f>
        <v>6.5849923430321589E-2</v>
      </c>
      <c r="BD284">
        <f t="shared" ref="BD284" si="1587">AZ284/AY284</f>
        <v>1.8953488372093024</v>
      </c>
      <c r="BE284">
        <f t="shared" ref="BE284" si="1588">SUM(AT278:AT284)/SUM(AS278:AS284)</f>
        <v>6.9757592201655755E-2</v>
      </c>
      <c r="BF284">
        <f t="shared" ref="BF284" si="1589">SUM(AT271:AT284)/SUM(AS271:AS284)</f>
        <v>7.6618815426057904E-2</v>
      </c>
      <c r="BG284">
        <f t="shared" ref="BG284" si="1590">SUM(AW278:AW284)/SUM(AV278:AV284)</f>
        <v>5.09683995922528E-2</v>
      </c>
      <c r="BH284">
        <f t="shared" ref="BH284" si="1591">SUM(AY278:AY284)/SUM(AX278:AX284)</f>
        <v>6.1122538936232734E-2</v>
      </c>
      <c r="BI284">
        <f t="shared" ref="BI284" si="1592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1337938</v>
      </c>
      <c r="BO284" s="21">
        <v>296017</v>
      </c>
      <c r="BP284" s="21">
        <v>273915</v>
      </c>
      <c r="BQ284" s="21">
        <v>22541</v>
      </c>
      <c r="BR284" s="21">
        <v>9382</v>
      </c>
      <c r="BS284" s="21">
        <v>2320</v>
      </c>
      <c r="BT284" s="21">
        <v>2214</v>
      </c>
      <c r="BU284" s="21">
        <v>17118</v>
      </c>
      <c r="BV284" s="21">
        <v>5537</v>
      </c>
      <c r="BW284" s="21">
        <v>1314</v>
      </c>
      <c r="BX284" s="21">
        <v>1240</v>
      </c>
      <c r="BY284" s="21">
        <v>130751</v>
      </c>
      <c r="BZ284" s="21">
        <v>56557</v>
      </c>
      <c r="CA284" s="21">
        <v>13622</v>
      </c>
      <c r="CB284" s="21">
        <v>12486</v>
      </c>
    </row>
    <row r="285" spans="1:80" x14ac:dyDescent="0.35">
      <c r="A285" s="14">
        <f t="shared" si="1163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93">-(J285-J284)+L285</f>
        <v>27</v>
      </c>
      <c r="N285" s="7">
        <f t="shared" ref="N285" si="1594">B285-C285</f>
        <v>1065177</v>
      </c>
      <c r="O285" s="4">
        <f t="shared" ref="O285" si="1595">C285/B285</f>
        <v>0.204787948828209</v>
      </c>
      <c r="R285">
        <f t="shared" ref="R285" si="1596">C285-C284</f>
        <v>396</v>
      </c>
      <c r="S285">
        <f t="shared" ref="S285" si="1597">N285-N284</f>
        <v>1154</v>
      </c>
      <c r="T285" s="8">
        <f t="shared" ref="T285" si="1598">R285/V285</f>
        <v>0.25548387096774194</v>
      </c>
      <c r="U285" s="8">
        <f t="shared" ref="U285" si="1599">SUM(R279:R285)/SUM(V279:V285)</f>
        <v>0.3007334079988439</v>
      </c>
      <c r="V285">
        <f t="shared" ref="V285" si="1600">B285-B284</f>
        <v>1550</v>
      </c>
      <c r="W285">
        <f t="shared" ref="W285" si="1601">C285-D285-E285</f>
        <v>42896</v>
      </c>
      <c r="X285" s="3">
        <f t="shared" ref="X285" si="1602">F285/W285</f>
        <v>1.3008205893323388E-2</v>
      </c>
      <c r="Y285">
        <f t="shared" ref="Y285" si="1603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73"/>
        <v>217</v>
      </c>
      <c r="AJ285">
        <f t="shared" si="1574"/>
        <v>200</v>
      </c>
      <c r="AK285">
        <f t="shared" si="1575"/>
        <v>1416</v>
      </c>
      <c r="AS285">
        <f t="shared" ref="AS285" si="1604">BM285-BM284</f>
        <v>5564</v>
      </c>
      <c r="AT285">
        <f t="shared" ref="AT285" si="1605">BO285-BO284</f>
        <v>424</v>
      </c>
      <c r="AU285">
        <f t="shared" ref="AU285" si="1606">AT285/AS285</f>
        <v>7.6204169662113588E-2</v>
      </c>
      <c r="AV285">
        <f t="shared" ref="AV285" si="1607">BQ285-BQ284</f>
        <v>26</v>
      </c>
      <c r="AW285">
        <f t="shared" ref="AW285" si="1608">BS285-BS284</f>
        <v>6</v>
      </c>
      <c r="AX285">
        <f t="shared" ref="AX285" si="1609">BY285-BY284</f>
        <v>245</v>
      </c>
      <c r="AY285">
        <f t="shared" ref="AY285" si="1610">CA285-CA284</f>
        <v>15</v>
      </c>
      <c r="AZ285">
        <f t="shared" ref="AZ285" si="1611">BU285-BU284</f>
        <v>36</v>
      </c>
      <c r="BA285">
        <f t="shared" ref="BA285" si="1612">BW285-BW284</f>
        <v>3</v>
      </c>
      <c r="BB285">
        <f t="shared" ref="BB285" si="1613">AW285/AV285</f>
        <v>0.23076923076923078</v>
      </c>
      <c r="BC285">
        <f t="shared" ref="BC285" si="1614">AY285/AX285</f>
        <v>6.1224489795918366E-2</v>
      </c>
      <c r="BD285">
        <f t="shared" ref="BD285" si="1615">AZ285/AY285</f>
        <v>2.4</v>
      </c>
      <c r="BE285">
        <f t="shared" ref="BE285" si="1616">SUM(AT279:AT285)/SUM(AS279:AS285)</f>
        <v>7.0043329780861779E-2</v>
      </c>
      <c r="BF285">
        <f t="shared" ref="BF285" si="1617">SUM(AT272:AT285)/SUM(AS272:AS285)</f>
        <v>7.5994848303013451E-2</v>
      </c>
      <c r="BG285">
        <f t="shared" ref="BG285" si="1618">SUM(AW279:AW285)/SUM(AV279:AV285)</f>
        <v>5.1435406698564591E-2</v>
      </c>
      <c r="BH285">
        <f t="shared" ref="BH285" si="1619">SUM(AY279:AY285)/SUM(AX279:AX285)</f>
        <v>5.8625902906097767E-2</v>
      </c>
      <c r="BI285">
        <f t="shared" ref="BI285" si="1620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1339488</v>
      </c>
      <c r="BO285" s="21">
        <v>296441</v>
      </c>
      <c r="BP285" s="21">
        <v>274311</v>
      </c>
      <c r="BQ285" s="21">
        <v>22567</v>
      </c>
      <c r="BR285" s="21">
        <v>9393</v>
      </c>
      <c r="BS285" s="21">
        <v>2326</v>
      </c>
      <c r="BT285" s="21">
        <v>2221</v>
      </c>
      <c r="BU285" s="21">
        <v>17154</v>
      </c>
      <c r="BV285" s="21">
        <v>5542</v>
      </c>
      <c r="BW285" s="21">
        <v>1317</v>
      </c>
      <c r="BX285" s="21">
        <v>1243</v>
      </c>
      <c r="BY285" s="21">
        <v>130996</v>
      </c>
      <c r="BZ285" s="21">
        <v>56601</v>
      </c>
      <c r="CA285" s="21">
        <v>13637</v>
      </c>
      <c r="CB285" s="21">
        <v>12501</v>
      </c>
    </row>
    <row r="286" spans="1:80" x14ac:dyDescent="0.35">
      <c r="A286" s="14">
        <f t="shared" si="1163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621">-(J286-J285)+L286</f>
        <v>20</v>
      </c>
      <c r="N286" s="7">
        <f t="shared" ref="N286" si="1622">B286-C286</f>
        <v>1066467</v>
      </c>
      <c r="O286" s="4">
        <f t="shared" ref="O286" si="1623">C286/B286</f>
        <v>0.20496152163071052</v>
      </c>
      <c r="R286">
        <f t="shared" ref="R286" si="1624">C286-C285</f>
        <v>625</v>
      </c>
      <c r="S286">
        <f t="shared" ref="S286" si="1625">N286-N285</f>
        <v>1290</v>
      </c>
      <c r="T286" s="8">
        <f t="shared" ref="T286" si="1626">R286/V286</f>
        <v>0.32637075718015668</v>
      </c>
      <c r="U286" s="8">
        <f t="shared" ref="U286" si="1627">SUM(R280:R286)/SUM(V280:V286)</f>
        <v>0.3066871334671547</v>
      </c>
      <c r="V286">
        <f t="shared" ref="V286" si="1628">B286-B285</f>
        <v>1915</v>
      </c>
      <c r="W286">
        <f t="shared" ref="W286" si="1629">C286-D286-E286</f>
        <v>42429</v>
      </c>
      <c r="X286" s="3">
        <f t="shared" ref="X286" si="1630">F286/W286</f>
        <v>1.3033538381767188E-2</v>
      </c>
      <c r="Y286">
        <f t="shared" ref="Y286" si="1631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632">Z286-AC286-AF286</f>
        <v>211</v>
      </c>
      <c r="AJ286">
        <f t="shared" ref="AJ286" si="1633">AA286-AD286-AG286</f>
        <v>200</v>
      </c>
      <c r="AK286">
        <f t="shared" ref="AK286" si="1634">AB286-AE286-AH286</f>
        <v>1404</v>
      </c>
      <c r="AS286">
        <f t="shared" ref="AS286" si="1635">BM286-BM285</f>
        <v>6385</v>
      </c>
      <c r="AT286">
        <f t="shared" ref="AT286" si="1636">BO286-BO285</f>
        <v>681</v>
      </c>
      <c r="AU286">
        <f t="shared" ref="AU286" si="1637">AT286/AS286</f>
        <v>0.10665622552858262</v>
      </c>
      <c r="AV286">
        <f t="shared" ref="AV286" si="1638">BQ286-BQ285</f>
        <v>37</v>
      </c>
      <c r="AW286">
        <f t="shared" ref="AW286" si="1639">BS286-BS285</f>
        <v>2</v>
      </c>
      <c r="AX286">
        <f t="shared" ref="AX286" si="1640">BY286-BY285</f>
        <v>283</v>
      </c>
      <c r="AY286">
        <f t="shared" ref="AY286" si="1641">CA286-CA285</f>
        <v>23</v>
      </c>
      <c r="AZ286">
        <f t="shared" ref="AZ286" si="1642">BU286-BU285</f>
        <v>41</v>
      </c>
      <c r="BA286">
        <f t="shared" ref="BA286" si="1643">BW286-BW285</f>
        <v>4</v>
      </c>
      <c r="BB286">
        <f t="shared" ref="BB286" si="1644">AW286/AV286</f>
        <v>5.4054054054054057E-2</v>
      </c>
      <c r="BC286">
        <f t="shared" ref="BC286" si="1645">AY286/AX286</f>
        <v>8.1272084805653705E-2</v>
      </c>
      <c r="BD286">
        <f t="shared" ref="BD286" si="1646">AZ286/AY286</f>
        <v>1.7826086956521738</v>
      </c>
      <c r="BE286">
        <f t="shared" ref="BE286" si="1647">SUM(AT280:AT286)/SUM(AS280:AS286)</f>
        <v>6.8448945751304599E-2</v>
      </c>
      <c r="BF286">
        <f t="shared" ref="BF286" si="1648">SUM(AT273:AT286)/SUM(AS273:AS286)</f>
        <v>7.466270761807553E-2</v>
      </c>
      <c r="BG286">
        <f t="shared" ref="BG286" si="1649">SUM(AW280:AW286)/SUM(AV280:AV286)</f>
        <v>5.0868486352357321E-2</v>
      </c>
      <c r="BH286">
        <f t="shared" ref="BH286" si="1650">SUM(AY280:AY286)/SUM(AX280:AX286)</f>
        <v>5.5972101133391454E-2</v>
      </c>
      <c r="BI286">
        <f t="shared" ref="BI286" si="1651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1341403</v>
      </c>
      <c r="BO286" s="21">
        <v>297122</v>
      </c>
      <c r="BP286" s="21">
        <v>274936</v>
      </c>
      <c r="BQ286" s="21">
        <v>22604</v>
      </c>
      <c r="BR286" s="21">
        <v>9405</v>
      </c>
      <c r="BS286" s="21">
        <v>2328</v>
      </c>
      <c r="BT286" s="21">
        <v>2223</v>
      </c>
      <c r="BU286" s="21">
        <v>17195</v>
      </c>
      <c r="BV286" s="21">
        <v>5550</v>
      </c>
      <c r="BW286" s="21">
        <v>1321</v>
      </c>
      <c r="BX286" s="21">
        <v>1246</v>
      </c>
      <c r="BY286" s="21">
        <v>131279</v>
      </c>
      <c r="BZ286" s="21">
        <v>56679</v>
      </c>
      <c r="CA286" s="21">
        <v>13660</v>
      </c>
      <c r="CB286" s="21">
        <v>12521</v>
      </c>
    </row>
    <row r="287" spans="1:80" x14ac:dyDescent="0.35">
      <c r="A287" s="14">
        <f t="shared" si="1163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652">-(J287-J286)+L287</f>
        <v>23</v>
      </c>
      <c r="N287" s="7">
        <f t="shared" ref="N287" si="1653">B287-C287</f>
        <v>1067338</v>
      </c>
      <c r="O287" s="4">
        <f t="shared" ref="O287" si="1654">C287/B287</f>
        <v>0.20514533340184643</v>
      </c>
      <c r="R287">
        <f t="shared" ref="R287" si="1655">C287-C286</f>
        <v>535</v>
      </c>
      <c r="S287">
        <f t="shared" ref="S287" si="1656">N287-N286</f>
        <v>871</v>
      </c>
      <c r="T287" s="8">
        <f t="shared" ref="T287" si="1657">R287/V287</f>
        <v>0.38051209103840683</v>
      </c>
      <c r="U287" s="8">
        <f t="shared" ref="U287" si="1658">SUM(R281:R287)/SUM(V281:V287)</f>
        <v>0.31095406360424027</v>
      </c>
      <c r="V287">
        <f t="shared" ref="V287" si="1659">B287-B286</f>
        <v>1406</v>
      </c>
      <c r="W287">
        <f t="shared" ref="W287" si="1660">C287-D287-E287</f>
        <v>42102</v>
      </c>
      <c r="X287" s="3">
        <f t="shared" ref="X287" si="1661">F287/W287</f>
        <v>1.3918578689848464E-2</v>
      </c>
      <c r="Y287">
        <f t="shared" ref="Y287" si="1662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663">Z287-AC287-AF287</f>
        <v>208</v>
      </c>
      <c r="AJ287">
        <f t="shared" ref="AJ287" si="1664">AA287-AD287-AG287</f>
        <v>198</v>
      </c>
      <c r="AK287">
        <f t="shared" ref="AK287" si="1665">AB287-AE287-AH287</f>
        <v>1414</v>
      </c>
      <c r="AS287">
        <f t="shared" ref="AS287" si="1666">BM287-BM286</f>
        <v>5415</v>
      </c>
      <c r="AT287">
        <f t="shared" ref="AT287" si="1667">BO287-BO286</f>
        <v>576</v>
      </c>
      <c r="AU287">
        <f t="shared" ref="AU287" si="1668">AT287/AS287</f>
        <v>0.10637119113573407</v>
      </c>
      <c r="AV287">
        <f t="shared" ref="AV287" si="1669">BQ287-BQ286</f>
        <v>36</v>
      </c>
      <c r="AW287">
        <f t="shared" ref="AW287" si="1670">BS287-BS286</f>
        <v>5</v>
      </c>
      <c r="AX287">
        <f t="shared" ref="AX287" si="1671">BY287-BY286</f>
        <v>405</v>
      </c>
      <c r="AY287">
        <f t="shared" ref="AY287" si="1672">CA287-CA286</f>
        <v>37</v>
      </c>
      <c r="AZ287">
        <f t="shared" ref="AZ287" si="1673">BU287-BU286</f>
        <v>55</v>
      </c>
      <c r="BA287">
        <f t="shared" ref="BA287" si="1674">BW287-BW286</f>
        <v>1</v>
      </c>
      <c r="BB287">
        <f t="shared" ref="BB287" si="1675">AW287/AV287</f>
        <v>0.1388888888888889</v>
      </c>
      <c r="BC287">
        <f t="shared" ref="BC287" si="1676">AY287/AX287</f>
        <v>9.1358024691358022E-2</v>
      </c>
      <c r="BD287">
        <f t="shared" ref="BD287" si="1677">AZ287/AY287</f>
        <v>1.4864864864864864</v>
      </c>
      <c r="BE287">
        <f t="shared" ref="BE287" si="1678">SUM(AT281:AT287)/SUM(AS281:AS287)</f>
        <v>6.8366136093948204E-2</v>
      </c>
      <c r="BF287">
        <f t="shared" ref="BF287" si="1679">SUM(AT274:AT287)/SUM(AS274:AS287)</f>
        <v>7.442099424065643E-2</v>
      </c>
      <c r="BG287">
        <f t="shared" ref="BG287" si="1680">SUM(AW281:AW287)/SUM(AV281:AV287)</f>
        <v>4.9200492004920049E-2</v>
      </c>
      <c r="BH287">
        <f t="shared" ref="BH287" si="1681">SUM(AY281:AY287)/SUM(AX281:AX287)</f>
        <v>5.7446091644204854E-2</v>
      </c>
      <c r="BI287">
        <f t="shared" ref="BI287" si="168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1342809</v>
      </c>
      <c r="BO287" s="21">
        <v>297698</v>
      </c>
      <c r="BP287" s="21">
        <v>275471</v>
      </c>
      <c r="BQ287" s="21">
        <v>22640</v>
      </c>
      <c r="BR287" s="21">
        <v>9410</v>
      </c>
      <c r="BS287" s="21">
        <v>2333</v>
      </c>
      <c r="BT287" s="21">
        <v>2226</v>
      </c>
      <c r="BU287" s="21">
        <v>17250</v>
      </c>
      <c r="BV287" s="21">
        <v>5562</v>
      </c>
      <c r="BW287" s="21">
        <v>1322</v>
      </c>
      <c r="BX287" s="21">
        <v>1248</v>
      </c>
      <c r="BY287" s="21">
        <v>131684</v>
      </c>
      <c r="BZ287" s="21">
        <v>56771</v>
      </c>
      <c r="CA287" s="21">
        <v>13697</v>
      </c>
      <c r="CB287" s="21">
        <v>12554</v>
      </c>
    </row>
    <row r="288" spans="1:80" x14ac:dyDescent="0.35">
      <c r="A288" s="14">
        <f t="shared" si="1163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83">-(J288-J287)+L288</f>
        <v>9</v>
      </c>
      <c r="N288" s="7">
        <f t="shared" ref="N288" si="1684">B288-C288</f>
        <v>1069764</v>
      </c>
      <c r="O288" s="4">
        <f t="shared" ref="O288" si="1685">C288/B288</f>
        <v>0.20564635296388978</v>
      </c>
      <c r="R288">
        <f t="shared" ref="R288" si="1686">C288-C287</f>
        <v>1475</v>
      </c>
      <c r="S288">
        <f t="shared" ref="S288" si="1687">N288-N287</f>
        <v>2426</v>
      </c>
      <c r="T288" s="8">
        <f t="shared" ref="T288" si="1688">R288/V288</f>
        <v>0.37810817739041269</v>
      </c>
      <c r="U288" s="8">
        <f t="shared" ref="U288" si="1689">SUM(R282:R288)/SUM(V282:V288)</f>
        <v>0.322509765625</v>
      </c>
      <c r="V288">
        <f t="shared" ref="V288" si="1690">B288-B287</f>
        <v>3901</v>
      </c>
      <c r="W288">
        <f t="shared" ref="W288" si="1691">C288-D288-E288</f>
        <v>39476</v>
      </c>
      <c r="X288" s="3">
        <f t="shared" ref="X288" si="1692">F288/W288</f>
        <v>1.5705745262944572E-2</v>
      </c>
      <c r="Y288">
        <f t="shared" ref="Y288" si="169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94">Z288-AC288-AF288</f>
        <v>191</v>
      </c>
      <c r="AJ288">
        <f t="shared" ref="AJ288" si="1695">AA288-AD288-AG288</f>
        <v>175</v>
      </c>
      <c r="AK288">
        <f t="shared" ref="AK288" si="1696">AB288-AE288-AH288</f>
        <v>1289</v>
      </c>
      <c r="AS288">
        <f t="shared" ref="AS288" si="1697">BM288-BM287</f>
        <v>26081</v>
      </c>
      <c r="AT288">
        <f t="shared" ref="AT288" si="1698">BO288-BO287</f>
        <v>1558</v>
      </c>
      <c r="AU288">
        <f t="shared" ref="AU288" si="1699">AT288/AS288</f>
        <v>5.9736973275564584E-2</v>
      </c>
      <c r="AV288">
        <f t="shared" ref="AV288" si="1700">BQ288-BQ287</f>
        <v>106</v>
      </c>
      <c r="AW288">
        <f t="shared" ref="AW288" si="1701">BS288-BS287</f>
        <v>13</v>
      </c>
      <c r="AX288">
        <f t="shared" ref="AX288" si="1702">BY288-BY287</f>
        <v>1737</v>
      </c>
      <c r="AY288">
        <f t="shared" ref="AY288" si="1703">CA288-CA287</f>
        <v>53</v>
      </c>
      <c r="AZ288">
        <f t="shared" ref="AZ288" si="1704">BU288-BU287</f>
        <v>133</v>
      </c>
      <c r="BA288">
        <f t="shared" ref="BA288" si="1705">BW288-BW287</f>
        <v>1</v>
      </c>
      <c r="BB288">
        <f t="shared" ref="BB288" si="1706">AW288/AV288</f>
        <v>0.12264150943396226</v>
      </c>
      <c r="BC288">
        <f t="shared" ref="BC288" si="1707">AY288/AX288</f>
        <v>3.051237766263673E-2</v>
      </c>
      <c r="BD288">
        <f t="shared" ref="BD288" si="1708">AZ288/AY288</f>
        <v>2.5094339622641511</v>
      </c>
      <c r="BE288">
        <f t="shared" ref="BE288" si="1709">SUM(AT282:AT288)/SUM(AS282:AS288)</f>
        <v>7.2713203343565846E-2</v>
      </c>
      <c r="BF288">
        <f t="shared" ref="BF288" si="1710">SUM(AT275:AT288)/SUM(AS275:AS288)</f>
        <v>7.3952867548913989E-2</v>
      </c>
      <c r="BG288">
        <f t="shared" ref="BG288" si="1711">SUM(AW282:AW288)/SUM(AV282:AV288)</f>
        <v>7.03125E-2</v>
      </c>
      <c r="BH288">
        <f t="shared" ref="BH288" si="1712">SUM(AY282:AY288)/SUM(AX282:AX288)</f>
        <v>5.6606851549755303E-2</v>
      </c>
      <c r="BI288">
        <f t="shared" ref="BI288" si="1713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1346710</v>
      </c>
      <c r="BO288" s="20">
        <v>299256</v>
      </c>
      <c r="BP288" s="20">
        <v>276946</v>
      </c>
      <c r="BQ288" s="20">
        <v>22746</v>
      </c>
      <c r="BR288" s="20">
        <v>9431</v>
      </c>
      <c r="BS288" s="20">
        <v>2346</v>
      </c>
      <c r="BT288" s="20">
        <v>2234</v>
      </c>
      <c r="BU288" s="20">
        <v>17383</v>
      </c>
      <c r="BV288" s="20">
        <v>5570</v>
      </c>
      <c r="BW288" s="20">
        <v>1323</v>
      </c>
      <c r="BX288" s="20">
        <v>1249</v>
      </c>
      <c r="BY288" s="20">
        <v>133421</v>
      </c>
      <c r="BZ288" s="20">
        <v>56885</v>
      </c>
      <c r="CA288" s="20">
        <v>13750</v>
      </c>
      <c r="CB288" s="20">
        <v>12600</v>
      </c>
    </row>
    <row r="289" spans="1:80" x14ac:dyDescent="0.35">
      <c r="A289" s="14">
        <f t="shared" si="1163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714">-(J289-J288)+L289</f>
        <v>26</v>
      </c>
      <c r="N289" s="7">
        <f t="shared" ref="N289" si="1715">B289-C289</f>
        <v>1072283</v>
      </c>
      <c r="O289" s="4">
        <f t="shared" ref="O289" si="1716">C289/B289</f>
        <v>0.20623136394458114</v>
      </c>
      <c r="R289">
        <f t="shared" ref="R289" si="1717">C289-C288</f>
        <v>1647</v>
      </c>
      <c r="S289">
        <f t="shared" ref="S289" si="1718">N289-N288</f>
        <v>2519</v>
      </c>
      <c r="T289" s="8">
        <f t="shared" ref="T289" si="1719">R289/V289</f>
        <v>0.39534325492078731</v>
      </c>
      <c r="U289" s="8">
        <f t="shared" ref="U289" si="1720">SUM(R283:R289)/SUM(V283:V289)</f>
        <v>0.33596487337561537</v>
      </c>
      <c r="V289">
        <f t="shared" ref="V289" si="1721">B289-B288</f>
        <v>4166</v>
      </c>
      <c r="W289">
        <f t="shared" ref="W289" si="1722">C289-D289-E289</f>
        <v>38124</v>
      </c>
      <c r="X289" s="3">
        <f t="shared" ref="X289" si="1723">F289/W289</f>
        <v>1.6052880075542966E-2</v>
      </c>
      <c r="Y289">
        <f t="shared" ref="Y289" si="1724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725">Z289-AC289-AF289</f>
        <v>175</v>
      </c>
      <c r="AJ289">
        <f t="shared" ref="AJ289" si="1726">AA289-AD289-AG289</f>
        <v>169</v>
      </c>
      <c r="AK289">
        <f t="shared" ref="AK289" si="1727">AB289-AE289-AH289</f>
        <v>1289</v>
      </c>
      <c r="AS289">
        <f t="shared" ref="AS289" si="1728">BM289-BM288</f>
        <v>20590</v>
      </c>
      <c r="AT289">
        <f t="shared" ref="AT289" si="1729">BO289-BO288</f>
        <v>1727</v>
      </c>
      <c r="AU289">
        <f t="shared" ref="AU289" si="1730">AT289/AS289</f>
        <v>8.3875667799902867E-2</v>
      </c>
      <c r="AV289">
        <f t="shared" ref="AV289" si="1731">BQ289-BQ288</f>
        <v>160</v>
      </c>
      <c r="AW289">
        <f t="shared" ref="AW289" si="1732">BS289-BS288</f>
        <v>10</v>
      </c>
      <c r="AX289">
        <f t="shared" ref="AX289" si="1733">BY289-BY288</f>
        <v>881</v>
      </c>
      <c r="AY289">
        <f t="shared" ref="AY289" si="1734">CA289-CA288</f>
        <v>80</v>
      </c>
      <c r="AZ289">
        <f t="shared" ref="AZ289" si="1735">BU289-BU288</f>
        <v>144</v>
      </c>
      <c r="BA289">
        <f t="shared" ref="BA289" si="1736">BW289-BW288</f>
        <v>9</v>
      </c>
      <c r="BB289">
        <f t="shared" ref="BB289" si="1737">AW289/AV289</f>
        <v>6.25E-2</v>
      </c>
      <c r="BC289">
        <f t="shared" ref="BC289" si="1738">AY289/AX289</f>
        <v>9.0805902383654935E-2</v>
      </c>
      <c r="BD289">
        <f t="shared" ref="BD289" si="1739">AZ289/AY289</f>
        <v>1.8</v>
      </c>
      <c r="BE289">
        <f t="shared" ref="BE289" si="1740">SUM(AT283:AT289)/SUM(AS283:AS289)</f>
        <v>7.4583310463435609E-2</v>
      </c>
      <c r="BF289">
        <f t="shared" ref="BF289" si="1741">SUM(AT276:AT289)/SUM(AS276:AS289)</f>
        <v>7.464807411758019E-2</v>
      </c>
      <c r="BG289">
        <f t="shared" ref="BG289" si="1742">SUM(AW283:AW289)/SUM(AV283:AV289)</f>
        <v>7.716049382716049E-2</v>
      </c>
      <c r="BH289">
        <f t="shared" ref="BH289" si="1743">SUM(AY283:AY289)/SUM(AX283:AX289)</f>
        <v>5.9456598447424139E-2</v>
      </c>
      <c r="BI289">
        <f t="shared" ref="BI289" si="1744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1350876</v>
      </c>
      <c r="BO289" s="20">
        <v>300983</v>
      </c>
      <c r="BP289" s="20">
        <v>278593</v>
      </c>
      <c r="BQ289" s="20">
        <v>22906</v>
      </c>
      <c r="BR289" s="20">
        <v>9462</v>
      </c>
      <c r="BS289" s="20">
        <v>2356</v>
      </c>
      <c r="BT289" s="20">
        <v>2247</v>
      </c>
      <c r="BU289" s="20">
        <v>17527</v>
      </c>
      <c r="BV289" s="20">
        <v>5595</v>
      </c>
      <c r="BW289" s="20">
        <v>1332</v>
      </c>
      <c r="BX289" s="20">
        <v>1258</v>
      </c>
      <c r="BY289" s="20">
        <v>134302</v>
      </c>
      <c r="BZ289" s="20">
        <v>57087</v>
      </c>
      <c r="CA289" s="20">
        <v>13830</v>
      </c>
      <c r="CB289" s="20">
        <v>12680</v>
      </c>
    </row>
    <row r="290" spans="1:80" x14ac:dyDescent="0.35">
      <c r="A290" s="14">
        <f t="shared" si="1163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745">-(J290-J289)+L290</f>
        <v>23</v>
      </c>
      <c r="N290" s="7">
        <f t="shared" ref="N290" si="1746">B290-C290</f>
        <v>1074712</v>
      </c>
      <c r="O290" s="4">
        <f t="shared" ref="O290" si="1747">C290/B290</f>
        <v>0.20686046597442084</v>
      </c>
      <c r="R290">
        <f t="shared" ref="R290" si="1748">C290-C289</f>
        <v>1705</v>
      </c>
      <c r="S290">
        <f t="shared" ref="S290" si="1749">N290-N289</f>
        <v>2429</v>
      </c>
      <c r="T290" s="8">
        <f t="shared" ref="T290" si="1750">R290/V290</f>
        <v>0.41243347847121431</v>
      </c>
      <c r="U290" s="8">
        <f t="shared" ref="U290" si="1751">SUM(R284:R290)/SUM(V284:V290)</f>
        <v>0.35583544762595143</v>
      </c>
      <c r="V290">
        <f t="shared" ref="V290" si="1752">B290-B289</f>
        <v>4134</v>
      </c>
      <c r="W290">
        <f t="shared" ref="W290" si="1753">C290-D290-E290</f>
        <v>37499</v>
      </c>
      <c r="X290" s="3">
        <f t="shared" ref="X290" si="1754">F290/W290</f>
        <v>1.6000426678044747E-2</v>
      </c>
      <c r="Y290">
        <f t="shared" ref="Y290" si="1755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756">Z290-AC290-AF290</f>
        <v>170</v>
      </c>
      <c r="AJ290">
        <f t="shared" ref="AJ290" si="1757">AA290-AD290-AG290</f>
        <v>162</v>
      </c>
      <c r="AK290">
        <f t="shared" ref="AK290" si="1758">AB290-AE290-AH290</f>
        <v>1288</v>
      </c>
      <c r="AS290">
        <f t="shared" ref="AS290" si="1759">BM290-BM289</f>
        <v>15418</v>
      </c>
      <c r="AT290">
        <f t="shared" ref="AT290" si="1760">BO290-BO289</f>
        <v>1909</v>
      </c>
      <c r="AU290">
        <f t="shared" ref="AU290" si="1761">AT290/AS290</f>
        <v>0.1238163185886626</v>
      </c>
      <c r="AV290">
        <f t="shared" ref="AV290" si="1762">BQ290-BQ289</f>
        <v>93</v>
      </c>
      <c r="AW290">
        <f t="shared" ref="AW290" si="1763">BS290-BS289</f>
        <v>14</v>
      </c>
      <c r="AX290">
        <f t="shared" ref="AX290" si="1764">BY290-BY289</f>
        <v>719</v>
      </c>
      <c r="AY290">
        <f t="shared" ref="AY290" si="1765">CA290-CA289</f>
        <v>74</v>
      </c>
      <c r="AZ290">
        <f t="shared" ref="AZ290" si="1766">BU290-BU289</f>
        <v>69</v>
      </c>
      <c r="BA290">
        <f t="shared" ref="BA290" si="1767">BW290-BW289</f>
        <v>9</v>
      </c>
      <c r="BB290">
        <f t="shared" ref="BB290" si="1768">AW290/AV290</f>
        <v>0.15053763440860216</v>
      </c>
      <c r="BC290">
        <f t="shared" ref="BC290" si="1769">AY290/AX290</f>
        <v>0.10292072322670376</v>
      </c>
      <c r="BD290">
        <f t="shared" ref="BD290" si="1770">AZ290/AY290</f>
        <v>0.93243243243243246</v>
      </c>
      <c r="BE290">
        <f t="shared" ref="BE290" si="1771">SUM(AT284:AT290)/SUM(AS284:AS290)</f>
        <v>8.2899942646615668E-2</v>
      </c>
      <c r="BF290">
        <f t="shared" ref="BF290" si="1772">SUM(AT277:AT290)/SUM(AS277:AS290)</f>
        <v>7.6073154627252879E-2</v>
      </c>
      <c r="BG290">
        <f t="shared" ref="BG290" si="1773">SUM(AW284:AW290)/SUM(AV284:AV290)</f>
        <v>8.3462132921174659E-2</v>
      </c>
      <c r="BH290">
        <f t="shared" ref="BH290" si="1774">SUM(AY284:AY290)/SUM(AX284:AX290)</f>
        <v>6.5997130559540887E-2</v>
      </c>
      <c r="BI290">
        <f t="shared" ref="BI290" si="1775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1355010</v>
      </c>
      <c r="BO290" s="20">
        <v>302892</v>
      </c>
      <c r="BP290" s="20">
        <v>280298</v>
      </c>
      <c r="BQ290" s="20">
        <v>22999</v>
      </c>
      <c r="BR290" s="20">
        <v>9479</v>
      </c>
      <c r="BS290" s="20">
        <v>2370</v>
      </c>
      <c r="BT290" s="20">
        <v>2259</v>
      </c>
      <c r="BU290" s="20">
        <v>17596</v>
      </c>
      <c r="BV290" s="20">
        <v>5609</v>
      </c>
      <c r="BW290" s="20">
        <v>1341</v>
      </c>
      <c r="BX290" s="20">
        <v>1267</v>
      </c>
      <c r="BY290" s="20">
        <v>135021</v>
      </c>
      <c r="BZ290" s="20">
        <v>57247</v>
      </c>
      <c r="CA290" s="20">
        <v>13904</v>
      </c>
      <c r="CB290" s="20">
        <v>12746</v>
      </c>
    </row>
    <row r="291" spans="1:80" x14ac:dyDescent="0.35">
      <c r="A291" s="14">
        <f t="shared" si="1163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776">-(J291-J290)+L291</f>
        <v>20</v>
      </c>
      <c r="N291" s="7">
        <f t="shared" ref="N291" si="1777">B291-C291</f>
        <v>1077222</v>
      </c>
      <c r="O291" s="4">
        <f t="shared" ref="O291" si="1778">C291/B291</f>
        <v>0.20772634903310316</v>
      </c>
      <c r="R291">
        <f t="shared" ref="R291" si="1779">C291-C290</f>
        <v>2139</v>
      </c>
      <c r="S291">
        <f t="shared" ref="S291" si="1780">N291-N290</f>
        <v>2510</v>
      </c>
      <c r="T291" s="8">
        <f t="shared" ref="T291" si="1781">R291/V291</f>
        <v>0.46009894600989459</v>
      </c>
      <c r="U291" s="8">
        <f t="shared" ref="U291" si="1782">SUM(R285:R291)/SUM(V285:V291)</f>
        <v>0.39233921090189217</v>
      </c>
      <c r="V291">
        <f t="shared" ref="V291" si="1783">B291-B290</f>
        <v>4649</v>
      </c>
      <c r="W291">
        <f t="shared" ref="W291" si="1784">C291-D291-E291</f>
        <v>37316</v>
      </c>
      <c r="X291" s="3">
        <f t="shared" ref="X291" si="1785">F291/W291</f>
        <v>1.5408939864937292E-2</v>
      </c>
      <c r="Y291">
        <f t="shared" ref="Y291" si="1786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87">Z291-AC291-AF291</f>
        <v>169</v>
      </c>
      <c r="AJ291">
        <f t="shared" ref="AJ291" si="1788">AA291-AD291-AG291</f>
        <v>168</v>
      </c>
      <c r="AK291">
        <f t="shared" ref="AK291" si="1789">AB291-AE291-AH291</f>
        <v>1282</v>
      </c>
      <c r="AS291">
        <f t="shared" ref="AS291" si="1790">BM291-BM290</f>
        <v>29441</v>
      </c>
      <c r="AT291">
        <f t="shared" ref="AT291" si="1791">BO291-BO290</f>
        <v>2268</v>
      </c>
      <c r="AU291">
        <f t="shared" ref="AU291" si="1792">AT291/AS291</f>
        <v>7.7035426785774935E-2</v>
      </c>
      <c r="AV291">
        <f t="shared" ref="AV291" si="1793">BQ291-BQ290</f>
        <v>143</v>
      </c>
      <c r="AW291">
        <f t="shared" ref="AW291" si="1794">BS291-BS290</f>
        <v>7</v>
      </c>
      <c r="AX291">
        <f t="shared" ref="AX291" si="1795">BY291-BY290</f>
        <v>1297</v>
      </c>
      <c r="AY291">
        <f t="shared" ref="AY291" si="1796">CA291-CA290</f>
        <v>61</v>
      </c>
      <c r="AZ291">
        <f t="shared" ref="AZ291" si="1797">BU291-BU290</f>
        <v>239</v>
      </c>
      <c r="BA291">
        <f t="shared" ref="BA291" si="1798">BW291-BW290</f>
        <v>15</v>
      </c>
      <c r="BB291">
        <f t="shared" ref="BB291" si="1799">AW291/AV291</f>
        <v>4.8951048951048952E-2</v>
      </c>
      <c r="BC291">
        <f t="shared" ref="BC291" si="1800">AY291/AX291</f>
        <v>4.7031611410948346E-2</v>
      </c>
      <c r="BD291">
        <f t="shared" ref="BD291" si="1801">AZ291/AY291</f>
        <v>3.918032786885246</v>
      </c>
      <c r="BE291">
        <f t="shared" ref="BE291" si="1802">SUM(AT285:AT291)/SUM(AS285:AS291)</f>
        <v>8.3962385439050824E-2</v>
      </c>
      <c r="BF291">
        <f t="shared" ref="BF291" si="1803">SUM(AT278:AT291)/SUM(AS278:AS291)</f>
        <v>7.5706818767475759E-2</v>
      </c>
      <c r="BG291">
        <f t="shared" ref="BG291" si="1804">SUM(AW285:AW291)/SUM(AV285:AV291)</f>
        <v>9.4841930116472545E-2</v>
      </c>
      <c r="BH291">
        <f t="shared" ref="BH291" si="1805">SUM(AY285:AY291)/SUM(AX285:AX291)</f>
        <v>6.1613077061253817E-2</v>
      </c>
      <c r="BI291">
        <f t="shared" ref="BI291" si="1806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1359659</v>
      </c>
      <c r="BO291" s="20">
        <v>305160</v>
      </c>
      <c r="BP291" s="20">
        <v>282437</v>
      </c>
      <c r="BQ291" s="20">
        <v>23142</v>
      </c>
      <c r="BR291" s="20">
        <v>9501</v>
      </c>
      <c r="BS291" s="20">
        <v>2377</v>
      </c>
      <c r="BT291" s="20">
        <v>2269</v>
      </c>
      <c r="BU291" s="20">
        <v>17835</v>
      </c>
      <c r="BV291" s="20">
        <v>5631</v>
      </c>
      <c r="BW291" s="20">
        <v>1356</v>
      </c>
      <c r="BX291" s="20">
        <v>1282</v>
      </c>
      <c r="BY291" s="20">
        <v>136318</v>
      </c>
      <c r="BZ291" s="20">
        <v>57394</v>
      </c>
      <c r="CA291" s="20">
        <v>13965</v>
      </c>
      <c r="CB291" s="20">
        <v>12804</v>
      </c>
    </row>
    <row r="292" spans="1:80" x14ac:dyDescent="0.35">
      <c r="A292" s="14">
        <f t="shared" si="1163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807">-(J292-J291)+L292</f>
        <v>25</v>
      </c>
      <c r="N292" s="7">
        <f t="shared" ref="N292" si="1808">B292-C292</f>
        <v>1078566</v>
      </c>
      <c r="O292" s="4">
        <f t="shared" ref="O292" si="1809">C292/B292</f>
        <v>0.20793267288923487</v>
      </c>
      <c r="R292">
        <f t="shared" ref="R292" si="1810">C292-C291</f>
        <v>707</v>
      </c>
      <c r="S292">
        <f t="shared" ref="S292" si="1811">N292-N291</f>
        <v>1344</v>
      </c>
      <c r="T292" s="8">
        <f t="shared" ref="T292" si="1812">R292/V292</f>
        <v>0.34470989761092152</v>
      </c>
      <c r="U292" s="8">
        <f t="shared" ref="U292" si="1813">SUM(R286:R292)/SUM(V286:V292)</f>
        <v>0.39748897488974888</v>
      </c>
      <c r="V292">
        <f t="shared" ref="V292" si="1814">B292-B291</f>
        <v>2051</v>
      </c>
      <c r="W292">
        <f t="shared" ref="W292" si="1815">C292-D292-E292</f>
        <v>35980</v>
      </c>
      <c r="X292" s="3">
        <f t="shared" ref="X292" si="1816">F292/W292</f>
        <v>1.5897720956086714E-2</v>
      </c>
      <c r="Y292">
        <f t="shared" ref="Y292" si="1817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818">Z292-AC292-AF292</f>
        <v>160</v>
      </c>
      <c r="AJ292">
        <f t="shared" ref="AJ292:AJ293" si="1819">AA292-AD292-AG292</f>
        <v>166</v>
      </c>
      <c r="AK292">
        <f t="shared" ref="AK292:AK293" si="1820">AB292-AE292-AH292</f>
        <v>1224</v>
      </c>
      <c r="AS292">
        <f t="shared" ref="AS292" si="1821">BM292-BM291</f>
        <v>8336</v>
      </c>
      <c r="AT292">
        <f t="shared" ref="AT292" si="1822">BO292-BO291</f>
        <v>735</v>
      </c>
      <c r="AU292">
        <f t="shared" ref="AU292" si="1823">AT292/AS292</f>
        <v>8.8171785028790792E-2</v>
      </c>
      <c r="AV292">
        <f t="shared" ref="AV292" si="1824">BQ292-BQ291</f>
        <v>39</v>
      </c>
      <c r="AW292">
        <f t="shared" ref="AW292" si="1825">BS292-BS291</f>
        <v>1</v>
      </c>
      <c r="AX292">
        <f t="shared" ref="AX292" si="1826">BY292-BY291</f>
        <v>449</v>
      </c>
      <c r="AY292">
        <f t="shared" ref="AY292" si="1827">CA292-CA291</f>
        <v>21</v>
      </c>
      <c r="AZ292">
        <f t="shared" ref="AZ292" si="1828">BU292-BU291</f>
        <v>33</v>
      </c>
      <c r="BA292">
        <f t="shared" ref="BA292" si="1829">BW292-BW291</f>
        <v>9</v>
      </c>
      <c r="BB292">
        <f t="shared" ref="BB292" si="1830">AW292/AV292</f>
        <v>2.564102564102564E-2</v>
      </c>
      <c r="BC292">
        <f t="shared" ref="BC292" si="1831">AY292/AX292</f>
        <v>4.6770601336302897E-2</v>
      </c>
      <c r="BD292">
        <f t="shared" ref="BD292" si="1832">AZ292/AY292</f>
        <v>1.5714285714285714</v>
      </c>
      <c r="BE292">
        <f t="shared" ref="BE292" si="1833">SUM(AT286:AT292)/SUM(AS286:AS292)</f>
        <v>8.4663192019056824E-2</v>
      </c>
      <c r="BF292">
        <f t="shared" ref="BF292" si="1834">SUM(AT279:AT292)/SUM(AS279:AS292)</f>
        <v>7.6839497949753352E-2</v>
      </c>
      <c r="BG292">
        <f t="shared" ref="BG292" si="1835">SUM(AW286:AW292)/SUM(AV286:AV292)</f>
        <v>8.4690553745928335E-2</v>
      </c>
      <c r="BH292">
        <f t="shared" ref="BH292" si="1836">SUM(AY286:AY292)/SUM(AX286:AX292)</f>
        <v>6.0474787731762257E-2</v>
      </c>
      <c r="BI292">
        <f t="shared" ref="BI292" si="183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1361710</v>
      </c>
      <c r="BO292" s="20">
        <v>305895</v>
      </c>
      <c r="BP292" s="20">
        <v>283144</v>
      </c>
      <c r="BQ292" s="20">
        <v>23181</v>
      </c>
      <c r="BR292" s="20">
        <v>9509</v>
      </c>
      <c r="BS292" s="20">
        <v>2378</v>
      </c>
      <c r="BT292" s="20">
        <v>2271</v>
      </c>
      <c r="BU292" s="20">
        <v>17868</v>
      </c>
      <c r="BV292" s="20">
        <v>5646</v>
      </c>
      <c r="BW292" s="20">
        <v>1365</v>
      </c>
      <c r="BX292" s="20">
        <v>1290</v>
      </c>
      <c r="BY292" s="20">
        <v>136767</v>
      </c>
      <c r="BZ292" s="20">
        <v>57453</v>
      </c>
      <c r="CA292" s="20">
        <v>13986</v>
      </c>
      <c r="CB292" s="20">
        <v>12823</v>
      </c>
    </row>
    <row r="293" spans="1:80" x14ac:dyDescent="0.35">
      <c r="A293" s="14">
        <f t="shared" si="1163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838">-(J293-J292)+L293</f>
        <v>15</v>
      </c>
      <c r="N293" s="7">
        <f t="shared" ref="N293" si="1839">B293-C293</f>
        <v>1080084</v>
      </c>
      <c r="O293" s="4">
        <f t="shared" ref="O293" si="1840">C293/B293</f>
        <v>0.20835211518460453</v>
      </c>
      <c r="R293">
        <f t="shared" ref="R293" si="1841">C293-C292</f>
        <v>1121</v>
      </c>
      <c r="S293">
        <f t="shared" ref="S293" si="1842">N293-N292</f>
        <v>1518</v>
      </c>
      <c r="T293" s="8">
        <f t="shared" ref="T293" si="1843">R293/V293</f>
        <v>0.42478211443728686</v>
      </c>
      <c r="U293" s="8">
        <f t="shared" ref="U293" si="1844">SUM(R287:R293)/SUM(V287:V293)</f>
        <v>0.40656323542229583</v>
      </c>
      <c r="V293">
        <f t="shared" ref="V293" si="1845">B293-B292</f>
        <v>2639</v>
      </c>
      <c r="W293">
        <f t="shared" ref="W293" si="1846">C293-D293-E293</f>
        <v>36297</v>
      </c>
      <c r="X293" s="3">
        <f t="shared" ref="X293" si="1847">F293/W293</f>
        <v>1.5896630575529657E-2</v>
      </c>
      <c r="Y293">
        <f t="shared" ref="Y293" si="184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818"/>
        <v>158</v>
      </c>
      <c r="AJ293">
        <f t="shared" si="1819"/>
        <v>172</v>
      </c>
      <c r="AK293">
        <f t="shared" si="1820"/>
        <v>1247</v>
      </c>
      <c r="AS293">
        <f t="shared" ref="AS293" si="1849">BM293-BM292</f>
        <v>8560</v>
      </c>
      <c r="AT293">
        <f t="shared" ref="AT293" si="1850">BO293-BO292</f>
        <v>1215</v>
      </c>
      <c r="AU293">
        <f t="shared" ref="AU293" si="1851">AT293/AS293</f>
        <v>0.14193925233644861</v>
      </c>
      <c r="AV293">
        <f t="shared" ref="AV293" si="1852">BQ293-BQ292</f>
        <v>48</v>
      </c>
      <c r="AW293">
        <f t="shared" ref="AW293" si="1853">BS293-BS292</f>
        <v>4</v>
      </c>
      <c r="AX293">
        <f t="shared" ref="AX293" si="1854">BY293-BY292</f>
        <v>422</v>
      </c>
      <c r="AY293">
        <f t="shared" ref="AY293" si="1855">CA293-CA292</f>
        <v>55</v>
      </c>
      <c r="AZ293">
        <f t="shared" ref="AZ293" si="1856">BU293-BU292</f>
        <v>54</v>
      </c>
      <c r="BA293">
        <f t="shared" ref="BA293" si="1857">BW293-BW292</f>
        <v>7</v>
      </c>
      <c r="BB293">
        <f t="shared" ref="BB293" si="1858">AW293/AV293</f>
        <v>8.3333333333333329E-2</v>
      </c>
      <c r="BC293">
        <f t="shared" ref="BC293" si="1859">AY293/AX293</f>
        <v>0.13033175355450238</v>
      </c>
      <c r="BD293">
        <f t="shared" ref="BD293" si="1860">AZ293/AY293</f>
        <v>0.98181818181818181</v>
      </c>
      <c r="BE293">
        <f t="shared" ref="BE293" si="1861">SUM(AT287:AT293)/SUM(AS287:AS293)</f>
        <v>8.7736404283166869E-2</v>
      </c>
      <c r="BF293">
        <f t="shared" ref="BF293" si="1862">SUM(AT280:AT293)/SUM(AS280:AS293)</f>
        <v>7.771871978789785E-2</v>
      </c>
      <c r="BG293">
        <f t="shared" ref="BG293" si="1863">SUM(AW287:AW293)/SUM(AV287:AV293)</f>
        <v>8.6400000000000005E-2</v>
      </c>
      <c r="BH293">
        <f t="shared" ref="BH293" si="1864">SUM(AY287:AY293)/SUM(AX287:AX293)</f>
        <v>6.4467005076142128E-2</v>
      </c>
      <c r="BI293">
        <f t="shared" ref="BI293" si="1865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1364349</v>
      </c>
      <c r="BO293" s="20">
        <v>307110</v>
      </c>
      <c r="BP293" s="20">
        <v>284265</v>
      </c>
      <c r="BQ293" s="20">
        <v>23229</v>
      </c>
      <c r="BR293" s="20">
        <v>9531</v>
      </c>
      <c r="BS293" s="20">
        <v>2382</v>
      </c>
      <c r="BT293" s="20">
        <v>2273</v>
      </c>
      <c r="BU293" s="20">
        <v>17922</v>
      </c>
      <c r="BV293" s="20">
        <v>5660</v>
      </c>
      <c r="BW293" s="20">
        <v>1372</v>
      </c>
      <c r="BX293" s="20">
        <v>1298</v>
      </c>
      <c r="BY293" s="20">
        <v>137189</v>
      </c>
      <c r="BZ293" s="20">
        <v>57597</v>
      </c>
      <c r="CA293" s="20">
        <v>14041</v>
      </c>
      <c r="CB293" s="20">
        <v>12869</v>
      </c>
    </row>
    <row r="294" spans="1:80" x14ac:dyDescent="0.35">
      <c r="A294" s="14">
        <f t="shared" si="1163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866">-(J294-J293)+L294</f>
        <v>15</v>
      </c>
      <c r="N294" s="7">
        <f t="shared" ref="N294" si="1867">B294-C294</f>
        <v>1080846</v>
      </c>
      <c r="O294" s="4">
        <f t="shared" ref="O294" si="1868">C294/B294</f>
        <v>0.20857960436522116</v>
      </c>
      <c r="R294">
        <f t="shared" ref="R294" si="1869">C294-C293</f>
        <v>593</v>
      </c>
      <c r="S294">
        <f t="shared" ref="S294" si="1870">N294-N293</f>
        <v>762</v>
      </c>
      <c r="T294" s="8">
        <f t="shared" ref="T294" si="1871">R294/V294</f>
        <v>0.43763837638376385</v>
      </c>
      <c r="U294" s="8">
        <f t="shared" ref="U294" si="1872">SUM(R288:R294)/SUM(V288:V294)</f>
        <v>0.41000218388294385</v>
      </c>
      <c r="V294">
        <f t="shared" ref="V294" si="1873">B294-B293</f>
        <v>1355</v>
      </c>
      <c r="W294">
        <f t="shared" ref="W294" si="1874">C294-D294-E294</f>
        <v>36292</v>
      </c>
      <c r="X294" s="3">
        <f t="shared" ref="X294" si="1875">F294/W294</f>
        <v>1.5733494985120687E-2</v>
      </c>
      <c r="Y294">
        <f t="shared" ref="Y294" si="1876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877">Z294-AC294-AF294</f>
        <v>159</v>
      </c>
      <c r="AJ294">
        <f t="shared" ref="AJ294" si="1878">AA294-AD294-AG294</f>
        <v>167</v>
      </c>
      <c r="AK294">
        <f t="shared" ref="AK294" si="1879">AB294-AE294-AH294</f>
        <v>1262</v>
      </c>
      <c r="AS294">
        <f t="shared" ref="AS294" si="1880">BM294-BM293</f>
        <v>5106</v>
      </c>
      <c r="AT294">
        <f t="shared" ref="AT294" si="1881">BO294-BO293</f>
        <v>646</v>
      </c>
      <c r="AU294">
        <f t="shared" ref="AU294" si="1882">AT294/AS294</f>
        <v>0.12651782216999607</v>
      </c>
      <c r="AV294">
        <f t="shared" ref="AV294" si="1883">BQ294-BQ293</f>
        <v>35</v>
      </c>
      <c r="AW294">
        <f t="shared" ref="AW294" si="1884">BS294-BS293</f>
        <v>5</v>
      </c>
      <c r="AX294">
        <f t="shared" ref="AX294" si="1885">BY294-BY293</f>
        <v>347</v>
      </c>
      <c r="AY294">
        <f t="shared" ref="AY294" si="1886">CA294-CA293</f>
        <v>35</v>
      </c>
      <c r="AZ294">
        <f t="shared" ref="AZ294" si="1887">BU294-BU293</f>
        <v>113</v>
      </c>
      <c r="BA294">
        <f t="shared" ref="BA294" si="1888">BW294-BW293</f>
        <v>3</v>
      </c>
      <c r="BB294">
        <f t="shared" ref="BB294" si="1889">AW294/AV294</f>
        <v>0.14285714285714285</v>
      </c>
      <c r="BC294">
        <f t="shared" ref="BC294" si="1890">AY294/AX294</f>
        <v>0.10086455331412104</v>
      </c>
      <c r="BD294">
        <f t="shared" ref="BD294" si="1891">AZ294/AY294</f>
        <v>3.2285714285714286</v>
      </c>
      <c r="BE294">
        <f t="shared" ref="BE294" si="1892">SUM(AT288:AT294)/SUM(AS288:AS294)</f>
        <v>8.8591762674840577E-2</v>
      </c>
      <c r="BF294">
        <f t="shared" ref="BF294" si="1893">SUM(AT281:AT294)/SUM(AS281:AS294)</f>
        <v>7.8107302090978117E-2</v>
      </c>
      <c r="BG294">
        <f t="shared" ref="BG294" si="1894">SUM(AW288:AW294)/SUM(AV288:AV294)</f>
        <v>8.6538461538461536E-2</v>
      </c>
      <c r="BH294">
        <f t="shared" ref="BH294" si="1895">SUM(AY288:AY294)/SUM(AX288:AX294)</f>
        <v>6.4764183185235816E-2</v>
      </c>
      <c r="BI294">
        <f t="shared" ref="BI294" si="1896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1365703</v>
      </c>
      <c r="BO294" s="20">
        <v>307756</v>
      </c>
      <c r="BP294" s="20">
        <v>284860</v>
      </c>
      <c r="BQ294" s="20">
        <v>23264</v>
      </c>
      <c r="BR294" s="20">
        <v>9539</v>
      </c>
      <c r="BS294" s="20">
        <v>2387</v>
      </c>
      <c r="BT294" s="20">
        <v>2279</v>
      </c>
      <c r="BU294" s="20">
        <v>18035</v>
      </c>
      <c r="BV294" s="20">
        <v>5665</v>
      </c>
      <c r="BW294" s="20">
        <v>1375</v>
      </c>
      <c r="BX294" s="20">
        <v>1300</v>
      </c>
      <c r="BY294" s="20">
        <v>137536</v>
      </c>
      <c r="BZ294" s="20">
        <v>57691</v>
      </c>
      <c r="CA294" s="20">
        <v>14076</v>
      </c>
      <c r="CB294" s="20">
        <v>12906</v>
      </c>
    </row>
    <row r="295" spans="1:80" x14ac:dyDescent="0.35">
      <c r="A295" s="14">
        <f t="shared" si="1163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897">-(J295-J294)+L295</f>
        <v>10</v>
      </c>
      <c r="N295" s="7">
        <f t="shared" ref="N295" si="1898">B295-C295</f>
        <v>1082966</v>
      </c>
      <c r="O295" s="4">
        <f t="shared" ref="O295" si="1899">C295/B295</f>
        <v>0.20930782693008324</v>
      </c>
      <c r="R295">
        <f t="shared" ref="R295" si="1900">C295-C294</f>
        <v>1819</v>
      </c>
      <c r="S295">
        <f t="shared" ref="S295" si="1901">N295-N294</f>
        <v>2120</v>
      </c>
      <c r="T295" s="8">
        <f t="shared" ref="T295" si="1902">R295/V295</f>
        <v>0.46179233307946177</v>
      </c>
      <c r="U295" s="8">
        <f t="shared" ref="U295" si="1903">SUM(R289:R295)/SUM(V289:V295)</f>
        <v>0.42432302795098764</v>
      </c>
      <c r="V295">
        <f t="shared" ref="V295" si="1904">B295-B294</f>
        <v>3939</v>
      </c>
      <c r="W295">
        <f t="shared" ref="W295" si="1905">C295-D295-E295</f>
        <v>34966</v>
      </c>
      <c r="X295" s="3">
        <f t="shared" ref="X295" si="1906">F295/W295</f>
        <v>1.6644740605159299E-2</v>
      </c>
      <c r="Y295">
        <f t="shared" ref="Y295" si="1907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908">Z295-AC295-AF295</f>
        <v>152</v>
      </c>
      <c r="AJ295">
        <f t="shared" ref="AJ295" si="1909">AA295-AD295-AG295</f>
        <v>164</v>
      </c>
      <c r="AK295">
        <f t="shared" ref="AK295" si="1910">AB295-AE295-AH295</f>
        <v>1190</v>
      </c>
      <c r="AS295">
        <f t="shared" ref="AS295" si="1911">BM295-BM294</f>
        <v>24726</v>
      </c>
      <c r="AT295">
        <f t="shared" ref="AT295" si="1912">BO295-BO294</f>
        <v>1877</v>
      </c>
      <c r="AU295">
        <f t="shared" ref="AU295" si="1913">AT295/AS295</f>
        <v>7.5911995470355098E-2</v>
      </c>
      <c r="AV295">
        <f t="shared" ref="AV295" si="1914">BQ295-BQ294</f>
        <v>299</v>
      </c>
      <c r="AW295">
        <f t="shared" ref="AW295" si="1915">BS295-BS294</f>
        <v>11</v>
      </c>
      <c r="AX295">
        <f t="shared" ref="AX295" si="1916">BY295-BY294</f>
        <v>1067</v>
      </c>
      <c r="AY295">
        <f t="shared" ref="AY295" si="1917">CA295-CA294</f>
        <v>51</v>
      </c>
      <c r="AZ295">
        <f t="shared" ref="AZ295" si="1918">BU295-BU294</f>
        <v>200</v>
      </c>
      <c r="BA295">
        <f t="shared" ref="BA295" si="1919">BW295-BW294</f>
        <v>11</v>
      </c>
      <c r="BB295">
        <f t="shared" ref="BB295" si="1920">AW295/AV295</f>
        <v>3.678929765886288E-2</v>
      </c>
      <c r="BC295">
        <f t="shared" ref="BC295" si="1921">AY295/AX295</f>
        <v>4.779756326148079E-2</v>
      </c>
      <c r="BD295">
        <f t="shared" ref="BD295" si="1922">AZ295/AY295</f>
        <v>3.9215686274509802</v>
      </c>
      <c r="BE295">
        <f t="shared" ref="BE295" si="1923">SUM(AT289:AT295)/SUM(AS289:AS295)</f>
        <v>9.25055938383091E-2</v>
      </c>
      <c r="BF295">
        <f t="shared" ref="BF295" si="1924">SUM(AT282:AT295)/SUM(AS282:AS295)</f>
        <v>8.237587911705313E-2</v>
      </c>
      <c r="BG295">
        <f t="shared" ref="BG295" si="1925">SUM(AW289:AW295)/SUM(AV289:AV295)</f>
        <v>6.3647490820073441E-2</v>
      </c>
      <c r="BH295">
        <f t="shared" ref="BH295" si="1926">SUM(AY289:AY295)/SUM(AX289:AX295)</f>
        <v>7.2751833269008109E-2</v>
      </c>
      <c r="BI295">
        <f t="shared" ref="BI295" si="1927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1369643</v>
      </c>
      <c r="BO295" s="20">
        <v>309633</v>
      </c>
      <c r="BP295" s="20">
        <v>286677</v>
      </c>
      <c r="BQ295" s="20">
        <v>23563</v>
      </c>
      <c r="BR295" s="20">
        <v>9561</v>
      </c>
      <c r="BS295" s="20">
        <v>2398</v>
      </c>
      <c r="BT295" s="20">
        <v>2291</v>
      </c>
      <c r="BU295" s="20">
        <v>18235</v>
      </c>
      <c r="BV295" s="20">
        <v>5677</v>
      </c>
      <c r="BW295" s="20">
        <v>1386</v>
      </c>
      <c r="BX295" s="20">
        <v>1310</v>
      </c>
      <c r="BY295" s="20">
        <v>138603</v>
      </c>
      <c r="BZ295" s="20">
        <v>57787</v>
      </c>
      <c r="CA295" s="20">
        <v>14127</v>
      </c>
      <c r="CB295" s="20">
        <v>12946</v>
      </c>
    </row>
    <row r="296" spans="1:80" x14ac:dyDescent="0.35">
      <c r="A296" s="14">
        <f t="shared" si="1163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928">-(J296-J295)+L296</f>
        <v>18</v>
      </c>
      <c r="N296" s="7">
        <f t="shared" ref="N296" si="1929">B296-C296</f>
        <v>1086219</v>
      </c>
      <c r="O296" s="4">
        <f t="shared" ref="O296" si="1930">C296/B296</f>
        <v>0.21041590189614628</v>
      </c>
      <c r="R296">
        <f t="shared" ref="R296" si="1931">C296-C295</f>
        <v>2789</v>
      </c>
      <c r="S296">
        <f t="shared" ref="S296" si="1932">N296-N295</f>
        <v>3253</v>
      </c>
      <c r="T296" s="8">
        <f t="shared" ref="T296" si="1933">R296/V296</f>
        <v>0.46160211850380667</v>
      </c>
      <c r="U296" s="8">
        <f t="shared" ref="U296" si="1934">SUM(R290:R296)/SUM(V290:V296)</f>
        <v>0.43826837034946997</v>
      </c>
      <c r="V296">
        <f t="shared" ref="V296" si="1935">B296-B295</f>
        <v>6042</v>
      </c>
      <c r="W296">
        <f t="shared" ref="W296" si="1936">C296-D296-E296</f>
        <v>35598</v>
      </c>
      <c r="X296" s="3">
        <f t="shared" ref="X296" si="1937">F296/W296</f>
        <v>1.6967245350862407E-2</v>
      </c>
      <c r="Y296">
        <f t="shared" ref="Y296" si="1938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939">Z296-AC296-AF296</f>
        <v>155</v>
      </c>
      <c r="AJ296">
        <f t="shared" ref="AJ296" si="1940">AA296-AD296-AG296</f>
        <v>180</v>
      </c>
      <c r="AK296">
        <f t="shared" ref="AK296" si="1941">AB296-AE296-AH296</f>
        <v>1225</v>
      </c>
      <c r="AS296">
        <f t="shared" ref="AS296" si="1942">BM296-BM295</f>
        <v>25169</v>
      </c>
      <c r="AT296">
        <f t="shared" ref="AT296" si="1943">BO296-BO295</f>
        <v>2940</v>
      </c>
      <c r="AU296">
        <f t="shared" ref="AU296" si="1944">AT296/AS296</f>
        <v>0.1168103619531964</v>
      </c>
      <c r="AV296">
        <f t="shared" ref="AV296" si="1945">BQ296-BQ295</f>
        <v>159</v>
      </c>
      <c r="AW296">
        <f t="shared" ref="AW296" si="1946">BS296-BS295</f>
        <v>15</v>
      </c>
      <c r="AX296">
        <f t="shared" ref="AX296" si="1947">BY296-BY295</f>
        <v>1010</v>
      </c>
      <c r="AY296">
        <f t="shared" ref="AY296" si="1948">CA296-CA295</f>
        <v>172</v>
      </c>
      <c r="AZ296">
        <f t="shared" ref="AZ296" si="1949">BU296-BU295</f>
        <v>211</v>
      </c>
      <c r="BA296">
        <f t="shared" ref="BA296" si="1950">BW296-BW295</f>
        <v>26</v>
      </c>
      <c r="BB296">
        <f t="shared" ref="BB296" si="1951">AW296/AV296</f>
        <v>9.4339622641509441E-2</v>
      </c>
      <c r="BC296">
        <f t="shared" ref="BC296" si="1952">AY296/AX296</f>
        <v>0.17029702970297031</v>
      </c>
      <c r="BD296">
        <f t="shared" ref="BD296" si="1953">AZ296/AY296</f>
        <v>1.2267441860465116</v>
      </c>
      <c r="BE296">
        <f t="shared" ref="BE296" si="1954">SUM(AT290:AT296)/SUM(AS290:AS296)</f>
        <v>9.9266847099934913E-2</v>
      </c>
      <c r="BF296">
        <f t="shared" ref="BF296" si="1955">SUM(AT283:AT296)/SUM(AS283:AS296)</f>
        <v>8.7331357544123508E-2</v>
      </c>
      <c r="BG296">
        <f t="shared" ref="BG296" si="1956">SUM(AW290:AW296)/SUM(AV290:AV296)</f>
        <v>6.985294117647059E-2</v>
      </c>
      <c r="BH296">
        <f t="shared" ref="BH296" si="1957">SUM(AY290:AY296)/SUM(AX290:AX296)</f>
        <v>8.8307286763321405E-2</v>
      </c>
      <c r="BI296">
        <f t="shared" ref="BI296" si="1958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1375680</v>
      </c>
      <c r="BO296" s="20">
        <v>312573</v>
      </c>
      <c r="BP296" s="20">
        <v>289463</v>
      </c>
      <c r="BQ296" s="20">
        <v>23722</v>
      </c>
      <c r="BR296" s="20">
        <v>9599</v>
      </c>
      <c r="BS296" s="20">
        <v>2413</v>
      </c>
      <c r="BT296" s="20">
        <v>2304</v>
      </c>
      <c r="BU296" s="20">
        <v>18446</v>
      </c>
      <c r="BV296" s="20">
        <v>5712</v>
      </c>
      <c r="BW296" s="20">
        <v>1412</v>
      </c>
      <c r="BX296" s="20">
        <v>1337</v>
      </c>
      <c r="BY296" s="20">
        <v>139613</v>
      </c>
      <c r="BZ296" s="20">
        <v>58011</v>
      </c>
      <c r="CA296" s="20">
        <v>14299</v>
      </c>
      <c r="CB296" s="20">
        <v>13039</v>
      </c>
    </row>
    <row r="297" spans="1:80" x14ac:dyDescent="0.35">
      <c r="A297" s="14">
        <f t="shared" si="1163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959">-(J297-J296)+L297</f>
        <v>11</v>
      </c>
      <c r="N297" s="7">
        <f t="shared" ref="N297" si="1960">B297-C297</f>
        <v>1089172</v>
      </c>
      <c r="O297" s="4">
        <f t="shared" ref="O297" si="1961">C297/B297</f>
        <v>0.21105478862649596</v>
      </c>
      <c r="R297">
        <f t="shared" ref="R297" si="1962">C297-C296</f>
        <v>1904</v>
      </c>
      <c r="S297">
        <f t="shared" ref="S297" si="1963">N297-N296</f>
        <v>2953</v>
      </c>
      <c r="T297" s="8">
        <f t="shared" ref="T297" si="1964">R297/V297</f>
        <v>0.392011529750875</v>
      </c>
      <c r="U297" s="8">
        <f t="shared" ref="U297" si="1965">SUM(R291:R297)/SUM(V291:V297)</f>
        <v>0.43365188782704056</v>
      </c>
      <c r="V297">
        <f t="shared" ref="V297" si="1966">B297-B296</f>
        <v>4857</v>
      </c>
      <c r="W297">
        <f t="shared" ref="W297" si="1967">C297-D297-E297</f>
        <v>35653</v>
      </c>
      <c r="X297" s="3">
        <f t="shared" ref="X297" si="1968">F297/W297</f>
        <v>1.7193504052954871E-2</v>
      </c>
      <c r="Y297">
        <f t="shared" ref="Y297" si="1969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970">Z297-AC297-AF297</f>
        <v>149</v>
      </c>
      <c r="AJ297">
        <f t="shared" ref="AJ297" si="1971">AA297-AD297-AG297</f>
        <v>191</v>
      </c>
      <c r="AK297">
        <f t="shared" ref="AK297" si="1972">AB297-AE297-AH297</f>
        <v>1208</v>
      </c>
      <c r="AS297">
        <f t="shared" ref="AS297" si="1973">BM297-BM296</f>
        <v>19238</v>
      </c>
      <c r="AT297">
        <f t="shared" ref="AT297" si="1974">BO297-BO296</f>
        <v>2057</v>
      </c>
      <c r="AU297">
        <f t="shared" ref="AU297" si="1975">AT297/AS297</f>
        <v>0.10692379665245867</v>
      </c>
      <c r="AV297">
        <f t="shared" ref="AV297" si="1976">BQ297-BQ296</f>
        <v>150</v>
      </c>
      <c r="AW297">
        <f t="shared" ref="AW297" si="1977">BS297-BS296</f>
        <v>7</v>
      </c>
      <c r="AX297">
        <f t="shared" ref="AX297" si="1978">BY297-BY296</f>
        <v>687</v>
      </c>
      <c r="AY297">
        <f t="shared" ref="AY297" si="1979">CA297-CA296</f>
        <v>-19</v>
      </c>
      <c r="AZ297">
        <f t="shared" ref="AZ297" si="1980">BU297-BU296</f>
        <v>137</v>
      </c>
      <c r="BA297">
        <f t="shared" ref="BA297" si="1981">BW297-BW296</f>
        <v>20</v>
      </c>
      <c r="BB297">
        <f t="shared" ref="BB297" si="1982">AW297/AV297</f>
        <v>4.6666666666666669E-2</v>
      </c>
      <c r="BC297">
        <f t="shared" ref="BC297" si="1983">AY297/AX297</f>
        <v>-2.7656477438136828E-2</v>
      </c>
      <c r="BD297">
        <f t="shared" ref="BD297" si="1984">AZ297/AY297</f>
        <v>-7.2105263157894735</v>
      </c>
      <c r="BE297">
        <f t="shared" ref="BE297" si="1985">SUM(AT291:AT297)/SUM(AS291:AS297)</f>
        <v>9.734938959660297E-2</v>
      </c>
      <c r="BF297">
        <f t="shared" ref="BF297" si="1986">SUM(AT284:AT297)/SUM(AS284:AS297)</f>
        <v>9.0697122807645664E-2</v>
      </c>
      <c r="BG297">
        <f t="shared" ref="BG297" si="1987">SUM(AW291:AW297)/SUM(AV291:AV297)</f>
        <v>5.7273768613974797E-2</v>
      </c>
      <c r="BH297">
        <f t="shared" ref="BH297" si="1988">SUM(AY291:AY297)/SUM(AX291:AX297)</f>
        <v>7.1225610911157422E-2</v>
      </c>
      <c r="BI297">
        <f t="shared" ref="BI297" si="198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1380524</v>
      </c>
      <c r="BO297" s="20">
        <v>314630</v>
      </c>
      <c r="BP297" s="20">
        <v>291370</v>
      </c>
      <c r="BQ297" s="20">
        <v>23872</v>
      </c>
      <c r="BR297" s="20">
        <v>9630</v>
      </c>
      <c r="BS297" s="20">
        <v>2420</v>
      </c>
      <c r="BT297" s="20">
        <v>2314</v>
      </c>
      <c r="BU297" s="20">
        <v>18583</v>
      </c>
      <c r="BV297" s="20">
        <v>5732</v>
      </c>
      <c r="BW297" s="20">
        <v>1432</v>
      </c>
      <c r="BX297" s="20">
        <v>1355</v>
      </c>
      <c r="BY297" s="20">
        <v>140300</v>
      </c>
      <c r="BZ297" s="20">
        <v>58187</v>
      </c>
      <c r="CA297" s="20">
        <v>14280</v>
      </c>
      <c r="CB297" s="20">
        <v>13084</v>
      </c>
    </row>
    <row r="298" spans="1:80" x14ac:dyDescent="0.35">
      <c r="A298" s="14">
        <f t="shared" si="1163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990">-(J298-J297)+L298</f>
        <v>32</v>
      </c>
      <c r="N298" s="7">
        <f t="shared" ref="N298" si="1991">B298-C298</f>
        <v>1092721</v>
      </c>
      <c r="O298" s="4">
        <f t="shared" ref="O298" si="1992">C298/B298</f>
        <v>0.21169713072504145</v>
      </c>
      <c r="R298">
        <f t="shared" ref="R298" si="1993">C298-C297</f>
        <v>2078</v>
      </c>
      <c r="S298">
        <f t="shared" ref="S298" si="1994">N298-N297</f>
        <v>3549</v>
      </c>
      <c r="T298" s="8">
        <f t="shared" ref="T298" si="1995">R298/V298</f>
        <v>0.36929091878443221</v>
      </c>
      <c r="U298" s="8">
        <f t="shared" ref="U298" si="1996">SUM(R292:R298)/SUM(V292:V298)</f>
        <v>0.41535269709543571</v>
      </c>
      <c r="V298">
        <f t="shared" ref="V298" si="1997">B298-B297</f>
        <v>5627</v>
      </c>
      <c r="W298">
        <f t="shared" ref="W298" si="1998">C298-D298-E298</f>
        <v>35894</v>
      </c>
      <c r="X298" s="3">
        <f t="shared" ref="X298" si="1999">F298/W298</f>
        <v>1.613082966512509E-2</v>
      </c>
      <c r="Y298">
        <f t="shared" ref="Y298" si="2000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2001">Z298-AC298-AF298</f>
        <v>157</v>
      </c>
      <c r="AJ298">
        <f t="shared" ref="AJ298" si="2002">AA298-AD298-AG298</f>
        <v>208</v>
      </c>
      <c r="AK298">
        <f t="shared" ref="AK298" si="2003">AB298-AE298-AH298</f>
        <v>1231</v>
      </c>
      <c r="AS298">
        <f t="shared" ref="AS298" si="2004">BM298-BM297</f>
        <v>28305</v>
      </c>
      <c r="AT298">
        <f t="shared" ref="AT298" si="2005">BO298-BO297</f>
        <v>2261</v>
      </c>
      <c r="AU298">
        <f t="shared" ref="AU298" si="2006">AT298/AS298</f>
        <v>7.9879879879879878E-2</v>
      </c>
      <c r="AV298">
        <f t="shared" ref="AV298" si="2007">BQ298-BQ297</f>
        <v>339</v>
      </c>
      <c r="AW298">
        <f t="shared" ref="AW298" si="2008">BS298-BS297</f>
        <v>20</v>
      </c>
      <c r="AX298">
        <f t="shared" ref="AX298" si="2009">BY298-BY297</f>
        <v>1781</v>
      </c>
      <c r="AY298">
        <f t="shared" ref="AY298" si="2010">CA298-CA297</f>
        <v>93</v>
      </c>
      <c r="AZ298">
        <f t="shared" ref="AZ298" si="2011">BU298-BU297</f>
        <v>332</v>
      </c>
      <c r="BA298">
        <f t="shared" ref="BA298" si="2012">BW298-BW297</f>
        <v>20</v>
      </c>
      <c r="BB298">
        <f t="shared" ref="BB298" si="2013">AW298/AV298</f>
        <v>5.8997050147492625E-2</v>
      </c>
      <c r="BC298">
        <f t="shared" ref="BC298" si="2014">AY298/AX298</f>
        <v>5.221785513756317E-2</v>
      </c>
      <c r="BD298">
        <f t="shared" ref="BD298" si="2015">AZ298/AY298</f>
        <v>3.5698924731182795</v>
      </c>
      <c r="BE298">
        <f t="shared" ref="BE298" si="2016">SUM(AT292:AT298)/SUM(AS292:AS298)</f>
        <v>9.8216677829872742E-2</v>
      </c>
      <c r="BF298">
        <f t="shared" ref="BF298" si="2017">SUM(AT285:AT298)/SUM(AS285:AS298)</f>
        <v>9.1418711186244714E-2</v>
      </c>
      <c r="BG298">
        <f t="shared" ref="BG298" si="2018">SUM(AW292:AW298)/SUM(AV292:AV298)</f>
        <v>5.8933582787652011E-2</v>
      </c>
      <c r="BH298">
        <f t="shared" ref="BH298" si="2019">SUM(AY292:AY298)/SUM(AX292:AX298)</f>
        <v>7.0796460176991149E-2</v>
      </c>
      <c r="BI298">
        <f t="shared" ref="BI298" si="2020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1389169</v>
      </c>
      <c r="BO298" s="20">
        <v>316891</v>
      </c>
      <c r="BP298" s="20">
        <v>293448</v>
      </c>
      <c r="BQ298" s="20">
        <v>24211</v>
      </c>
      <c r="BR298" s="20">
        <v>9684</v>
      </c>
      <c r="BS298" s="20">
        <v>2440</v>
      </c>
      <c r="BT298" s="20">
        <v>2330</v>
      </c>
      <c r="BU298" s="20">
        <v>18915</v>
      </c>
      <c r="BV298" s="20">
        <v>5779</v>
      </c>
      <c r="BW298" s="20">
        <v>1452</v>
      </c>
      <c r="BX298" s="20">
        <v>1377</v>
      </c>
      <c r="BY298" s="20">
        <v>142081</v>
      </c>
      <c r="BZ298" s="20">
        <v>58408</v>
      </c>
      <c r="CA298" s="20">
        <v>14373</v>
      </c>
      <c r="CB298" s="20">
        <v>13172</v>
      </c>
    </row>
    <row r="299" spans="1:80" x14ac:dyDescent="0.35">
      <c r="A299" s="14">
        <f t="shared" si="1163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2021">-(J299-J298)+L299</f>
        <v>19</v>
      </c>
      <c r="N299" s="7">
        <f t="shared" ref="N299" si="2022">B299-C299</f>
        <v>1095739</v>
      </c>
      <c r="O299" s="4">
        <f t="shared" ref="O299" si="2023">C299/B299</f>
        <v>0.21218145424531151</v>
      </c>
      <c r="R299">
        <f t="shared" ref="R299" si="2024">C299-C298</f>
        <v>1665</v>
      </c>
      <c r="S299">
        <f t="shared" ref="S299" si="2025">N299-N298</f>
        <v>3018</v>
      </c>
      <c r="T299" s="8">
        <f t="shared" ref="T299" si="2026">R299/V299</f>
        <v>0.35554131966688018</v>
      </c>
      <c r="U299" s="8">
        <f t="shared" ref="U299" si="2027">SUM(R293:R299)/SUM(V293:V299)</f>
        <v>0.41071306018804477</v>
      </c>
      <c r="V299">
        <f t="shared" ref="V299" si="2028">B299-B298</f>
        <v>4683</v>
      </c>
      <c r="W299">
        <f t="shared" ref="W299" si="2029">C299-D299-E299</f>
        <v>35885</v>
      </c>
      <c r="X299" s="3">
        <f t="shared" ref="X299" si="2030">F299/W299</f>
        <v>1.5298871394733175E-2</v>
      </c>
      <c r="Y299">
        <f t="shared" ref="Y299" si="2031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2032">Z299-AC299-AF299</f>
        <v>168</v>
      </c>
      <c r="AJ299">
        <f t="shared" ref="AJ299" si="2033">AA299-AD299-AG299</f>
        <v>222</v>
      </c>
      <c r="AK299">
        <f t="shared" ref="AK299" si="2034">AB299-AE299-AH299</f>
        <v>1241</v>
      </c>
      <c r="AS299">
        <f t="shared" ref="AS299" si="2035">BM299-BM298</f>
        <v>23011</v>
      </c>
      <c r="AT299">
        <f t="shared" ref="AT299" si="2036">BO299-BO298</f>
        <v>1777</v>
      </c>
      <c r="AU299">
        <f t="shared" ref="AU299" si="2037">AT299/AS299</f>
        <v>7.722393637825388E-2</v>
      </c>
      <c r="AV299">
        <f t="shared" ref="AV299" si="2038">BQ299-BQ298</f>
        <v>328</v>
      </c>
      <c r="AW299">
        <f t="shared" ref="AW299" si="2039">BS299-BS298</f>
        <v>16</v>
      </c>
      <c r="AX299">
        <f t="shared" ref="AX299" si="2040">BY299-BY298</f>
        <v>1490</v>
      </c>
      <c r="AY299">
        <f t="shared" ref="AY299" si="2041">CA299-CA298</f>
        <v>86</v>
      </c>
      <c r="AZ299">
        <f t="shared" ref="AZ299" si="2042">BU299-BU298</f>
        <v>190</v>
      </c>
      <c r="BA299">
        <f t="shared" ref="BA299" si="2043">BW299-BW298</f>
        <v>16</v>
      </c>
      <c r="BB299">
        <f t="shared" ref="BB299" si="2044">AW299/AV299</f>
        <v>4.878048780487805E-2</v>
      </c>
      <c r="BC299">
        <f t="shared" ref="BC299" si="2045">AY299/AX299</f>
        <v>5.771812080536913E-2</v>
      </c>
      <c r="BD299">
        <f t="shared" ref="BD299" si="2046">AZ299/AY299</f>
        <v>2.2093023255813953</v>
      </c>
      <c r="BE299">
        <f t="shared" ref="BE299" si="2047">SUM(AT293:AT299)/SUM(AS293:AS299)</f>
        <v>9.5239160422025876E-2</v>
      </c>
      <c r="BF299">
        <f t="shared" ref="BF299" si="2048">SUM(AT286:AT299)/SUM(AS286:AS299)</f>
        <v>9.0434167002331339E-2</v>
      </c>
      <c r="BG299">
        <f t="shared" ref="BG299" si="2049">SUM(AW293:AW299)/SUM(AV293:AV299)</f>
        <v>5.7437407952871868E-2</v>
      </c>
      <c r="BH299">
        <f t="shared" ref="BH299" si="2050">SUM(AY293:AY299)/SUM(AX293:AX299)</f>
        <v>6.9517930629041741E-2</v>
      </c>
      <c r="BI299">
        <f t="shared" ref="BI299" si="2051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1390852</v>
      </c>
      <c r="BO299" s="20">
        <v>318668</v>
      </c>
      <c r="BP299" s="20">
        <v>295113</v>
      </c>
      <c r="BQ299" s="20">
        <v>24539</v>
      </c>
      <c r="BR299" s="20">
        <v>9743</v>
      </c>
      <c r="BS299" s="20">
        <v>2456</v>
      </c>
      <c r="BT299" s="20">
        <v>2345</v>
      </c>
      <c r="BU299" s="20">
        <v>19105</v>
      </c>
      <c r="BV299" s="20">
        <v>5802</v>
      </c>
      <c r="BW299" s="20">
        <v>1468</v>
      </c>
      <c r="BX299" s="20">
        <v>1394</v>
      </c>
      <c r="BY299" s="20">
        <v>143571</v>
      </c>
      <c r="BZ299" s="20">
        <v>58619</v>
      </c>
      <c r="CA299" s="20">
        <v>14459</v>
      </c>
      <c r="CB299" s="20">
        <v>13244</v>
      </c>
    </row>
    <row r="300" spans="1:80" x14ac:dyDescent="0.35">
      <c r="A300" s="14">
        <f t="shared" si="1163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2052">-(J300-J299)+L300</f>
        <v>22</v>
      </c>
      <c r="N300" s="7">
        <f t="shared" ref="N300" si="2053">B300-C300</f>
        <v>1098359</v>
      </c>
      <c r="O300" s="4">
        <f t="shared" ref="O300" si="2054">C300/B300</f>
        <v>0.21253410878389908</v>
      </c>
      <c r="R300">
        <f t="shared" ref="R300" si="2055">C300-C299</f>
        <v>1330</v>
      </c>
      <c r="S300">
        <f t="shared" ref="S300" si="2056">N300-N299</f>
        <v>2620</v>
      </c>
      <c r="T300" s="8">
        <f t="shared" ref="T300" si="2057">R300/V300</f>
        <v>0.33670886075949369</v>
      </c>
      <c r="U300" s="8">
        <f t="shared" ref="U300" si="2058">SUM(R294:R300)/SUM(V294:V300)</f>
        <v>0.39989492004071847</v>
      </c>
      <c r="V300">
        <f t="shared" ref="V300" si="2059">B300-B299</f>
        <v>3950</v>
      </c>
      <c r="W300">
        <f t="shared" ref="W300" si="2060">C300-D300-E300</f>
        <v>36719</v>
      </c>
      <c r="X300" s="3">
        <f t="shared" ref="X300" si="2061">F300/W300</f>
        <v>1.473351670797135E-2</v>
      </c>
      <c r="Y300">
        <f t="shared" ref="Y300" si="2062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2063">Z300-AC300-AF300</f>
        <v>180</v>
      </c>
      <c r="AJ300">
        <f t="shared" ref="AJ300" si="2064">AA300-AD300-AG300</f>
        <v>228</v>
      </c>
      <c r="AK300">
        <f t="shared" ref="AK300" si="2065">AB300-AE300-AH300</f>
        <v>1275</v>
      </c>
      <c r="AS300">
        <f t="shared" ref="AS300" si="2066">BM300-BM299</f>
        <v>11857</v>
      </c>
      <c r="AT300">
        <f t="shared" ref="AT300" si="2067">BO300-BO299</f>
        <v>1440</v>
      </c>
      <c r="AU300">
        <f t="shared" ref="AU300" si="2068">AT300/AS300</f>
        <v>0.12144724635236569</v>
      </c>
      <c r="AV300">
        <f t="shared" ref="AV300" si="2069">BQ300-BQ299</f>
        <v>74</v>
      </c>
      <c r="AW300">
        <f t="shared" ref="AW300" si="2070">BS300-BS299</f>
        <v>10</v>
      </c>
      <c r="AX300">
        <f t="shared" ref="AX300" si="2071">BY300-BY299</f>
        <v>476</v>
      </c>
      <c r="AY300">
        <f t="shared" ref="AY300" si="2072">CA300-CA299</f>
        <v>43</v>
      </c>
      <c r="AZ300">
        <f t="shared" ref="AZ300" si="2073">BU300-BU299</f>
        <v>77</v>
      </c>
      <c r="BA300">
        <f t="shared" ref="BA300" si="2074">BW300-BW299</f>
        <v>8</v>
      </c>
      <c r="BB300">
        <f t="shared" ref="BB300" si="2075">AW300/AV300</f>
        <v>0.13513513513513514</v>
      </c>
      <c r="BC300">
        <f t="shared" ref="BC300" si="2076">AY300/AX300</f>
        <v>9.0336134453781511E-2</v>
      </c>
      <c r="BD300">
        <f t="shared" ref="BD300" si="2077">AZ300/AY300</f>
        <v>1.7906976744186047</v>
      </c>
      <c r="BE300">
        <f t="shared" ref="BE300" si="2078">SUM(AT294:AT300)/SUM(AS294:AS300)</f>
        <v>9.4591447617384222E-2</v>
      </c>
      <c r="BF300">
        <f t="shared" ref="BF300" si="2079">SUM(AT287:AT300)/SUM(AS287:AS300)</f>
        <v>9.1485474800300892E-2</v>
      </c>
      <c r="BG300">
        <f t="shared" ref="BG300" si="2080">SUM(AW294:AW300)/SUM(AV294:AV300)</f>
        <v>6.0693641618497107E-2</v>
      </c>
      <c r="BH300">
        <f t="shared" ref="BH300" si="2081">SUM(AY294:AY300)/SUM(AX294:AX300)</f>
        <v>6.7220764071157776E-2</v>
      </c>
      <c r="BI300">
        <f t="shared" ref="BI300" si="2082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1394802</v>
      </c>
      <c r="BO300" s="20">
        <v>320108</v>
      </c>
      <c r="BP300" s="20">
        <v>296443</v>
      </c>
      <c r="BQ300" s="20">
        <v>24613</v>
      </c>
      <c r="BR300" s="20">
        <v>9770</v>
      </c>
      <c r="BS300" s="20">
        <v>2466</v>
      </c>
      <c r="BT300" s="20">
        <v>2357</v>
      </c>
      <c r="BU300" s="20">
        <v>19182</v>
      </c>
      <c r="BV300" s="20">
        <v>5818</v>
      </c>
      <c r="BW300" s="20">
        <v>1476</v>
      </c>
      <c r="BX300" s="20">
        <v>1402</v>
      </c>
      <c r="BY300" s="20">
        <v>144047</v>
      </c>
      <c r="BZ300" s="20">
        <v>58785</v>
      </c>
      <c r="CA300" s="20">
        <v>14502</v>
      </c>
      <c r="CB300" s="20">
        <v>13288</v>
      </c>
    </row>
    <row r="301" spans="1:80" x14ac:dyDescent="0.35">
      <c r="A301" s="14">
        <f t="shared" si="1163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2083">-(J301-J300)+L301</f>
        <v>11</v>
      </c>
      <c r="N301" s="7">
        <f t="shared" ref="N301" si="2084">B301-C301</f>
        <v>1099574</v>
      </c>
      <c r="O301" s="4">
        <f t="shared" ref="O301" si="2085">C301/B301</f>
        <v>0.21258377594915046</v>
      </c>
      <c r="R301">
        <f t="shared" ref="R301" si="2086">C301-C300</f>
        <v>416</v>
      </c>
      <c r="S301">
        <f t="shared" ref="S301" si="2087">N301-N300</f>
        <v>1215</v>
      </c>
      <c r="T301" s="8">
        <f t="shared" ref="T301" si="2088">R301/V301</f>
        <v>0.25505824647455549</v>
      </c>
      <c r="U301" s="8">
        <f t="shared" ref="U301" si="2089">SUM(R295:R301)/SUM(V295:V301)</f>
        <v>0.39054313514920758</v>
      </c>
      <c r="V301">
        <f t="shared" ref="V301" si="2090">B301-B300</f>
        <v>1631</v>
      </c>
      <c r="W301">
        <f t="shared" ref="W301" si="2091">C301-D301-E301</f>
        <v>36571</v>
      </c>
      <c r="X301" s="3">
        <f t="shared" ref="X301" si="2092">F301/W301</f>
        <v>1.5175959093270625E-2</v>
      </c>
      <c r="Y301">
        <f t="shared" ref="Y301" si="2093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2094">Z301-AC301-AF301</f>
        <v>177</v>
      </c>
      <c r="AJ301">
        <f t="shared" ref="AJ301" si="2095">AA301-AD301-AG301</f>
        <v>231</v>
      </c>
      <c r="AK301">
        <f t="shared" ref="AK301" si="2096">AB301-AE301-AH301</f>
        <v>1269</v>
      </c>
      <c r="AS301">
        <f t="shared" ref="AS301" si="2097">BM301-BM300</f>
        <v>5694</v>
      </c>
      <c r="AT301">
        <f t="shared" ref="AT301" si="2098">BO301-BO300</f>
        <v>443</v>
      </c>
      <c r="AU301">
        <f t="shared" ref="AU301" si="2099">AT301/AS301</f>
        <v>7.7801194239550397E-2</v>
      </c>
      <c r="AV301">
        <f t="shared" ref="AV301" si="2100">BQ301-BQ300</f>
        <v>39</v>
      </c>
      <c r="AW301">
        <f t="shared" ref="AW301" si="2101">BS301-BS300</f>
        <v>6</v>
      </c>
      <c r="AX301">
        <f t="shared" ref="AX301" si="2102">BY301-BY300</f>
        <v>263</v>
      </c>
      <c r="AY301">
        <f t="shared" ref="AY301" si="2103">CA301-CA300</f>
        <v>17</v>
      </c>
      <c r="AZ301">
        <f t="shared" ref="AZ301" si="2104">BU301-BU300</f>
        <v>40</v>
      </c>
      <c r="BA301">
        <f t="shared" ref="BA301" si="2105">BW301-BW300</f>
        <v>3</v>
      </c>
      <c r="BB301">
        <f t="shared" ref="BB301" si="2106">AW301/AV301</f>
        <v>0.15384615384615385</v>
      </c>
      <c r="BC301">
        <f t="shared" ref="BC301" si="2107">AY301/AX301</f>
        <v>6.4638783269961975E-2</v>
      </c>
      <c r="BD301">
        <f t="shared" ref="BD301" si="2108">AZ301/AY301</f>
        <v>2.3529411764705883</v>
      </c>
      <c r="BE301">
        <f t="shared" ref="BE301" si="2109">SUM(AT295:AT301)/SUM(AS295:AS301)</f>
        <v>9.2717391304347821E-2</v>
      </c>
      <c r="BF301">
        <f t="shared" ref="BF301" si="2110">SUM(AT288:AT301)/SUM(AS288:AS301)</f>
        <v>9.0855239094826901E-2</v>
      </c>
      <c r="BG301">
        <f t="shared" ref="BG301" si="2111">SUM(AW295:AW301)/SUM(AV295:AV301)</f>
        <v>6.1239193083573486E-2</v>
      </c>
      <c r="BH301">
        <f t="shared" ref="BH301" si="2112">SUM(AY295:AY301)/SUM(AX295:AX301)</f>
        <v>6.5397106583997638E-2</v>
      </c>
      <c r="BI301">
        <f t="shared" ref="BI301" si="2113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1396433</v>
      </c>
      <c r="BO301" s="20">
        <v>320551</v>
      </c>
      <c r="BP301" s="20">
        <v>296859</v>
      </c>
      <c r="BQ301" s="20">
        <v>24652</v>
      </c>
      <c r="BR301" s="20">
        <v>9783</v>
      </c>
      <c r="BS301" s="20">
        <v>2472</v>
      </c>
      <c r="BT301" s="20">
        <v>2361</v>
      </c>
      <c r="BU301" s="20">
        <v>19222</v>
      </c>
      <c r="BV301" s="20">
        <v>5820</v>
      </c>
      <c r="BW301" s="20">
        <v>1479</v>
      </c>
      <c r="BX301" s="20">
        <v>1406</v>
      </c>
      <c r="BY301" s="20">
        <v>144310</v>
      </c>
      <c r="BZ301" s="20">
        <v>58840</v>
      </c>
      <c r="CA301" s="20">
        <v>14519</v>
      </c>
      <c r="CB301" s="20">
        <v>13297</v>
      </c>
    </row>
    <row r="302" spans="1:80" x14ac:dyDescent="0.35">
      <c r="A302" s="14">
        <f t="shared" si="1163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2114">-(J302-J301)+L302</f>
        <v>9</v>
      </c>
      <c r="N302" s="7">
        <f t="shared" ref="N302" si="2115">B302-C302</f>
        <v>1101837</v>
      </c>
      <c r="O302" s="4">
        <f t="shared" ref="O302" si="2116">C302/B302</f>
        <v>0.21290441945970967</v>
      </c>
      <c r="R302">
        <f t="shared" ref="R302" si="2117">C302-C301</f>
        <v>1181</v>
      </c>
      <c r="S302">
        <f t="shared" ref="S302" si="2118">N302-N301</f>
        <v>2263</v>
      </c>
      <c r="T302" s="8">
        <f t="shared" ref="T302" si="2119">R302/V302</f>
        <v>0.34291521486643439</v>
      </c>
      <c r="U302" s="8">
        <f t="shared" ref="U302" si="2120">SUM(R296:R302)/SUM(V296:V302)</f>
        <v>0.37583515247734339</v>
      </c>
      <c r="V302">
        <f t="shared" ref="V302" si="2121">B302-B301</f>
        <v>3444</v>
      </c>
      <c r="W302">
        <f t="shared" ref="W302" si="2122">C302-D302-E302</f>
        <v>35158</v>
      </c>
      <c r="X302" s="3">
        <f t="shared" ref="X302" si="2123">F302/W302</f>
        <v>1.5700551794755106E-2</v>
      </c>
      <c r="Y302">
        <f t="shared" ref="Y302" si="2124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2125">Z302-AC302-AF302</f>
        <v>165</v>
      </c>
      <c r="AJ302">
        <f t="shared" ref="AJ302" si="2126">AA302-AD302-AG302</f>
        <v>228</v>
      </c>
      <c r="AK302">
        <f t="shared" ref="AK302" si="2127">AB302-AE302-AH302</f>
        <v>1223</v>
      </c>
      <c r="AS302">
        <f t="shared" ref="AS302" si="2128">BM302-BM301</f>
        <v>22088</v>
      </c>
      <c r="AT302">
        <f t="shared" ref="AT302" si="2129">BO302-BO301</f>
        <v>1262</v>
      </c>
      <c r="AU302">
        <f t="shared" ref="AU302" si="2130">AT302/AS302</f>
        <v>5.7135095979717491E-2</v>
      </c>
      <c r="AV302">
        <f t="shared" ref="AV302" si="2131">BQ302-BQ301</f>
        <v>114</v>
      </c>
      <c r="AW302">
        <f t="shared" ref="AW302" si="2132">BS302-BS301</f>
        <v>1</v>
      </c>
      <c r="AX302">
        <f t="shared" ref="AX302" si="2133">BY302-BY301</f>
        <v>781</v>
      </c>
      <c r="AY302">
        <f t="shared" ref="AY302" si="2134">CA302-CA301</f>
        <v>33</v>
      </c>
      <c r="AZ302">
        <f t="shared" ref="AZ302" si="2135">BU302-BU301</f>
        <v>195</v>
      </c>
      <c r="BA302">
        <f t="shared" ref="BA302" si="2136">BW302-BW301</f>
        <v>8</v>
      </c>
      <c r="BB302">
        <f t="shared" ref="BB302" si="2137">AW302/AV302</f>
        <v>8.771929824561403E-3</v>
      </c>
      <c r="BC302">
        <f t="shared" ref="BC302" si="2138">AY302/AX302</f>
        <v>4.2253521126760563E-2</v>
      </c>
      <c r="BD302">
        <f t="shared" ref="BD302" si="2139">AZ302/AY302</f>
        <v>5.9090909090909092</v>
      </c>
      <c r="BE302">
        <f t="shared" ref="BE302" si="2140">SUM(AT296:AT302)/SUM(AS296:AS302)</f>
        <v>8.9980939997931469E-2</v>
      </c>
      <c r="BF302">
        <f t="shared" ref="BF302" si="2141">SUM(AT289:AT302)/SUM(AS289:AS302)</f>
        <v>9.1125034842994432E-2</v>
      </c>
      <c r="BG302">
        <f t="shared" ref="BG302" si="2142">SUM(AW296:AW302)/SUM(AV296:AV302)</f>
        <v>6.2344139650872821E-2</v>
      </c>
      <c r="BH302">
        <f t="shared" ref="BH302" si="2143">SUM(AY296:AY302)/SUM(AX296:AX302)</f>
        <v>6.5505548705302091E-2</v>
      </c>
      <c r="BI302">
        <f t="shared" ref="BI302" si="2144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1399877</v>
      </c>
      <c r="BO302" s="20">
        <v>321813</v>
      </c>
      <c r="BP302" s="20">
        <v>298040</v>
      </c>
      <c r="BQ302" s="20">
        <v>24766</v>
      </c>
      <c r="BR302" s="20">
        <v>9804</v>
      </c>
      <c r="BS302" s="20">
        <v>2473</v>
      </c>
      <c r="BT302" s="20">
        <v>2360</v>
      </c>
      <c r="BU302" s="20">
        <v>19417</v>
      </c>
      <c r="BV302" s="20">
        <v>5840</v>
      </c>
      <c r="BW302" s="20">
        <v>1487</v>
      </c>
      <c r="BX302" s="20">
        <v>1414</v>
      </c>
      <c r="BY302" s="20">
        <v>145091</v>
      </c>
      <c r="BZ302" s="20">
        <v>58955</v>
      </c>
      <c r="CA302" s="20">
        <v>14552</v>
      </c>
      <c r="CB302" s="20">
        <v>13328</v>
      </c>
    </row>
    <row r="303" spans="1:80" x14ac:dyDescent="0.35">
      <c r="A303" s="14">
        <f t="shared" si="1163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2145">-(J303-J302)+L303</f>
        <v>14</v>
      </c>
      <c r="N303" s="7">
        <f t="shared" ref="N303" si="2146">B303-C303</f>
        <v>1105230</v>
      </c>
      <c r="O303" s="4">
        <f t="shared" ref="O303" si="2147">C303/B303</f>
        <v>0.21342325249054525</v>
      </c>
      <c r="R303">
        <f t="shared" ref="R303" si="2148">C303-C302</f>
        <v>1844</v>
      </c>
      <c r="S303">
        <f t="shared" ref="S303" si="2149">N303-N302</f>
        <v>3393</v>
      </c>
      <c r="T303" s="8">
        <f t="shared" ref="T303" si="2150">R303/V303</f>
        <v>0.35210998663356885</v>
      </c>
      <c r="U303" s="8">
        <f t="shared" ref="U303" si="2151">SUM(R297:R303)/SUM(V297:V303)</f>
        <v>0.35400455333174757</v>
      </c>
      <c r="V303">
        <f t="shared" ref="V303" si="2152">B303-B302</f>
        <v>5237</v>
      </c>
      <c r="W303">
        <f t="shared" ref="W303" si="2153">C303-D303-E303</f>
        <v>35171</v>
      </c>
      <c r="X303" s="3">
        <f t="shared" ref="X303" si="2154">F303/W303</f>
        <v>1.4671177959114042E-2</v>
      </c>
      <c r="Y303">
        <f t="shared" ref="Y303" si="2155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2156">Z303-AC303-AF303</f>
        <v>166</v>
      </c>
      <c r="AJ303">
        <f t="shared" ref="AJ303" si="2157">AA303-AD303-AG303</f>
        <v>242</v>
      </c>
      <c r="AK303">
        <f t="shared" ref="AK303" si="2158">AB303-AE303-AH303</f>
        <v>1266</v>
      </c>
      <c r="AS303">
        <f t="shared" ref="AS303" si="2159">BM303-BM302</f>
        <v>23944</v>
      </c>
      <c r="AT303">
        <f t="shared" ref="AT303" si="2160">BO303-BO302</f>
        <v>2001</v>
      </c>
      <c r="AU303">
        <f t="shared" ref="AU303" si="2161">AT303/AS303</f>
        <v>8.3569996658870702E-2</v>
      </c>
      <c r="AV303">
        <f t="shared" ref="AV303" si="2162">BQ303-BQ302</f>
        <v>182</v>
      </c>
      <c r="AW303">
        <f t="shared" ref="AW303" si="2163">BS303-BS302</f>
        <v>9</v>
      </c>
      <c r="AX303">
        <f t="shared" ref="AX303" si="2164">BY303-BY302</f>
        <v>1047</v>
      </c>
      <c r="AY303">
        <f t="shared" ref="AY303" si="2165">CA303-CA302</f>
        <v>97</v>
      </c>
      <c r="AZ303">
        <f t="shared" ref="AZ303" si="2166">BU303-BU302</f>
        <v>193</v>
      </c>
      <c r="BA303">
        <f t="shared" ref="BA303" si="2167">BW303-BW302</f>
        <v>19</v>
      </c>
      <c r="BB303">
        <f t="shared" ref="BB303" si="2168">AW303/AV303</f>
        <v>4.9450549450549448E-2</v>
      </c>
      <c r="BC303">
        <f t="shared" ref="BC303" si="2169">AY303/AX303</f>
        <v>9.2645654250238782E-2</v>
      </c>
      <c r="BD303">
        <f t="shared" ref="BD303" si="2170">AZ303/AY303</f>
        <v>1.9896907216494846</v>
      </c>
      <c r="BE303">
        <f t="shared" ref="BE303" si="2171">SUM(AT297:AT303)/SUM(AS297:AS303)</f>
        <v>8.3802381147632637E-2</v>
      </c>
      <c r="BF303">
        <f t="shared" ref="BF303" si="2172">SUM(AT290:AT303)/SUM(AS290:AS303)</f>
        <v>9.0998951744369116E-2</v>
      </c>
      <c r="BG303">
        <f t="shared" ref="BG303" si="2173">SUM(AW297:AW303)/SUM(AV297:AV303)</f>
        <v>5.6280587275693308E-2</v>
      </c>
      <c r="BH303">
        <f t="shared" ref="BH303" si="2174">SUM(AY297:AY303)/SUM(AX297:AX303)</f>
        <v>5.3639846743295021E-2</v>
      </c>
      <c r="BI303">
        <f t="shared" ref="BI303" si="2175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1405114</v>
      </c>
      <c r="BO303" s="20">
        <v>323814</v>
      </c>
      <c r="BP303" s="20">
        <v>299884</v>
      </c>
      <c r="BQ303" s="20">
        <v>24948</v>
      </c>
      <c r="BR303" s="20">
        <v>9835</v>
      </c>
      <c r="BS303" s="20">
        <v>2482</v>
      </c>
      <c r="BT303" s="20">
        <v>2369</v>
      </c>
      <c r="BU303" s="20">
        <v>19610</v>
      </c>
      <c r="BV303" s="20">
        <v>5870</v>
      </c>
      <c r="BW303" s="20">
        <v>1506</v>
      </c>
      <c r="BX303" s="20">
        <v>1431</v>
      </c>
      <c r="BY303" s="20">
        <v>146138</v>
      </c>
      <c r="BZ303" s="20">
        <v>59173</v>
      </c>
      <c r="CA303" s="20">
        <v>14649</v>
      </c>
      <c r="CB303" s="20">
        <v>13427</v>
      </c>
    </row>
    <row r="304" spans="1:80" x14ac:dyDescent="0.35">
      <c r="A304" s="14">
        <f t="shared" si="1163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176">-(J304-J303)+L304</f>
        <v>12</v>
      </c>
      <c r="N304" s="7">
        <f t="shared" ref="N304" si="2177">B304-C304</f>
        <v>1108876</v>
      </c>
      <c r="O304" s="4">
        <f t="shared" ref="O304" si="2178">C304/B304</f>
        <v>0.21374044718992455</v>
      </c>
      <c r="R304">
        <f t="shared" ref="R304" si="2179">C304-C303</f>
        <v>1558</v>
      </c>
      <c r="S304">
        <f t="shared" ref="S304" si="2180">N304-N303</f>
        <v>3646</v>
      </c>
      <c r="T304" s="8">
        <f t="shared" ref="T304" si="2181">R304/V304</f>
        <v>0.29938508839354344</v>
      </c>
      <c r="U304" s="8">
        <f t="shared" ref="U304" si="2182">SUM(R298:R304)/SUM(V298:V304)</f>
        <v>0.33825900053734553</v>
      </c>
      <c r="V304">
        <f t="shared" ref="V304" si="2183">B304-B303</f>
        <v>5204</v>
      </c>
      <c r="W304">
        <f t="shared" ref="W304" si="2184">C304-D304-E304</f>
        <v>34984</v>
      </c>
      <c r="X304" s="3">
        <f t="shared" ref="X304" si="2185">F304/W304</f>
        <v>1.5206951749371141E-2</v>
      </c>
      <c r="Y304">
        <f t="shared" ref="Y304" si="218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187">Z304-AC304-AF304</f>
        <v>172</v>
      </c>
      <c r="AJ304">
        <f t="shared" ref="AJ304" si="2188">AA304-AD304-AG304</f>
        <v>251</v>
      </c>
      <c r="AK304">
        <f t="shared" ref="AK304" si="2189">AB304-AE304-AH304</f>
        <v>1242</v>
      </c>
      <c r="AS304">
        <f t="shared" ref="AS304" si="2190">BM304-BM303</f>
        <v>20399</v>
      </c>
      <c r="AT304">
        <f t="shared" ref="AT304" si="2191">BO304-BO303</f>
        <v>1664</v>
      </c>
      <c r="AU304">
        <f t="shared" ref="AU304" si="2192">AT304/AS304</f>
        <v>8.1572626109122998E-2</v>
      </c>
      <c r="AV304">
        <f t="shared" ref="AV304" si="2193">BQ304-BQ303</f>
        <v>155</v>
      </c>
      <c r="AW304">
        <f t="shared" ref="AW304" si="2194">BS304-BS303</f>
        <v>17</v>
      </c>
      <c r="AX304">
        <f t="shared" ref="AX304" si="2195">BY304-BY303</f>
        <v>523</v>
      </c>
      <c r="AY304">
        <f t="shared" ref="AY304" si="2196">CA304-CA303</f>
        <v>64</v>
      </c>
      <c r="AZ304">
        <f t="shared" ref="AZ304" si="2197">BU304-BU303</f>
        <v>86</v>
      </c>
      <c r="BA304">
        <f t="shared" ref="BA304" si="2198">BW304-BW303</f>
        <v>9</v>
      </c>
      <c r="BB304">
        <f t="shared" ref="BB304" si="2199">AW304/AV304</f>
        <v>0.10967741935483871</v>
      </c>
      <c r="BC304">
        <f t="shared" ref="BC304" si="2200">AY304/AX304</f>
        <v>0.12237093690248566</v>
      </c>
      <c r="BD304">
        <f t="shared" ref="BD304" si="2201">AZ304/AY304</f>
        <v>1.34375</v>
      </c>
      <c r="BE304">
        <f t="shared" ref="BE304" si="2202">SUM(AT298:AT304)/SUM(AS298:AS304)</f>
        <v>8.0178568788895621E-2</v>
      </c>
      <c r="BF304">
        <f t="shared" ref="BF304" si="2203">SUM(AT291:AT304)/SUM(AS291:AS304)</f>
        <v>8.8270007894510574E-2</v>
      </c>
      <c r="BG304">
        <f t="shared" ref="BG304" si="2204">SUM(AW298:AW304)/SUM(AV298:AV304)</f>
        <v>6.4175467099918768E-2</v>
      </c>
      <c r="BH304">
        <f t="shared" ref="BH304" si="2205">SUM(AY298:AY304)/SUM(AX298:AX304)</f>
        <v>6.8071058009746901E-2</v>
      </c>
      <c r="BI304">
        <f t="shared" ref="BI304" si="2206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1410318</v>
      </c>
      <c r="BO304" s="20">
        <v>325478</v>
      </c>
      <c r="BP304" s="20">
        <v>301442</v>
      </c>
      <c r="BQ304" s="20">
        <v>25103</v>
      </c>
      <c r="BR304" s="20">
        <v>9865</v>
      </c>
      <c r="BS304" s="20">
        <v>2499</v>
      </c>
      <c r="BT304" s="20">
        <v>2385</v>
      </c>
      <c r="BU304" s="20">
        <v>19696</v>
      </c>
      <c r="BV304" s="20">
        <v>5885</v>
      </c>
      <c r="BW304" s="20">
        <v>1515</v>
      </c>
      <c r="BX304" s="20">
        <v>1442</v>
      </c>
      <c r="BY304" s="20">
        <v>146661</v>
      </c>
      <c r="BZ304" s="20">
        <v>59329</v>
      </c>
      <c r="CA304" s="20">
        <v>14713</v>
      </c>
      <c r="CB304" s="20">
        <v>13490</v>
      </c>
    </row>
    <row r="305" spans="1:80" x14ac:dyDescent="0.35">
      <c r="A305" s="14">
        <f t="shared" si="1163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207">-(J305-J304)+L305</f>
        <v>25</v>
      </c>
      <c r="N305" s="7">
        <f t="shared" ref="N305" si="2208">B305-C305</f>
        <v>1112018</v>
      </c>
      <c r="O305" s="4">
        <f t="shared" ref="O305" si="2209">C305/B305</f>
        <v>0.2140104608425219</v>
      </c>
      <c r="R305">
        <f t="shared" ref="R305" si="2210">C305-C304</f>
        <v>1340</v>
      </c>
      <c r="S305">
        <f t="shared" ref="S305" si="2211">N305-N304</f>
        <v>3142</v>
      </c>
      <c r="T305" s="8">
        <f t="shared" ref="T305" si="2212">R305/V305</f>
        <v>0.29897367246764839</v>
      </c>
      <c r="U305" s="8">
        <f t="shared" ref="U305" si="2213">SUM(R299:R305)/SUM(V299:V305)</f>
        <v>0.32601026858998988</v>
      </c>
      <c r="V305">
        <f t="shared" ref="V305" si="2214">B305-B304</f>
        <v>4482</v>
      </c>
      <c r="W305">
        <f t="shared" ref="W305" si="2215">C305-D305-E305</f>
        <v>34702</v>
      </c>
      <c r="X305" s="3">
        <f t="shared" ref="X305" si="2216">F305/W305</f>
        <v>1.4783009624805487E-2</v>
      </c>
      <c r="Y305">
        <f t="shared" ref="Y305" si="2217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218">Z305-AC305-AF305</f>
        <v>173</v>
      </c>
      <c r="AJ305">
        <f t="shared" ref="AJ305" si="2219">AA305-AD305-AG305</f>
        <v>254</v>
      </c>
      <c r="AK305">
        <f t="shared" ref="AK305" si="2220">AB305-AE305-AH305</f>
        <v>1221</v>
      </c>
      <c r="AS305">
        <f t="shared" ref="AS305" si="2221">BM305-BM304</f>
        <v>23096</v>
      </c>
      <c r="AT305">
        <f t="shared" ref="AT305" si="2222">BO305-BO304</f>
        <v>1460</v>
      </c>
      <c r="AU305">
        <f t="shared" ref="AU305" si="2223">AT305/AS305</f>
        <v>6.3214409421544854E-2</v>
      </c>
      <c r="AV305">
        <f t="shared" ref="AV305" si="2224">BQ305-BQ304</f>
        <v>292</v>
      </c>
      <c r="AW305">
        <f t="shared" ref="AW305" si="2225">BS305-BS304</f>
        <v>19</v>
      </c>
      <c r="AX305">
        <f t="shared" ref="AX305" si="2226">BY305-BY304</f>
        <v>1366</v>
      </c>
      <c r="AY305">
        <f t="shared" ref="AY305" si="2227">CA305-CA304</f>
        <v>66</v>
      </c>
      <c r="AZ305">
        <f t="shared" ref="AZ305" si="2228">BU305-BU304</f>
        <v>179</v>
      </c>
      <c r="BA305">
        <f t="shared" ref="BA305" si="2229">BW305-BW304</f>
        <v>12</v>
      </c>
      <c r="BB305">
        <f t="shared" ref="BB305" si="2230">AW305/AV305</f>
        <v>6.5068493150684928E-2</v>
      </c>
      <c r="BC305">
        <f t="shared" ref="BC305" si="2231">AY305/AX305</f>
        <v>4.8316251830161056E-2</v>
      </c>
      <c r="BD305">
        <f t="shared" ref="BD305" si="2232">AZ305/AY305</f>
        <v>2.7121212121212119</v>
      </c>
      <c r="BE305">
        <f t="shared" ref="BE305" si="2233">SUM(AT299:AT305)/SUM(AS299:AS305)</f>
        <v>7.7231741346309071E-2</v>
      </c>
      <c r="BF305">
        <f t="shared" ref="BF305" si="2234">SUM(AT292:AT305)/SUM(AS292:AS305)</f>
        <v>8.727642879184383E-2</v>
      </c>
      <c r="BG305">
        <f t="shared" ref="BG305" si="2235">SUM(AW299:AW305)/SUM(AV299:AV305)</f>
        <v>6.5878378378378372E-2</v>
      </c>
      <c r="BH305">
        <f t="shared" ref="BH305" si="2236">SUM(AY299:AY305)/SUM(AX299:AX305)</f>
        <v>6.8281197443659597E-2</v>
      </c>
      <c r="BI305">
        <f t="shared" ref="BI305" si="2237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1414800</v>
      </c>
      <c r="BO305" s="20">
        <v>326938</v>
      </c>
      <c r="BP305" s="20">
        <v>302782</v>
      </c>
      <c r="BQ305" s="20">
        <v>25395</v>
      </c>
      <c r="BR305" s="20">
        <v>9917</v>
      </c>
      <c r="BS305" s="20">
        <v>2518</v>
      </c>
      <c r="BT305" s="20">
        <v>2402</v>
      </c>
      <c r="BU305" s="20">
        <v>19875</v>
      </c>
      <c r="BV305" s="20">
        <v>5909</v>
      </c>
      <c r="BW305" s="20">
        <v>1527</v>
      </c>
      <c r="BX305" s="20">
        <v>1454</v>
      </c>
      <c r="BY305" s="20">
        <v>148027</v>
      </c>
      <c r="BZ305" s="20">
        <v>59522</v>
      </c>
      <c r="CA305" s="20">
        <v>14779</v>
      </c>
      <c r="CB305" s="20">
        <v>13556</v>
      </c>
    </row>
    <row r="306" spans="1:80" x14ac:dyDescent="0.35">
      <c r="A306" s="14">
        <f t="shared" si="1163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238">-(J306-J305)+L306</f>
        <v>13</v>
      </c>
      <c r="N306" s="7">
        <f t="shared" ref="N306" si="2239">B306-C306</f>
        <v>1114818</v>
      </c>
      <c r="O306" s="4">
        <f t="shared" ref="O306" si="2240">C306/B306</f>
        <v>0.21433207676418292</v>
      </c>
      <c r="R306">
        <f t="shared" ref="R306" si="2241">C306-C305</f>
        <v>1343</v>
      </c>
      <c r="S306">
        <f t="shared" ref="S306" si="2242">N306-N305</f>
        <v>2800</v>
      </c>
      <c r="T306" s="8">
        <f t="shared" ref="T306" si="2243">R306/V306</f>
        <v>0.3241612358194545</v>
      </c>
      <c r="U306" s="8">
        <f t="shared" ref="U306" si="2244">SUM(R300:R306)/SUM(V300:V306)</f>
        <v>0.32081449574596849</v>
      </c>
      <c r="V306">
        <f t="shared" ref="V306" si="2245">B306-B305</f>
        <v>4143</v>
      </c>
      <c r="W306">
        <f t="shared" ref="W306" si="2246">C306-D306-E306</f>
        <v>34547</v>
      </c>
      <c r="X306" s="3">
        <f t="shared" ref="X306" si="2247">F306/W306</f>
        <v>1.46177670998929E-2</v>
      </c>
      <c r="Y306">
        <f t="shared" ref="Y306" si="2248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249">Z306-AC306-AF306</f>
        <v>180</v>
      </c>
      <c r="AJ306">
        <f t="shared" si="2249"/>
        <v>255</v>
      </c>
      <c r="AK306">
        <f t="shared" ref="AK306" si="2250">AB306-AE306-AH306</f>
        <v>1207</v>
      </c>
      <c r="AS306">
        <f t="shared" ref="AS306" si="2251">BM306-BM305</f>
        <v>21459</v>
      </c>
      <c r="AT306">
        <f t="shared" ref="AT306" si="2252">BO306-BO305</f>
        <v>1479</v>
      </c>
      <c r="AU306">
        <f t="shared" ref="AU306" si="2253">AT306/AS306</f>
        <v>6.8922130574584087E-2</v>
      </c>
      <c r="AV306">
        <f t="shared" ref="AV306" si="2254">BQ306-BQ305</f>
        <v>177</v>
      </c>
      <c r="AW306">
        <f t="shared" ref="AW306" si="2255">BS306-BS305</f>
        <v>16</v>
      </c>
      <c r="AX306">
        <f t="shared" ref="AX306" si="2256">BY306-BY305</f>
        <v>1608</v>
      </c>
      <c r="AY306">
        <f t="shared" ref="AY306" si="2257">CA306-CA305</f>
        <v>69</v>
      </c>
      <c r="AZ306">
        <f t="shared" ref="AZ306" si="2258">BU306-BU305</f>
        <v>199</v>
      </c>
      <c r="BA306">
        <f t="shared" ref="BA306" si="2259">BW306-BW305</f>
        <v>8</v>
      </c>
      <c r="BB306">
        <f t="shared" ref="BB306" si="2260">AW306/AV306</f>
        <v>9.03954802259887E-2</v>
      </c>
      <c r="BC306">
        <f t="shared" ref="BC306" si="2261">AY306/AX306</f>
        <v>4.2910447761194029E-2</v>
      </c>
      <c r="BD306">
        <f t="shared" ref="BD306" si="2262">AZ306/AY306</f>
        <v>2.8840579710144927</v>
      </c>
      <c r="BE306">
        <f t="shared" ref="BE306" si="2263">SUM(AT300:AT306)/SUM(AS300:AS306)</f>
        <v>7.5845865392844089E-2</v>
      </c>
      <c r="BF306">
        <f t="shared" ref="BF306" si="2264">SUM(AT293:AT306)/SUM(AS293:AS306)</f>
        <v>8.5748442806451122E-2</v>
      </c>
      <c r="BG306">
        <f t="shared" ref="BG306" si="2265">SUM(AW300:AW306)/SUM(AV300:AV306)</f>
        <v>7.5508228460793803E-2</v>
      </c>
      <c r="BH306">
        <f t="shared" ref="BH306" si="2266">SUM(AY300:AY306)/SUM(AX300:AX306)</f>
        <v>6.4149076517150391E-2</v>
      </c>
      <c r="BI306">
        <f t="shared" ref="BI306" si="2267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1418943</v>
      </c>
      <c r="BO306" s="20">
        <v>328417</v>
      </c>
      <c r="BP306" s="20">
        <v>304125</v>
      </c>
      <c r="BQ306" s="20">
        <v>25572</v>
      </c>
      <c r="BR306" s="20">
        <v>9965</v>
      </c>
      <c r="BS306" s="20">
        <v>2534</v>
      </c>
      <c r="BT306" s="20">
        <v>2417</v>
      </c>
      <c r="BU306" s="20">
        <v>20074</v>
      </c>
      <c r="BV306" s="20">
        <v>5936</v>
      </c>
      <c r="BW306" s="20">
        <v>1535</v>
      </c>
      <c r="BX306" s="20">
        <v>1461</v>
      </c>
      <c r="BY306" s="20">
        <v>149635</v>
      </c>
      <c r="BZ306" s="20">
        <v>59759</v>
      </c>
      <c r="CA306" s="20">
        <v>14848</v>
      </c>
      <c r="CB306" s="20">
        <v>13616</v>
      </c>
    </row>
    <row r="307" spans="1:80" x14ac:dyDescent="0.35">
      <c r="A307" s="14">
        <f t="shared" si="1163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268">-(J307-J306)+L307</f>
        <v>16</v>
      </c>
      <c r="N307" s="7">
        <f t="shared" ref="N307" si="2269">B307-C307</f>
        <v>1116639</v>
      </c>
      <c r="O307" s="4">
        <f t="shared" ref="O307" si="2270">C307/B307</f>
        <v>0.21445877213346559</v>
      </c>
      <c r="R307">
        <f t="shared" ref="R307" si="2271">C307-C306</f>
        <v>726</v>
      </c>
      <c r="S307">
        <f t="shared" ref="S307" si="2272">N307-N306</f>
        <v>1821</v>
      </c>
      <c r="T307" s="8">
        <f t="shared" ref="T307" si="2273">R307/V307</f>
        <v>0.28504122497055362</v>
      </c>
      <c r="U307" s="8">
        <f t="shared" ref="U307" si="2274">SUM(R301:R307)/SUM(V301:V307)</f>
        <v>0.31504796163069543</v>
      </c>
      <c r="V307">
        <f t="shared" ref="V307" si="2275">B307-B306</f>
        <v>2547</v>
      </c>
      <c r="W307">
        <f t="shared" ref="W307" si="2276">C307-D307-E307</f>
        <v>34605</v>
      </c>
      <c r="X307" s="3">
        <f t="shared" ref="X307" si="2277">F307/W307</f>
        <v>1.3697442566103165E-2</v>
      </c>
      <c r="Y307">
        <f t="shared" ref="Y307" si="2278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249"/>
        <v>181</v>
      </c>
      <c r="AJ307">
        <f t="shared" si="2249"/>
        <v>257</v>
      </c>
      <c r="AK307">
        <f t="shared" ref="AK307" si="2279">AB307-AE307-AH307</f>
        <v>1218</v>
      </c>
      <c r="AL307">
        <v>4</v>
      </c>
      <c r="AM307">
        <v>4</v>
      </c>
      <c r="AN307">
        <v>12</v>
      </c>
      <c r="AS307">
        <f t="shared" ref="AS307" si="2280">BM307-BM306</f>
        <v>7942</v>
      </c>
      <c r="AT307">
        <f t="shared" ref="AT307" si="2281">BO307-BO306</f>
        <v>793</v>
      </c>
      <c r="AU307">
        <f t="shared" ref="AU307" si="2282">AT307/AS307</f>
        <v>9.9848904558045834E-2</v>
      </c>
      <c r="AV307">
        <f t="shared" ref="AV307" si="2283">BQ307-BQ306</f>
        <v>40</v>
      </c>
      <c r="AW307">
        <f t="shared" ref="AW307" si="2284">BS307-BS306</f>
        <v>2</v>
      </c>
      <c r="AX307">
        <f t="shared" ref="AX307" si="2285">BY307-BY306</f>
        <v>323</v>
      </c>
      <c r="AY307">
        <f t="shared" ref="AY307" si="2286">CA307-CA306</f>
        <v>41</v>
      </c>
      <c r="AZ307">
        <f t="shared" ref="AZ307" si="2287">BU307-BU306</f>
        <v>41</v>
      </c>
      <c r="BA307">
        <f t="shared" ref="BA307" si="2288">BW307-BW306</f>
        <v>7</v>
      </c>
      <c r="BB307">
        <f t="shared" ref="BB307" si="2289">AW307/AV307</f>
        <v>0.05</v>
      </c>
      <c r="BC307">
        <f t="shared" ref="BC307" si="2290">AY307/AX307</f>
        <v>0.12693498452012383</v>
      </c>
      <c r="BD307">
        <f t="shared" ref="BD307" si="2291">AZ307/AY307</f>
        <v>1</v>
      </c>
      <c r="BE307">
        <f t="shared" ref="BE307" si="2292">SUM(AT301:AT307)/SUM(AS301:AS307)</f>
        <v>7.3036863475148844E-2</v>
      </c>
      <c r="BF307">
        <f t="shared" ref="BF307" si="2293">SUM(AT294:AT307)/SUM(AS294:AS307)</f>
        <v>8.4340200126701112E-2</v>
      </c>
      <c r="BG307">
        <f t="shared" ref="BG307" si="2294">SUM(AW301:AW307)/SUM(AV301:AV307)</f>
        <v>7.0070070070070073E-2</v>
      </c>
      <c r="BH307">
        <f t="shared" ref="BH307" si="2295">SUM(AY301:AY307)/SUM(AX301:AX307)</f>
        <v>6.5471155472847237E-2</v>
      </c>
      <c r="BI307">
        <f t="shared" ref="BI307" si="2296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1421490</v>
      </c>
      <c r="BO307" s="20">
        <v>329210</v>
      </c>
      <c r="BP307" s="20">
        <v>304851</v>
      </c>
      <c r="BQ307" s="20">
        <v>25612</v>
      </c>
      <c r="BR307" s="20">
        <v>9973</v>
      </c>
      <c r="BS307" s="20">
        <v>2536</v>
      </c>
      <c r="BT307" s="20">
        <v>2420</v>
      </c>
      <c r="BU307" s="20">
        <v>20115</v>
      </c>
      <c r="BV307" s="20">
        <v>5952</v>
      </c>
      <c r="BW307" s="20">
        <v>1542</v>
      </c>
      <c r="BX307" s="20">
        <v>1466</v>
      </c>
      <c r="BY307" s="20">
        <v>149958</v>
      </c>
      <c r="BZ307" s="20">
        <v>59864</v>
      </c>
      <c r="CA307" s="20">
        <v>14889</v>
      </c>
      <c r="CB307" s="20">
        <v>13648</v>
      </c>
    </row>
    <row r="308" spans="1:80" x14ac:dyDescent="0.35">
      <c r="A308" s="14">
        <f t="shared" si="1163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297">-(J308-J307)+L308</f>
        <v>10</v>
      </c>
      <c r="N308" s="7">
        <f t="shared" ref="N308" si="2298">B308-C308</f>
        <v>1117661</v>
      </c>
      <c r="O308" s="4">
        <f t="shared" ref="O308" si="2299">C308/B308</f>
        <v>0.21453991670754452</v>
      </c>
      <c r="R308">
        <f t="shared" ref="R308" si="2300">C308-C307</f>
        <v>426</v>
      </c>
      <c r="S308">
        <f t="shared" ref="S308" si="2301">N308-N307</f>
        <v>1022</v>
      </c>
      <c r="T308" s="8">
        <f t="shared" ref="T308" si="2302">R308/V308</f>
        <v>0.29419889502762431</v>
      </c>
      <c r="U308" s="8">
        <f t="shared" ref="U308" si="2303">SUM(R302:R308)/SUM(V302:V308)</f>
        <v>0.31760045274476512</v>
      </c>
      <c r="V308">
        <f t="shared" ref="V308" si="2304">B308-B307</f>
        <v>1448</v>
      </c>
      <c r="W308">
        <f t="shared" ref="W308" si="2305">C308-D308-E308</f>
        <v>34499</v>
      </c>
      <c r="X308" s="3">
        <f t="shared" ref="X308" si="2306">F308/W308</f>
        <v>1.4000405808864025E-2</v>
      </c>
      <c r="Y308">
        <f t="shared" ref="Y308" si="2307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249"/>
        <v>179</v>
      </c>
      <c r="AJ308">
        <f t="shared" si="2249"/>
        <v>255</v>
      </c>
      <c r="AK308">
        <f t="shared" ref="AK308" si="2308">AB308-AE308-AH308</f>
        <v>1206</v>
      </c>
      <c r="AL308">
        <v>5</v>
      </c>
      <c r="AM308">
        <v>5</v>
      </c>
      <c r="AN308">
        <v>12</v>
      </c>
      <c r="AS308">
        <f t="shared" ref="AS308" si="2309">BM308-BM307</f>
        <v>5058</v>
      </c>
      <c r="AT308">
        <f t="shared" ref="AT308" si="2310">BO308-BO307</f>
        <v>440</v>
      </c>
      <c r="AU308">
        <f t="shared" ref="AU308" si="2311">AT308/AS308</f>
        <v>8.6990905496243581E-2</v>
      </c>
      <c r="AV308">
        <f t="shared" ref="AV308" si="2312">BQ308-BQ307</f>
        <v>26</v>
      </c>
      <c r="AW308">
        <f t="shared" ref="AW308" si="2313">BS308-BS307</f>
        <v>3</v>
      </c>
      <c r="AX308">
        <f t="shared" ref="AX308" si="2314">BY308-BY307</f>
        <v>225</v>
      </c>
      <c r="AY308">
        <f t="shared" ref="AY308" si="2315">CA308-CA307</f>
        <v>2</v>
      </c>
      <c r="AZ308">
        <f t="shared" ref="AZ308" si="2316">BU308-BU307</f>
        <v>17</v>
      </c>
      <c r="BA308">
        <f t="shared" ref="BA308" si="2317">BW308-BW307</f>
        <v>0</v>
      </c>
      <c r="BB308">
        <f t="shared" ref="BB308" si="2318">AW308/AV308</f>
        <v>0.11538461538461539</v>
      </c>
      <c r="BC308">
        <f t="shared" ref="BC308" si="2319">AY308/AX308</f>
        <v>8.8888888888888889E-3</v>
      </c>
      <c r="BD308">
        <f t="shared" ref="BD308" si="2320">AZ308/AY308</f>
        <v>8.5</v>
      </c>
      <c r="BE308">
        <f t="shared" ref="BE308" si="2321">SUM(AT302:AT308)/SUM(AS302:AS308)</f>
        <v>7.3387317922991302E-2</v>
      </c>
      <c r="BF308">
        <f t="shared" ref="BF308" si="2322">SUM(AT295:AT308)/SUM(AS295:AS308)</f>
        <v>8.3569351034024714E-2</v>
      </c>
      <c r="BG308">
        <f t="shared" ref="BG308" si="2323">SUM(AW302:AW308)/SUM(AV302:AV308)</f>
        <v>6.7951318458417856E-2</v>
      </c>
      <c r="BH308">
        <f t="shared" ref="BH308" si="2324">SUM(AY302:AY308)/SUM(AX302:AX308)</f>
        <v>6.3340711731653329E-2</v>
      </c>
      <c r="BI308">
        <f t="shared" ref="BI308" si="2325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1422938</v>
      </c>
      <c r="BO308" s="20">
        <v>329650</v>
      </c>
      <c r="BP308" s="20">
        <v>305277</v>
      </c>
      <c r="BQ308" s="20">
        <v>25638</v>
      </c>
      <c r="BR308" s="20">
        <v>9984</v>
      </c>
      <c r="BS308" s="20">
        <v>2539</v>
      </c>
      <c r="BT308" s="20">
        <v>2422</v>
      </c>
      <c r="BU308" s="20">
        <v>20132</v>
      </c>
      <c r="BV308" s="20">
        <v>5958</v>
      </c>
      <c r="BW308" s="20">
        <v>1542</v>
      </c>
      <c r="BX308" s="20">
        <v>1468</v>
      </c>
      <c r="BY308" s="20">
        <v>150183</v>
      </c>
      <c r="BZ308" s="20">
        <v>59921</v>
      </c>
      <c r="CA308" s="20">
        <v>14891</v>
      </c>
      <c r="CB308" s="20">
        <v>13660</v>
      </c>
    </row>
    <row r="309" spans="1:80" x14ac:dyDescent="0.35">
      <c r="A309" s="14">
        <f t="shared" si="1163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326">-(J309-J308)+L309</f>
        <v>17</v>
      </c>
      <c r="N309" s="7">
        <f t="shared" ref="N309" si="2327">B309-C309</f>
        <v>1119975</v>
      </c>
      <c r="O309" s="4">
        <f t="shared" ref="O309" si="2328">C309/B309</f>
        <v>0.21472163363983246</v>
      </c>
      <c r="R309">
        <f t="shared" ref="R309" si="2329">C309-C308</f>
        <v>962</v>
      </c>
      <c r="S309">
        <f t="shared" ref="S309" si="2330">N309-N308</f>
        <v>2314</v>
      </c>
      <c r="T309" s="8">
        <f t="shared" ref="T309" si="2331">R309/V309</f>
        <v>0.29365079365079366</v>
      </c>
      <c r="U309" s="8">
        <f t="shared" ref="U309" si="2332">SUM(R303:R309)/SUM(V303:V309)</f>
        <v>0.31131108326688689</v>
      </c>
      <c r="V309">
        <f t="shared" ref="V309" si="2333">B309-B308</f>
        <v>3276</v>
      </c>
      <c r="W309">
        <f t="shared" ref="W309" si="2334">C309-D309-E309</f>
        <v>31918</v>
      </c>
      <c r="X309" s="3">
        <f t="shared" ref="X309" si="2335">F309/W309</f>
        <v>1.5351839087662134E-2</v>
      </c>
      <c r="Y309">
        <f t="shared" ref="Y309" si="233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337">Z309-AC309-AF309</f>
        <v>177</v>
      </c>
      <c r="AJ309">
        <f t="shared" ref="AJ309" si="2338">AA309-AD309-AG309</f>
        <v>247</v>
      </c>
      <c r="AK309">
        <f t="shared" ref="AK309" si="2339">AB309-AE309-AH309</f>
        <v>1158</v>
      </c>
      <c r="AL309">
        <v>11</v>
      </c>
      <c r="AM309">
        <v>11</v>
      </c>
      <c r="AN309">
        <v>15</v>
      </c>
      <c r="AS309">
        <f t="shared" ref="AS309" si="2340">BM309-BM308</f>
        <v>21929</v>
      </c>
      <c r="AT309">
        <f t="shared" ref="AT309" si="2341">BO309-BO308</f>
        <v>1032</v>
      </c>
      <c r="AU309">
        <f t="shared" ref="AU309" si="2342">AT309/AS309</f>
        <v>4.7060969492452913E-2</v>
      </c>
      <c r="AV309">
        <f t="shared" ref="AV309" si="2343">BQ309-BQ308</f>
        <v>202</v>
      </c>
      <c r="AW309">
        <f t="shared" ref="AW309" si="2344">BS309-BS308</f>
        <v>6</v>
      </c>
      <c r="AX309">
        <f t="shared" ref="AX309" si="2345">BY309-BY308</f>
        <v>1062</v>
      </c>
      <c r="AY309">
        <f t="shared" ref="AY309" si="2346">CA309-CA308</f>
        <v>46</v>
      </c>
      <c r="AZ309">
        <f t="shared" ref="AZ309" si="2347">BU309-BU308</f>
        <v>208</v>
      </c>
      <c r="BA309">
        <f t="shared" ref="BA309" si="2348">BW309-BW308</f>
        <v>4</v>
      </c>
      <c r="BB309">
        <f t="shared" ref="BB309" si="2349">AW309/AV309</f>
        <v>2.9702970297029702E-2</v>
      </c>
      <c r="BC309">
        <f t="shared" ref="BC309" si="2350">AY309/AX309</f>
        <v>4.3314500941619587E-2</v>
      </c>
      <c r="BD309">
        <f t="shared" ref="BD309" si="2351">AZ309/AY309</f>
        <v>4.5217391304347823</v>
      </c>
      <c r="BE309">
        <f t="shared" ref="BE309" si="2352">SUM(AT303:AT309)/SUM(AS303:AS309)</f>
        <v>7.1624120749109649E-2</v>
      </c>
      <c r="BF309">
        <f t="shared" ref="BF309" si="2353">SUM(AT296:AT309)/SUM(AS296:AS309)</f>
        <v>8.1211008183217651E-2</v>
      </c>
      <c r="BG309">
        <f t="shared" ref="BG309" si="2354">SUM(AW303:AW309)/SUM(AV303:AV309)</f>
        <v>6.7039106145251395E-2</v>
      </c>
      <c r="BH309">
        <f t="shared" ref="BH309" si="2355">SUM(AY303:AY309)/SUM(AX303:AX309)</f>
        <v>6.256093597660059E-2</v>
      </c>
      <c r="BI309">
        <f t="shared" ref="BI309" si="2356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1426214</v>
      </c>
      <c r="BO309" s="20">
        <v>330682</v>
      </c>
      <c r="BP309" s="20">
        <v>306238</v>
      </c>
      <c r="BQ309" s="20">
        <v>25840</v>
      </c>
      <c r="BR309" s="20">
        <v>10013</v>
      </c>
      <c r="BS309" s="20">
        <v>2545</v>
      </c>
      <c r="BT309" s="20">
        <v>2429</v>
      </c>
      <c r="BU309" s="20">
        <v>20340</v>
      </c>
      <c r="BV309" s="20">
        <v>5972</v>
      </c>
      <c r="BW309" s="20">
        <v>1546</v>
      </c>
      <c r="BX309" s="20">
        <v>1473</v>
      </c>
      <c r="BY309" s="20">
        <v>151245</v>
      </c>
      <c r="BZ309" s="20">
        <v>60074</v>
      </c>
      <c r="CA309" s="20">
        <v>14937</v>
      </c>
      <c r="CB309" s="20">
        <v>13702</v>
      </c>
    </row>
    <row r="310" spans="1:80" x14ac:dyDescent="0.35">
      <c r="A310" s="14">
        <f t="shared" si="1163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357">-(J310-J309)+L310</f>
        <v>22</v>
      </c>
      <c r="N310" s="7">
        <f t="shared" ref="N310" si="2358">B310-C310</f>
        <v>1122801</v>
      </c>
      <c r="O310" s="4">
        <f t="shared" ref="O310" si="2359">C310/B310</f>
        <v>0.21502812906581578</v>
      </c>
      <c r="R310">
        <f t="shared" ref="R310" si="2360">C310-C309</f>
        <v>1331</v>
      </c>
      <c r="S310">
        <f t="shared" ref="S310" si="2361">N310-N309</f>
        <v>2826</v>
      </c>
      <c r="T310" s="8">
        <f t="shared" ref="T310" si="2362">R310/V310</f>
        <v>0.3201828241520327</v>
      </c>
      <c r="U310" s="8">
        <f t="shared" ref="U310" si="2363">SUM(R304:R310)/SUM(V304:V310)</f>
        <v>0.30431167597101794</v>
      </c>
      <c r="V310">
        <f t="shared" ref="V310" si="2364">B310-B309</f>
        <v>4157</v>
      </c>
      <c r="W310">
        <f t="shared" ref="W310" si="2365">C310-D310-E310</f>
        <v>32682</v>
      </c>
      <c r="X310" s="3">
        <f t="shared" ref="X310" si="2366">F310/W310</f>
        <v>1.4503396364971544E-2</v>
      </c>
      <c r="Y310">
        <f t="shared" ref="Y310" si="2367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368">Z310-AC310-AF310</f>
        <v>177</v>
      </c>
      <c r="AJ310">
        <f t="shared" ref="AJ310" si="2369">AA310-AD310-AG310</f>
        <v>239</v>
      </c>
      <c r="AK310">
        <f t="shared" ref="AK310" si="2370">AB310-AE310-AH310</f>
        <v>1157</v>
      </c>
      <c r="AL310">
        <v>12</v>
      </c>
      <c r="AM310">
        <v>12</v>
      </c>
      <c r="AN310">
        <v>51</v>
      </c>
      <c r="AS310">
        <f t="shared" ref="AS310" si="2371">BM310-BM309</f>
        <v>21127</v>
      </c>
      <c r="AT310">
        <f t="shared" ref="AT310" si="2372">BO310-BO309</f>
        <v>1396</v>
      </c>
      <c r="AU310">
        <f t="shared" ref="AU310" si="2373">AT310/AS310</f>
        <v>6.6076584465376065E-2</v>
      </c>
      <c r="AV310">
        <f t="shared" ref="AV310" si="2374">BQ310-BQ309</f>
        <v>165</v>
      </c>
      <c r="AW310">
        <f t="shared" ref="AW310" si="2375">BS310-BS309</f>
        <v>19</v>
      </c>
      <c r="AX310">
        <f t="shared" ref="AX310" si="2376">BY310-BY309</f>
        <v>626</v>
      </c>
      <c r="AY310">
        <f t="shared" ref="AY310" si="2377">CA310-CA309</f>
        <v>91</v>
      </c>
      <c r="AZ310">
        <f t="shared" ref="AZ310" si="2378">BU310-BU309</f>
        <v>133</v>
      </c>
      <c r="BA310">
        <f t="shared" ref="BA310" si="2379">BW310-BW309</f>
        <v>12</v>
      </c>
      <c r="BB310">
        <f t="shared" ref="BB310" si="2380">AW310/AV310</f>
        <v>0.11515151515151516</v>
      </c>
      <c r="BC310">
        <f t="shared" ref="BC310" si="2381">AY310/AX310</f>
        <v>0.14536741214057508</v>
      </c>
      <c r="BD310">
        <f t="shared" ref="BD310" si="2382">AZ310/AY310</f>
        <v>1.4615384615384615</v>
      </c>
      <c r="BE310">
        <f t="shared" ref="BE310" si="2383">SUM(AT304:AT310)/SUM(AS304:AS310)</f>
        <v>6.8291876704404592E-2</v>
      </c>
      <c r="BF310">
        <f t="shared" ref="BF310" si="2384">SUM(AT297:AT310)/SUM(AS297:AS310)</f>
        <v>7.6446127134553801E-2</v>
      </c>
      <c r="BG310">
        <f t="shared" ref="BG310" si="2385">SUM(AW304:AW310)/SUM(AV304:AV310)</f>
        <v>7.7578051087984864E-2</v>
      </c>
      <c r="BH310">
        <f t="shared" ref="BH310" si="2386">SUM(AY304:AY310)/SUM(AX304:AX310)</f>
        <v>6.6108494679923246E-2</v>
      </c>
      <c r="BI310">
        <f t="shared" ref="BI310" si="2387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1430371</v>
      </c>
      <c r="BO310" s="20">
        <v>332078</v>
      </c>
      <c r="BP310" s="20">
        <v>307570</v>
      </c>
      <c r="BQ310" s="20">
        <v>26005</v>
      </c>
      <c r="BR310" s="20">
        <v>10056</v>
      </c>
      <c r="BS310" s="20">
        <v>2564</v>
      </c>
      <c r="BT310" s="20">
        <v>2449</v>
      </c>
      <c r="BU310" s="20">
        <v>20473</v>
      </c>
      <c r="BV310" s="20">
        <v>5992</v>
      </c>
      <c r="BW310" s="20">
        <v>1558</v>
      </c>
      <c r="BX310" s="20">
        <v>1483</v>
      </c>
      <c r="BY310" s="20">
        <v>151871</v>
      </c>
      <c r="BZ310" s="20">
        <v>60234</v>
      </c>
      <c r="CA310" s="20">
        <v>15028</v>
      </c>
      <c r="CB310" s="20">
        <v>13785</v>
      </c>
    </row>
    <row r="311" spans="1:80" x14ac:dyDescent="0.35">
      <c r="A311" s="14">
        <f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388">-(J311-J310)+L311</f>
        <v>21</v>
      </c>
      <c r="N311" s="7">
        <f t="shared" ref="N311" si="2389">B311-C311</f>
        <v>1126368</v>
      </c>
      <c r="O311" s="4">
        <f t="shared" ref="O311" si="2390">C311/B311</f>
        <v>0.21542557267062401</v>
      </c>
      <c r="R311">
        <f t="shared" ref="R311" si="2391">C311-C310</f>
        <v>1704</v>
      </c>
      <c r="S311">
        <f t="shared" ref="S311" si="2392">N311-N310</f>
        <v>3567</v>
      </c>
      <c r="T311" s="8">
        <f t="shared" ref="T311" si="2393">R311/V311</f>
        <v>0.3232783153101878</v>
      </c>
      <c r="U311" s="8">
        <f t="shared" ref="U311" si="2394">SUM(R305:R311)/SUM(V305:V311)</f>
        <v>0.30927183699257621</v>
      </c>
      <c r="V311">
        <f t="shared" ref="V311" si="2395">B311-B310</f>
        <v>5271</v>
      </c>
      <c r="W311">
        <f t="shared" ref="W311" si="2396">C311-D311-E311</f>
        <v>32931</v>
      </c>
      <c r="X311" s="3">
        <f t="shared" ref="X311" si="2397">F311/W311</f>
        <v>1.4181166681849929E-2</v>
      </c>
      <c r="Y311">
        <f t="shared" ref="Y311" si="2398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399">Z311-AC311-AF311</f>
        <v>184</v>
      </c>
      <c r="AJ311">
        <f t="shared" ref="AJ311" si="2400">AA311-AD311-AG311</f>
        <v>233</v>
      </c>
      <c r="AK311">
        <f t="shared" ref="AK311" si="2401">AB311-AE311-AH311</f>
        <v>1170</v>
      </c>
      <c r="AL311">
        <v>13</v>
      </c>
      <c r="AM311">
        <v>13</v>
      </c>
      <c r="AN311">
        <v>52</v>
      </c>
      <c r="AS311">
        <f t="shared" ref="AS311" si="2402">BM311-BM310</f>
        <v>22177</v>
      </c>
      <c r="AT311">
        <f t="shared" ref="AT311" si="2403">BO311-BO310</f>
        <v>1890</v>
      </c>
      <c r="AU311">
        <f t="shared" ref="AU311" si="2404">AT311/AS311</f>
        <v>8.5223429679397569E-2</v>
      </c>
      <c r="AV311">
        <f t="shared" ref="AV311" si="2405">BQ311-BQ310</f>
        <v>322</v>
      </c>
      <c r="AW311">
        <f t="shared" ref="AW311" si="2406">BS311-BS310</f>
        <v>22</v>
      </c>
      <c r="AX311">
        <f t="shared" ref="AX311" si="2407">BY311-BY310</f>
        <v>-8997</v>
      </c>
      <c r="AY311">
        <f t="shared" ref="AY311" si="2408">CA311-CA310</f>
        <v>104</v>
      </c>
      <c r="AZ311">
        <f t="shared" ref="AZ311" si="2409">BU311-BU310</f>
        <v>173</v>
      </c>
      <c r="BA311">
        <f t="shared" ref="BA311" si="2410">BW311-BW310</f>
        <v>10</v>
      </c>
      <c r="BB311">
        <f t="shared" ref="BB311" si="2411">AW311/AV311</f>
        <v>6.8322981366459631E-2</v>
      </c>
      <c r="BC311">
        <f t="shared" ref="BC311" si="2412">AY311/AX311</f>
        <v>-1.1559408691786151E-2</v>
      </c>
      <c r="BD311">
        <f t="shared" ref="BD311" si="2413">AZ311/AY311</f>
        <v>1.6634615384615385</v>
      </c>
      <c r="BE311">
        <f t="shared" ref="BE311" si="2414">SUM(AT305:AT311)/SUM(AS305:AS311)</f>
        <v>6.9143564517705314E-2</v>
      </c>
      <c r="BF311">
        <f t="shared" ref="BF311" si="2415">SUM(AT298:AT311)/SUM(AS298:AS311)</f>
        <v>7.4928512201359238E-2</v>
      </c>
      <c r="BG311">
        <f t="shared" ref="BG311" si="2416">SUM(AW305:AW311)/SUM(AV305:AV311)</f>
        <v>7.1078431372549017E-2</v>
      </c>
      <c r="BH311">
        <f t="shared" ref="BH311" si="2417">SUM(AY305:AY311)/SUM(AX305:AX311)</f>
        <v>-0.11064166886717719</v>
      </c>
      <c r="BI311">
        <f t="shared" ref="BI311" si="2418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1435642</v>
      </c>
      <c r="BO311" s="20">
        <v>333968</v>
      </c>
      <c r="BP311" s="20">
        <v>309274</v>
      </c>
      <c r="BQ311" s="20">
        <v>26327</v>
      </c>
      <c r="BR311" s="20">
        <v>10181</v>
      </c>
      <c r="BS311" s="20">
        <v>2586</v>
      </c>
      <c r="BT311" s="20">
        <v>2470</v>
      </c>
      <c r="BU311" s="20">
        <v>20646</v>
      </c>
      <c r="BV311" s="20">
        <v>6015</v>
      </c>
      <c r="BW311" s="20">
        <v>1568</v>
      </c>
      <c r="BX311" s="20">
        <v>1493</v>
      </c>
      <c r="BY311" s="20">
        <v>142874</v>
      </c>
      <c r="BZ311" s="20">
        <v>60452</v>
      </c>
      <c r="CA311" s="20">
        <v>15132</v>
      </c>
      <c r="CB311" s="20">
        <v>13890</v>
      </c>
    </row>
    <row r="312" spans="1:80" x14ac:dyDescent="0.35">
      <c r="A312" s="14">
        <f>A311+1</f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419">-(J312-J311)+L312</f>
        <v>15</v>
      </c>
      <c r="N312" s="7">
        <f t="shared" ref="N312" si="2420">B312-C312</f>
        <v>1129158</v>
      </c>
      <c r="O312" s="4">
        <f t="shared" ref="O312" si="2421">C312/B312</f>
        <v>0.21571871509776794</v>
      </c>
      <c r="R312">
        <f t="shared" ref="R312" si="2422">C312-C311</f>
        <v>1304</v>
      </c>
      <c r="S312">
        <f t="shared" ref="S312" si="2423">N312-N311</f>
        <v>2790</v>
      </c>
      <c r="T312" s="8">
        <f t="shared" ref="T312" si="2424">R312/V312</f>
        <v>0.31851489985344406</v>
      </c>
      <c r="U312" s="8">
        <f t="shared" ref="U312" si="2425">SUM(R306:R312)/SUM(V306:V312)</f>
        <v>0.31264035931985884</v>
      </c>
      <c r="V312">
        <f t="shared" ref="V312" si="2426">B312-B311</f>
        <v>4094</v>
      </c>
      <c r="W312">
        <f t="shared" ref="W312" si="2427">C312-D312-E312</f>
        <v>33122</v>
      </c>
      <c r="X312" s="3">
        <f t="shared" ref="X312" si="2428">F312/W312</f>
        <v>1.3586136102892337E-2</v>
      </c>
      <c r="Y312">
        <f t="shared" ref="Y312" si="2429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430">Z312-AC312-AF312</f>
        <v>185</v>
      </c>
      <c r="AJ312">
        <f t="shared" ref="AJ312" si="2431">AA312-AD312-AG312</f>
        <v>229</v>
      </c>
      <c r="AK312">
        <f t="shared" ref="AK312" si="2432">AB312-AE312-AH312</f>
        <v>1179</v>
      </c>
      <c r="AL312">
        <v>16</v>
      </c>
      <c r="AM312">
        <v>16</v>
      </c>
      <c r="AN312">
        <v>57</v>
      </c>
      <c r="AS312">
        <f t="shared" ref="AS312" si="2433">BM312-BM311</f>
        <v>23271</v>
      </c>
      <c r="AT312">
        <f t="shared" ref="AT312" si="2434">BO312-BO311</f>
        <v>1403</v>
      </c>
      <c r="AU312">
        <f t="shared" ref="AU312" si="2435">AT312/AS312</f>
        <v>6.0289630871041208E-2</v>
      </c>
      <c r="AV312">
        <f t="shared" ref="AV312" si="2436">BQ312-BQ311</f>
        <v>290</v>
      </c>
      <c r="AW312">
        <f t="shared" ref="AW312" si="2437">BS312-BS311</f>
        <v>11</v>
      </c>
      <c r="AX312">
        <f t="shared" ref="AX312" si="2438">BY312-BY311</f>
        <v>11302</v>
      </c>
      <c r="AY312">
        <f t="shared" ref="AY312" si="2439">CA312-CA311</f>
        <v>78</v>
      </c>
      <c r="AZ312">
        <f t="shared" ref="AZ312" si="2440">BU312-BU311</f>
        <v>143</v>
      </c>
      <c r="BA312">
        <f t="shared" ref="BA312" si="2441">BW312-BW311</f>
        <v>5</v>
      </c>
      <c r="BB312">
        <f t="shared" ref="BB312" si="2442">AW312/AV312</f>
        <v>3.793103448275862E-2</v>
      </c>
      <c r="BC312">
        <f t="shared" ref="BC312" si="2443">AY312/AX312</f>
        <v>6.9014333746239605E-3</v>
      </c>
      <c r="BD312">
        <f t="shared" ref="BD312" si="2444">AZ312/AY312</f>
        <v>1.8333333333333333</v>
      </c>
      <c r="BE312">
        <f t="shared" ref="BE312" si="2445">SUM(AT306:AT312)/SUM(AS306:AS312)</f>
        <v>6.8581605848913901E-2</v>
      </c>
      <c r="BF312">
        <f t="shared" ref="BF312" si="2446">SUM(AT299:AT312)/SUM(AS299:AS312)</f>
        <v>7.3028468457076015E-2</v>
      </c>
      <c r="BG312">
        <f t="shared" ref="BG312" si="2447">SUM(AW306:AW312)/SUM(AV306:AV312)</f>
        <v>6.4648117839607208E-2</v>
      </c>
      <c r="BH312">
        <f t="shared" ref="BH312" si="2448">SUM(AY306:AY312)/SUM(AX306:AX312)</f>
        <v>7.0092697999674741E-2</v>
      </c>
      <c r="BI312">
        <f t="shared" ref="BI312" si="2449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1439736</v>
      </c>
      <c r="BO312" s="20">
        <v>335371</v>
      </c>
      <c r="BP312" s="20">
        <v>310578</v>
      </c>
      <c r="BQ312" s="20">
        <v>26617</v>
      </c>
      <c r="BR312" s="20">
        <v>10289</v>
      </c>
      <c r="BS312" s="20">
        <v>2597</v>
      </c>
      <c r="BT312" s="20">
        <v>2481</v>
      </c>
      <c r="BU312" s="20">
        <v>20789</v>
      </c>
      <c r="BV312" s="20">
        <v>6034</v>
      </c>
      <c r="BW312" s="20">
        <v>1573</v>
      </c>
      <c r="BX312" s="20">
        <v>1498</v>
      </c>
      <c r="BY312" s="20">
        <v>154176</v>
      </c>
      <c r="BZ312" s="20">
        <v>60641</v>
      </c>
      <c r="CA312" s="20">
        <v>15210</v>
      </c>
      <c r="CB312" s="20">
        <v>13962</v>
      </c>
    </row>
    <row r="313" spans="1:80" x14ac:dyDescent="0.35">
      <c r="A313" s="14">
        <f>A312+1</f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450">-(J313-J312)+L313</f>
        <v>24</v>
      </c>
      <c r="N313" s="7">
        <f t="shared" ref="N313" si="2451">B313-C313</f>
        <v>1132493</v>
      </c>
      <c r="O313" s="4">
        <f t="shared" ref="O313" si="2452">C313/B313</f>
        <v>0.21597319961757255</v>
      </c>
      <c r="R313">
        <f t="shared" ref="R313" si="2453">C313-C312</f>
        <v>1386</v>
      </c>
      <c r="S313">
        <f t="shared" ref="S313" si="2454">N313-N312</f>
        <v>3335</v>
      </c>
      <c r="T313" s="8">
        <f t="shared" ref="T313" si="2455">R313/V313</f>
        <v>0.2935818682482525</v>
      </c>
      <c r="U313" s="8">
        <f t="shared" ref="U313" si="2456">SUM(R307:R313)/SUM(V307:V313)</f>
        <v>0.30724308222936425</v>
      </c>
      <c r="V313">
        <f t="shared" ref="V313" si="2457">B313-B312</f>
        <v>4721</v>
      </c>
      <c r="W313">
        <f t="shared" ref="W313" si="2458">C313-D313-E313</f>
        <v>34298</v>
      </c>
      <c r="X313" s="3">
        <f t="shared" ref="X313" si="2459">F313/W313</f>
        <v>1.2216455770015745E-2</v>
      </c>
      <c r="Y313">
        <f t="shared" ref="Y313" si="2460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461">Z313-AC313-AF313</f>
        <v>194</v>
      </c>
      <c r="AJ313">
        <f t="shared" ref="AJ313" si="2462">AA313-AD313-AG313</f>
        <v>239</v>
      </c>
      <c r="AK313">
        <f t="shared" ref="AK313" si="2463">AB313-AE313-AH313</f>
        <v>1236</v>
      </c>
      <c r="AL313">
        <v>16</v>
      </c>
      <c r="AM313">
        <v>16</v>
      </c>
      <c r="AN313">
        <v>52</v>
      </c>
      <c r="AS313">
        <f t="shared" ref="AS313" si="2464">BM313-BM312</f>
        <v>22782</v>
      </c>
      <c r="AT313">
        <f t="shared" ref="AT313" si="2465">BO313-BO312</f>
        <v>1500</v>
      </c>
      <c r="AU313">
        <f t="shared" ref="AU313" si="2466">AT313/AS313</f>
        <v>6.5841453779299453E-2</v>
      </c>
      <c r="AV313">
        <f t="shared" ref="AV313" si="2467">BQ313-BQ312</f>
        <v>259</v>
      </c>
      <c r="AW313">
        <f t="shared" ref="AW313" si="2468">BS313-BS312</f>
        <v>12</v>
      </c>
      <c r="AX313">
        <f t="shared" ref="AX313" si="2469">BY313-BY312</f>
        <v>1035</v>
      </c>
      <c r="AY313">
        <f t="shared" ref="AY313" si="2470">CA313-CA312</f>
        <v>87</v>
      </c>
      <c r="AZ313">
        <f t="shared" ref="AZ313" si="2471">BU313-BU312</f>
        <v>189</v>
      </c>
      <c r="BA313">
        <f t="shared" ref="BA313" si="2472">BW313-BW312</f>
        <v>13</v>
      </c>
      <c r="BB313">
        <f t="shared" ref="BB313" si="2473">AW313/AV313</f>
        <v>4.633204633204633E-2</v>
      </c>
      <c r="BC313">
        <f t="shared" ref="BC313" si="2474">AY313/AX313</f>
        <v>8.4057971014492749E-2</v>
      </c>
      <c r="BD313">
        <f t="shared" ref="BD313" si="2475">AZ313/AY313</f>
        <v>2.1724137931034484</v>
      </c>
      <c r="BE313">
        <f t="shared" ref="BE313" si="2476">SUM(AT307:AT313)/SUM(AS307:AS313)</f>
        <v>6.8020533286130377E-2</v>
      </c>
      <c r="BF313">
        <f t="shared" ref="BF313" si="2477">SUM(AT300:AT313)/SUM(AS300:AS313)</f>
        <v>7.1998987433896447E-2</v>
      </c>
      <c r="BG313">
        <f t="shared" ref="BG313" si="2478">SUM(AW307:AW313)/SUM(AV307:AV313)</f>
        <v>5.7515337423312884E-2</v>
      </c>
      <c r="BH313">
        <f t="shared" ref="BH313" si="2479">SUM(AY307:AY313)/SUM(AX307:AX313)</f>
        <v>8.0523672883787659E-2</v>
      </c>
      <c r="BI313">
        <f t="shared" ref="BI313" si="2480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1444457</v>
      </c>
      <c r="BO313" s="20">
        <v>336871</v>
      </c>
      <c r="BP313" s="20">
        <v>311964</v>
      </c>
      <c r="BQ313" s="20">
        <v>26876</v>
      </c>
      <c r="BR313" s="20">
        <v>10363</v>
      </c>
      <c r="BS313" s="20">
        <v>2609</v>
      </c>
      <c r="BT313" s="20">
        <v>2495</v>
      </c>
      <c r="BU313" s="20">
        <v>20978</v>
      </c>
      <c r="BV313" s="20">
        <v>6058</v>
      </c>
      <c r="BW313" s="20">
        <v>1586</v>
      </c>
      <c r="BX313" s="20">
        <v>1509</v>
      </c>
      <c r="BY313" s="20">
        <v>155211</v>
      </c>
      <c r="BZ313" s="20">
        <v>60869</v>
      </c>
      <c r="CA313" s="20">
        <v>15297</v>
      </c>
      <c r="CB313" s="20">
        <v>14042</v>
      </c>
    </row>
  </sheetData>
  <conditionalFormatting sqref="AH228">
    <cfRule type="cellIs" dxfId="22" priority="15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R228:R313</xm:sqref>
        </x14:conditionalFormatting>
        <x14:conditionalFormatting xmlns:xm="http://schemas.microsoft.com/office/excel/2006/main">
          <x14:cfRule type="cellIs" priority="22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Y228:Y313</xm:sqref>
        </x14:conditionalFormatting>
        <x14:conditionalFormatting xmlns:xm="http://schemas.microsoft.com/office/excel/2006/main">
          <x14:cfRule type="cellIs" priority="21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F228:F313</xm:sqref>
        </x14:conditionalFormatting>
        <x14:conditionalFormatting xmlns:xm="http://schemas.microsoft.com/office/excel/2006/main">
          <x14:cfRule type="cellIs" priority="20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19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J228:J313</xm:sqref>
        </x14:conditionalFormatting>
        <x14:conditionalFormatting xmlns:xm="http://schemas.microsoft.com/office/excel/2006/main">
          <x14:cfRule type="cellIs" priority="18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K228:K313</xm:sqref>
        </x14:conditionalFormatting>
        <x14:conditionalFormatting xmlns:xm="http://schemas.microsoft.com/office/excel/2006/main">
          <x14:cfRule type="cellIs" priority="17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16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4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3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2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1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0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9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8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7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6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5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4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3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2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I229:I313</xm:sqref>
        </x14:conditionalFormatting>
        <x14:conditionalFormatting xmlns:xm="http://schemas.microsoft.com/office/excel/2006/main">
          <x14:cfRule type="cellIs" priority="1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W229:W313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>
        <f>MAX(covid19!T:T)</f>
        <v>0.89321739130434785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137</v>
      </c>
      <c r="R2">
        <f>MAX(covid19!AF:AF)</f>
        <v>48</v>
      </c>
      <c r="S2">
        <f>MAX(covid19!AG:AG)</f>
        <v>24</v>
      </c>
      <c r="T2">
        <f>MAX(covid19!AH:AH)</f>
        <v>243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2021-01-23T16:57:02Z</dcterms:modified>
</cp:coreProperties>
</file>