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C8B4B640-19D1-4153-95BF-17D495D5C6CE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20" i="1" l="1"/>
  <c r="W914" i="1"/>
  <c r="W908" i="1"/>
  <c r="W902" i="1"/>
  <c r="W895" i="1"/>
  <c r="W888" i="1"/>
  <c r="W881" i="1"/>
  <c r="W875" i="1"/>
  <c r="BO1" i="9"/>
  <c r="W869" i="1"/>
  <c r="W864" i="1"/>
  <c r="W859" i="1"/>
  <c r="W852" i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<sst xmlns="http://schemas.openxmlformats.org/spreadsheetml/2006/main" count="480" uniqueCount="461">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</sst>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920"/>
  <sheetViews>
    <sheetView zoomScale="112" zoomScaleNormal="112" workbookViewId="0">
      <pane xSplit="1" ySplit="1" topLeftCell="B908" activePane="bottomRight" state="frozen"/>
      <selection pane="topRight" activeCell="B1" sqref="B1"/>
      <selection pane="bottomLeft" activeCell="A2" sqref="A2"/>
      <selection pane="bottomRight" activeCell="W920" sqref="W920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 x14ac:dyDescent="0.3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 x14ac:dyDescent="0.3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 x14ac:dyDescent="0.3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 x14ac:dyDescent="0.3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 x14ac:dyDescent="0.3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x14ac:dyDescent="0.3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x14ac:dyDescent="0.3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x14ac:dyDescent="0.3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x14ac:dyDescent="0.3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x14ac:dyDescent="0.3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x14ac:dyDescent="0.3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x14ac:dyDescent="0.3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  <row r="854" spans="1:65" x14ac:dyDescent="0.35">
      <c r="A854" s="1">
        <v>44918</v>
      </c>
      <c r="F854">
        <v>256</v>
      </c>
      <c r="G854">
        <v>44</v>
      </c>
      <c r="H854">
        <v>26</v>
      </c>
      <c r="I854">
        <v>52</v>
      </c>
      <c r="BK854"/>
      <c r="BL854"/>
      <c r="BM854"/>
    </row>
    <row r="855" spans="1:65" x14ac:dyDescent="0.35">
      <c r="A855" s="1">
        <v>44919</v>
      </c>
      <c r="F855">
        <v>241</v>
      </c>
      <c r="G855">
        <v>33</v>
      </c>
      <c r="H855">
        <v>15</v>
      </c>
      <c r="I855">
        <v>41</v>
      </c>
      <c r="BK855"/>
      <c r="BL855"/>
      <c r="BM855"/>
    </row>
    <row r="856" spans="1:65" x14ac:dyDescent="0.35">
      <c r="A856" s="1">
        <v>44920</v>
      </c>
      <c r="F856">
        <v>246</v>
      </c>
      <c r="G856">
        <v>37</v>
      </c>
      <c r="H856">
        <v>15</v>
      </c>
      <c r="I856">
        <v>47</v>
      </c>
      <c r="BK856"/>
      <c r="BL856"/>
      <c r="BM856"/>
    </row>
    <row r="857" spans="1:65" x14ac:dyDescent="0.35">
      <c r="A857" s="1">
        <v>44921</v>
      </c>
      <c r="F857">
        <v>241</v>
      </c>
      <c r="G857">
        <v>35</v>
      </c>
      <c r="H857">
        <v>17</v>
      </c>
      <c r="I857">
        <v>41</v>
      </c>
      <c r="BK857"/>
      <c r="BL857"/>
      <c r="BM857"/>
    </row>
    <row r="858" spans="1:65" x14ac:dyDescent="0.35">
      <c r="A858" s="1">
        <v>44922</v>
      </c>
      <c r="F858">
        <v>239</v>
      </c>
      <c r="G858">
        <v>52</v>
      </c>
      <c r="H858">
        <v>19</v>
      </c>
      <c r="I858">
        <v>59</v>
      </c>
      <c r="BK858"/>
      <c r="BL858"/>
      <c r="BM858"/>
    </row>
    <row r="859" spans="1:65" x14ac:dyDescent="0.35">
      <c r="A859" s="1">
        <v>44923</v>
      </c>
      <c r="C859">
        <v>886411</v>
      </c>
      <c r="D859">
        <v>863303</v>
      </c>
      <c r="E859">
        <v>10423</v>
      </c>
      <c r="F859">
        <v>243</v>
      </c>
      <c r="G859">
        <v>35</v>
      </c>
      <c r="H859">
        <v>20</v>
      </c>
      <c r="I859">
        <v>42</v>
      </c>
      <c r="W859">
        <f>C859-D859-E859</f>
        <v>12685</v>
      </c>
      <c r="Y859">
        <v>36</v>
      </c>
      <c r="Z859">
        <v>6280</v>
      </c>
      <c r="AA859">
        <v>3753</v>
      </c>
      <c r="AB859">
        <v>38251</v>
      </c>
      <c r="AC859">
        <v>6113</v>
      </c>
      <c r="AD859">
        <v>3627</v>
      </c>
      <c r="AE859">
        <v>37073</v>
      </c>
      <c r="AF859">
        <v>86</v>
      </c>
      <c r="AG859">
        <v>60</v>
      </c>
      <c r="AH859">
        <v>516</v>
      </c>
      <c r="AI859">
        <v>81</v>
      </c>
      <c r="AJ859">
        <v>126</v>
      </c>
      <c r="AK859">
        <v>662</v>
      </c>
      <c r="BK859"/>
      <c r="BL859"/>
      <c r="BM859"/>
    </row>
    <row r="860" spans="1:65" x14ac:dyDescent="0.35">
      <c r="A860" s="1">
        <v>44925</v>
      </c>
      <c r="F860">
        <v>274</v>
      </c>
      <c r="G860">
        <v>60</v>
      </c>
      <c r="H860">
        <v>23</v>
      </c>
      <c r="I860">
        <v>65</v>
      </c>
      <c r="BK860"/>
      <c r="BL860"/>
      <c r="BM860"/>
    </row>
    <row r="861" spans="1:65" x14ac:dyDescent="0.35">
      <c r="A861" s="1">
        <v>44927</v>
      </c>
      <c r="F861">
        <v>259</v>
      </c>
      <c r="G861">
        <v>48</v>
      </c>
      <c r="H861">
        <v>17</v>
      </c>
      <c r="I861">
        <v>52</v>
      </c>
      <c r="BK861"/>
      <c r="BL861"/>
      <c r="BM861"/>
    </row>
    <row r="862" spans="1:65" x14ac:dyDescent="0.35">
      <c r="A862" s="1">
        <v>44928</v>
      </c>
      <c r="F862">
        <v>254</v>
      </c>
      <c r="G862">
        <v>46</v>
      </c>
      <c r="H862">
        <v>17</v>
      </c>
      <c r="I862">
        <v>50</v>
      </c>
      <c r="BK862"/>
      <c r="BL862"/>
      <c r="BM862"/>
    </row>
    <row r="863" spans="1:65" x14ac:dyDescent="0.35">
      <c r="A863" s="1">
        <v>44929</v>
      </c>
      <c r="F863">
        <v>226</v>
      </c>
      <c r="G863">
        <v>35</v>
      </c>
      <c r="H863">
        <v>18</v>
      </c>
      <c r="I863">
        <v>43</v>
      </c>
      <c r="BK863"/>
      <c r="BL863"/>
      <c r="BM863"/>
    </row>
    <row r="864" spans="1:65" x14ac:dyDescent="0.35">
      <c r="A864" s="1">
        <v>44930</v>
      </c>
      <c r="C864">
        <v>888667</v>
      </c>
      <c r="D864">
        <v>870427</v>
      </c>
      <c r="E864">
        <v>10463</v>
      </c>
      <c r="F864">
        <v>248</v>
      </c>
      <c r="G864">
        <v>46</v>
      </c>
      <c r="H864">
        <v>21</v>
      </c>
      <c r="I864">
        <v>53</v>
      </c>
      <c r="W864">
        <f>C864-D864-E864</f>
        <v>7777</v>
      </c>
      <c r="Y864">
        <v>40</v>
      </c>
      <c r="Z864">
        <v>6301</v>
      </c>
      <c r="AA864">
        <v>3768</v>
      </c>
      <c r="AB864">
        <v>38347</v>
      </c>
      <c r="AC864">
        <v>6130</v>
      </c>
      <c r="AD864">
        <v>3646</v>
      </c>
      <c r="AE864">
        <v>37220</v>
      </c>
      <c r="AF864">
        <v>86</v>
      </c>
      <c r="AG864">
        <v>61</v>
      </c>
      <c r="AH864">
        <v>517</v>
      </c>
      <c r="AI864">
        <v>85</v>
      </c>
      <c r="AJ864">
        <v>122</v>
      </c>
      <c r="AK864">
        <v>610</v>
      </c>
      <c r="BK864"/>
      <c r="BL864"/>
      <c r="BM864"/>
    </row>
    <row r="865" spans="1:65" x14ac:dyDescent="0.35">
      <c r="A865" s="1">
        <v>44932</v>
      </c>
      <c r="F865">
        <v>243</v>
      </c>
      <c r="G865">
        <v>32</v>
      </c>
      <c r="H865">
        <v>20</v>
      </c>
      <c r="I865">
        <v>42</v>
      </c>
      <c r="BK865"/>
      <c r="BL865"/>
      <c r="BM865"/>
    </row>
    <row r="866" spans="1:65" x14ac:dyDescent="0.35">
      <c r="A866" s="1">
        <v>44933</v>
      </c>
      <c r="F866">
        <v>220</v>
      </c>
      <c r="G866">
        <v>34</v>
      </c>
      <c r="H866">
        <v>17</v>
      </c>
      <c r="I866">
        <v>36</v>
      </c>
      <c r="BK866"/>
      <c r="BL866"/>
      <c r="BM866"/>
    </row>
    <row r="867" spans="1:65" x14ac:dyDescent="0.35">
      <c r="A867" s="1">
        <v>44934</v>
      </c>
      <c r="F867">
        <v>224</v>
      </c>
      <c r="G867">
        <v>33</v>
      </c>
      <c r="H867">
        <v>15</v>
      </c>
      <c r="I867">
        <v>37</v>
      </c>
      <c r="BK867"/>
      <c r="BL867"/>
      <c r="BM867"/>
    </row>
    <row r="868" spans="1:65" x14ac:dyDescent="0.35">
      <c r="A868" s="1">
        <v>44935</v>
      </c>
      <c r="F868">
        <v>226</v>
      </c>
      <c r="G868">
        <v>31</v>
      </c>
      <c r="H868">
        <v>18</v>
      </c>
      <c r="I868">
        <v>34</v>
      </c>
      <c r="BK868"/>
      <c r="BL868"/>
      <c r="BM868"/>
    </row>
    <row r="869" spans="1:65" x14ac:dyDescent="0.35">
      <c r="A869" s="1">
        <v>44937</v>
      </c>
      <c r="C869">
        <v>890868</v>
      </c>
      <c r="D869">
        <v>870427</v>
      </c>
      <c r="E869">
        <v>10508</v>
      </c>
      <c r="F869">
        <v>222</v>
      </c>
      <c r="G869">
        <v>38</v>
      </c>
      <c r="H869">
        <v>23</v>
      </c>
      <c r="I869">
        <v>45</v>
      </c>
      <c r="W869">
        <f>C869-D869-E869</f>
        <v>9933</v>
      </c>
      <c r="Y869">
        <v>45</v>
      </c>
      <c r="Z869">
        <v>6312</v>
      </c>
      <c r="AA869">
        <v>3774</v>
      </c>
      <c r="AB869">
        <v>38433</v>
      </c>
      <c r="AC869">
        <v>6154</v>
      </c>
      <c r="AD869">
        <v>3667</v>
      </c>
      <c r="AE869">
        <v>37416</v>
      </c>
      <c r="AF869">
        <v>86</v>
      </c>
      <c r="AG869">
        <v>61</v>
      </c>
      <c r="AH869">
        <v>519</v>
      </c>
      <c r="AI869">
        <v>72</v>
      </c>
      <c r="AJ869">
        <v>107</v>
      </c>
      <c r="AK869">
        <v>498</v>
      </c>
      <c r="BK869"/>
      <c r="BL869"/>
      <c r="BM869"/>
    </row>
    <row r="870" spans="1:65" x14ac:dyDescent="0.35">
      <c r="A870" s="1">
        <v>44938</v>
      </c>
      <c r="F870">
        <v>232</v>
      </c>
      <c r="G870">
        <v>43</v>
      </c>
      <c r="H870">
        <v>16</v>
      </c>
      <c r="I870">
        <v>46</v>
      </c>
      <c r="BK870"/>
      <c r="BL870"/>
      <c r="BM870"/>
    </row>
    <row r="871" spans="1:65" x14ac:dyDescent="0.35">
      <c r="A871" s="1">
        <v>44939</v>
      </c>
      <c r="F871">
        <v>231</v>
      </c>
      <c r="G871">
        <v>43</v>
      </c>
      <c r="H871">
        <v>19</v>
      </c>
      <c r="I871">
        <v>48</v>
      </c>
      <c r="BK871"/>
      <c r="BL871"/>
      <c r="BM871"/>
    </row>
    <row r="872" spans="1:65" x14ac:dyDescent="0.35">
      <c r="A872" s="1">
        <v>44941</v>
      </c>
      <c r="F872">
        <v>222</v>
      </c>
      <c r="G872">
        <v>20</v>
      </c>
      <c r="H872">
        <v>19</v>
      </c>
      <c r="I872">
        <v>21</v>
      </c>
      <c r="BK872"/>
      <c r="BL872"/>
      <c r="BM872"/>
    </row>
    <row r="873" spans="1:65" x14ac:dyDescent="0.35">
      <c r="A873" s="1">
        <v>44942</v>
      </c>
      <c r="F873">
        <v>217</v>
      </c>
      <c r="G873">
        <v>22</v>
      </c>
      <c r="H873">
        <v>21</v>
      </c>
      <c r="I873">
        <v>26</v>
      </c>
      <c r="BK873"/>
      <c r="BL873"/>
      <c r="BM873"/>
    </row>
    <row r="874" spans="1:65" x14ac:dyDescent="0.35">
      <c r="A874" s="1">
        <v>44943</v>
      </c>
      <c r="F874">
        <v>195</v>
      </c>
      <c r="G874">
        <v>23</v>
      </c>
      <c r="H874">
        <v>13</v>
      </c>
      <c r="I874">
        <v>27</v>
      </c>
      <c r="BK874"/>
      <c r="BL874"/>
      <c r="BM874"/>
    </row>
    <row r="875" spans="1:65" x14ac:dyDescent="0.35">
      <c r="A875" s="1">
        <v>44944</v>
      </c>
      <c r="C875">
        <v>892558</v>
      </c>
      <c r="D875">
        <v>873876</v>
      </c>
      <c r="E875">
        <v>10538</v>
      </c>
      <c r="F875">
        <v>177</v>
      </c>
      <c r="G875">
        <v>42</v>
      </c>
      <c r="H875">
        <v>16</v>
      </c>
      <c r="I875">
        <v>54</v>
      </c>
      <c r="W875">
        <f>C875-D875-E875</f>
        <v>8144</v>
      </c>
      <c r="Y875">
        <v>30</v>
      </c>
      <c r="Z875">
        <v>6323</v>
      </c>
      <c r="AA875">
        <v>3774</v>
      </c>
      <c r="AB875">
        <v>38500</v>
      </c>
      <c r="AC875">
        <v>6178</v>
      </c>
      <c r="AD875">
        <v>3686</v>
      </c>
      <c r="AE875">
        <v>37618</v>
      </c>
      <c r="AF875">
        <v>87</v>
      </c>
      <c r="AG875">
        <v>61</v>
      </c>
      <c r="AH875">
        <v>520</v>
      </c>
      <c r="AI875">
        <v>58</v>
      </c>
      <c r="AJ875">
        <v>88</v>
      </c>
      <c r="AK875">
        <v>362</v>
      </c>
      <c r="BK875"/>
      <c r="BL875"/>
      <c r="BM875"/>
    </row>
    <row r="876" spans="1:65" x14ac:dyDescent="0.35">
      <c r="A876" s="1">
        <v>44945</v>
      </c>
      <c r="F876">
        <v>180</v>
      </c>
      <c r="G876">
        <v>31</v>
      </c>
      <c r="H876">
        <v>16</v>
      </c>
      <c r="I876">
        <v>35</v>
      </c>
      <c r="BK876"/>
      <c r="BL876"/>
      <c r="BM876"/>
    </row>
    <row r="877" spans="1:65" x14ac:dyDescent="0.35">
      <c r="A877" s="1">
        <v>44946</v>
      </c>
      <c r="F877">
        <v>176</v>
      </c>
      <c r="G877">
        <v>29</v>
      </c>
      <c r="H877">
        <v>12</v>
      </c>
      <c r="I877">
        <v>35</v>
      </c>
      <c r="BK877"/>
      <c r="BL877"/>
      <c r="BM877"/>
    </row>
    <row r="878" spans="1:65" x14ac:dyDescent="0.35">
      <c r="A878" s="1">
        <v>44947</v>
      </c>
      <c r="F878">
        <v>172</v>
      </c>
      <c r="G878">
        <v>38</v>
      </c>
      <c r="H878">
        <v>14</v>
      </c>
      <c r="I878">
        <v>44</v>
      </c>
      <c r="BK878"/>
      <c r="BL878"/>
      <c r="BM878"/>
    </row>
    <row r="879" spans="1:65" x14ac:dyDescent="0.35">
      <c r="A879" s="1">
        <v>44948</v>
      </c>
      <c r="F879">
        <v>166</v>
      </c>
      <c r="G879">
        <v>37</v>
      </c>
      <c r="H879">
        <v>13</v>
      </c>
      <c r="I879">
        <v>45</v>
      </c>
      <c r="BK879"/>
      <c r="BL879"/>
      <c r="BM879"/>
    </row>
    <row r="880" spans="1:65" x14ac:dyDescent="0.35">
      <c r="A880" s="1">
        <v>44950</v>
      </c>
      <c r="F880">
        <v>164</v>
      </c>
      <c r="G880">
        <v>25</v>
      </c>
      <c r="H880">
        <v>10</v>
      </c>
      <c r="I880">
        <v>31</v>
      </c>
      <c r="BK880"/>
      <c r="BL880"/>
      <c r="BM880"/>
    </row>
    <row r="881" spans="1:65" x14ac:dyDescent="0.35">
      <c r="A881" s="1">
        <v>44951</v>
      </c>
      <c r="C881">
        <v>894124</v>
      </c>
      <c r="D881">
        <v>875988</v>
      </c>
      <c r="E881">
        <v>10566</v>
      </c>
      <c r="F881">
        <v>154</v>
      </c>
      <c r="G881">
        <v>26</v>
      </c>
      <c r="H881">
        <v>16</v>
      </c>
      <c r="I881">
        <v>35</v>
      </c>
      <c r="W881">
        <f>C881-D881-E881</f>
        <v>7570</v>
      </c>
      <c r="Y881">
        <v>28</v>
      </c>
      <c r="Z881">
        <v>6327</v>
      </c>
      <c r="AA881">
        <v>3778</v>
      </c>
      <c r="AB881">
        <v>38565</v>
      </c>
      <c r="AC881">
        <v>6193</v>
      </c>
      <c r="AD881">
        <v>3692</v>
      </c>
      <c r="AE881">
        <v>37730</v>
      </c>
      <c r="AF881">
        <v>87</v>
      </c>
      <c r="AG881">
        <v>61</v>
      </c>
      <c r="AH881">
        <v>521</v>
      </c>
      <c r="AI881">
        <v>47</v>
      </c>
      <c r="AJ881">
        <v>86</v>
      </c>
      <c r="AK881">
        <v>314</v>
      </c>
      <c r="BK881"/>
      <c r="BL881"/>
      <c r="BM881"/>
    </row>
    <row r="882" spans="1:65" x14ac:dyDescent="0.35">
      <c r="A882" s="1">
        <v>44952</v>
      </c>
      <c r="F882">
        <v>161</v>
      </c>
      <c r="G882">
        <v>26</v>
      </c>
      <c r="H882">
        <v>16</v>
      </c>
      <c r="I882">
        <v>36</v>
      </c>
      <c r="BK882"/>
      <c r="BL882"/>
      <c r="BM882"/>
    </row>
    <row r="883" spans="1:65" x14ac:dyDescent="0.35">
      <c r="A883" s="1">
        <v>44953</v>
      </c>
      <c r="F883">
        <v>144</v>
      </c>
      <c r="G883">
        <v>18</v>
      </c>
      <c r="H883">
        <v>10</v>
      </c>
      <c r="I883">
        <v>21</v>
      </c>
      <c r="BK883"/>
      <c r="BL883"/>
      <c r="BM883"/>
    </row>
    <row r="884" spans="1:65" x14ac:dyDescent="0.35">
      <c r="A884" s="1">
        <v>44954</v>
      </c>
      <c r="F884">
        <v>145</v>
      </c>
      <c r="G884">
        <v>25</v>
      </c>
      <c r="H884">
        <v>13</v>
      </c>
      <c r="I884">
        <v>33</v>
      </c>
      <c r="BK884"/>
      <c r="BL884"/>
      <c r="BM884"/>
    </row>
    <row r="885" spans="1:65" x14ac:dyDescent="0.35">
      <c r="A885" s="1">
        <v>44955</v>
      </c>
      <c r="F885">
        <v>148</v>
      </c>
      <c r="G885">
        <v>30</v>
      </c>
      <c r="H885">
        <v>13</v>
      </c>
      <c r="I885">
        <v>37</v>
      </c>
      <c r="BK885"/>
      <c r="BL885"/>
      <c r="BM885"/>
    </row>
    <row r="886" spans="1:65" x14ac:dyDescent="0.35">
      <c r="A886" s="1">
        <v>44956</v>
      </c>
      <c r="F886">
        <v>147</v>
      </c>
      <c r="G886">
        <v>24</v>
      </c>
      <c r="H886">
        <v>14</v>
      </c>
      <c r="I886">
        <v>32</v>
      </c>
      <c r="BK886"/>
      <c r="BL886"/>
      <c r="BM886"/>
    </row>
    <row r="887" spans="1:65" x14ac:dyDescent="0.35">
      <c r="A887" s="1">
        <v>44957</v>
      </c>
      <c r="F887">
        <v>135</v>
      </c>
      <c r="G887">
        <v>15</v>
      </c>
      <c r="H887">
        <v>16</v>
      </c>
      <c r="I887">
        <v>20</v>
      </c>
      <c r="BK887"/>
      <c r="BL887"/>
      <c r="BM887"/>
    </row>
    <row r="888" spans="1:65" x14ac:dyDescent="0.35">
      <c r="A888" s="1">
        <v>44958</v>
      </c>
      <c r="C888">
        <v>895619</v>
      </c>
      <c r="D888">
        <v>878204</v>
      </c>
      <c r="E888">
        <v>10597</v>
      </c>
      <c r="F888">
        <v>131</v>
      </c>
      <c r="G888">
        <v>21</v>
      </c>
      <c r="H888">
        <v>12</v>
      </c>
      <c r="I888">
        <v>30</v>
      </c>
      <c r="W888">
        <f>C888-D888-E888</f>
        <v>6818</v>
      </c>
      <c r="Y888">
        <v>31</v>
      </c>
      <c r="Z888">
        <v>6331</v>
      </c>
      <c r="AA888">
        <v>3783</v>
      </c>
      <c r="AB888">
        <v>38600</v>
      </c>
      <c r="AC888">
        <v>6214</v>
      </c>
      <c r="AD888">
        <v>3707</v>
      </c>
      <c r="AE888">
        <v>37825</v>
      </c>
      <c r="AF888">
        <v>87</v>
      </c>
      <c r="AG888">
        <v>61</v>
      </c>
      <c r="AH888">
        <v>522</v>
      </c>
      <c r="AI888">
        <v>30</v>
      </c>
      <c r="AJ888">
        <v>76</v>
      </c>
      <c r="AK888">
        <v>253</v>
      </c>
      <c r="BK888"/>
      <c r="BL888"/>
      <c r="BM888"/>
    </row>
    <row r="889" spans="1:65" x14ac:dyDescent="0.35">
      <c r="A889" s="1">
        <v>44959</v>
      </c>
      <c r="F889">
        <v>131</v>
      </c>
      <c r="G889">
        <v>24</v>
      </c>
      <c r="H889">
        <v>14</v>
      </c>
      <c r="I889">
        <v>29</v>
      </c>
      <c r="BK889"/>
      <c r="BL889"/>
      <c r="BM889"/>
    </row>
    <row r="890" spans="1:65" x14ac:dyDescent="0.35">
      <c r="A890" s="1">
        <v>44960</v>
      </c>
      <c r="F890">
        <v>138</v>
      </c>
      <c r="G890">
        <v>31</v>
      </c>
      <c r="H890">
        <v>22</v>
      </c>
      <c r="I890">
        <v>40</v>
      </c>
      <c r="BK890"/>
      <c r="BL890"/>
      <c r="BM890"/>
    </row>
    <row r="891" spans="1:65" x14ac:dyDescent="0.35">
      <c r="A891" s="1">
        <v>44961</v>
      </c>
      <c r="F891">
        <v>124</v>
      </c>
      <c r="G891">
        <v>22</v>
      </c>
      <c r="H891">
        <v>20</v>
      </c>
      <c r="I891">
        <v>23</v>
      </c>
      <c r="BK891"/>
      <c r="BL891"/>
      <c r="BM891"/>
    </row>
    <row r="892" spans="1:65" x14ac:dyDescent="0.35">
      <c r="A892" s="1">
        <v>44962</v>
      </c>
      <c r="F892">
        <v>127</v>
      </c>
      <c r="G892">
        <v>16</v>
      </c>
      <c r="H892">
        <v>19</v>
      </c>
      <c r="I892">
        <v>16</v>
      </c>
      <c r="BK892"/>
      <c r="BL892"/>
      <c r="BM892"/>
    </row>
    <row r="893" spans="1:65" x14ac:dyDescent="0.35">
      <c r="A893" s="1">
        <v>44963</v>
      </c>
      <c r="F893">
        <v>122</v>
      </c>
      <c r="G893">
        <v>16</v>
      </c>
      <c r="H893">
        <v>20</v>
      </c>
      <c r="I893">
        <v>18</v>
      </c>
      <c r="BK893"/>
      <c r="BL893"/>
      <c r="BM893"/>
    </row>
    <row r="894" spans="1:65" x14ac:dyDescent="0.35">
      <c r="A894" s="1">
        <v>44964</v>
      </c>
      <c r="F894">
        <v>128</v>
      </c>
      <c r="G894">
        <v>14</v>
      </c>
      <c r="H894">
        <v>16</v>
      </c>
      <c r="I894">
        <v>23</v>
      </c>
      <c r="BK894"/>
      <c r="BL894"/>
      <c r="BM894"/>
    </row>
    <row r="895" spans="1:65" x14ac:dyDescent="0.35">
      <c r="A895" s="1">
        <v>44965</v>
      </c>
      <c r="C895">
        <v>897136</v>
      </c>
      <c r="D895">
        <v>880360</v>
      </c>
      <c r="E895">
        <v>10625</v>
      </c>
      <c r="F895">
        <v>122</v>
      </c>
      <c r="G895">
        <v>24</v>
      </c>
      <c r="H895">
        <v>15</v>
      </c>
      <c r="I895">
        <v>30</v>
      </c>
      <c r="W895">
        <f>C895-D895-E895</f>
        <v>6151</v>
      </c>
      <c r="Y895">
        <v>28</v>
      </c>
      <c r="Z895">
        <v>6337</v>
      </c>
      <c r="AA895">
        <v>3788</v>
      </c>
      <c r="AB895">
        <v>38660</v>
      </c>
      <c r="AC895">
        <v>6224</v>
      </c>
      <c r="AD895">
        <v>3712</v>
      </c>
      <c r="AE895">
        <v>37910</v>
      </c>
      <c r="AF895">
        <v>88</v>
      </c>
      <c r="AG895">
        <v>62</v>
      </c>
      <c r="AH895">
        <v>523</v>
      </c>
      <c r="AI895">
        <v>25</v>
      </c>
      <c r="AJ895">
        <v>76</v>
      </c>
      <c r="AK895">
        <v>227</v>
      </c>
      <c r="BK895"/>
      <c r="BL895"/>
      <c r="BM895"/>
    </row>
    <row r="896" spans="1:65" x14ac:dyDescent="0.35">
      <c r="A896" s="1">
        <v>44966</v>
      </c>
      <c r="F896">
        <v>120</v>
      </c>
      <c r="G896">
        <v>25</v>
      </c>
      <c r="H896">
        <v>13</v>
      </c>
      <c r="I896">
        <v>31</v>
      </c>
      <c r="BK896"/>
      <c r="BL896"/>
      <c r="BM896"/>
    </row>
    <row r="897" spans="1:65" x14ac:dyDescent="0.35">
      <c r="A897" s="1">
        <v>44967</v>
      </c>
      <c r="F897">
        <v>116</v>
      </c>
      <c r="G897">
        <v>29</v>
      </c>
      <c r="H897">
        <v>14</v>
      </c>
      <c r="I897">
        <v>33</v>
      </c>
      <c r="BK897"/>
      <c r="BL897"/>
      <c r="BM897"/>
    </row>
    <row r="898" spans="1:65" x14ac:dyDescent="0.35">
      <c r="A898" s="1">
        <v>44968</v>
      </c>
      <c r="F898">
        <v>116</v>
      </c>
      <c r="G898">
        <v>29</v>
      </c>
      <c r="H898">
        <v>14</v>
      </c>
      <c r="I898">
        <v>33</v>
      </c>
      <c r="BK898"/>
      <c r="BL898"/>
      <c r="BM898"/>
    </row>
    <row r="899" spans="1:65" x14ac:dyDescent="0.35">
      <c r="A899" s="1">
        <v>44969</v>
      </c>
      <c r="F899">
        <v>118</v>
      </c>
      <c r="G899">
        <v>28</v>
      </c>
      <c r="H899">
        <v>10</v>
      </c>
      <c r="I899">
        <v>38</v>
      </c>
      <c r="BK899"/>
      <c r="BL899"/>
      <c r="BM899"/>
    </row>
    <row r="900" spans="1:65" x14ac:dyDescent="0.35">
      <c r="A900" s="1">
        <v>44970</v>
      </c>
      <c r="F900">
        <v>117</v>
      </c>
      <c r="G900">
        <v>26</v>
      </c>
      <c r="H900">
        <v>11</v>
      </c>
      <c r="I900">
        <v>30</v>
      </c>
      <c r="BK900"/>
      <c r="BL900"/>
      <c r="BM900"/>
    </row>
    <row r="901" spans="1:65" x14ac:dyDescent="0.35">
      <c r="A901" s="1">
        <v>44971</v>
      </c>
      <c r="F901">
        <v>132</v>
      </c>
      <c r="G901">
        <v>26</v>
      </c>
      <c r="H901">
        <v>13</v>
      </c>
      <c r="I901">
        <v>29</v>
      </c>
      <c r="BK901"/>
      <c r="BL901"/>
      <c r="BM901"/>
    </row>
    <row r="902" spans="1:65" x14ac:dyDescent="0.35">
      <c r="A902" s="1">
        <v>44972</v>
      </c>
      <c r="C902">
        <v>898762</v>
      </c>
      <c r="D902">
        <v>882020</v>
      </c>
      <c r="E902">
        <v>10653</v>
      </c>
      <c r="F902">
        <v>135</v>
      </c>
      <c r="G902">
        <v>20</v>
      </c>
      <c r="H902">
        <v>16</v>
      </c>
      <c r="I902">
        <v>32</v>
      </c>
      <c r="W902">
        <f>C902-D902-E902</f>
        <v>6089</v>
      </c>
      <c r="Y902">
        <v>28</v>
      </c>
      <c r="Z902">
        <v>6346</v>
      </c>
      <c r="AA902">
        <v>3793</v>
      </c>
      <c r="AB902">
        <v>38724</v>
      </c>
      <c r="AC902">
        <v>6235</v>
      </c>
      <c r="AD902">
        <v>3712</v>
      </c>
      <c r="AE902">
        <v>37975</v>
      </c>
      <c r="AF902">
        <v>88</v>
      </c>
      <c r="AG902">
        <v>62</v>
      </c>
      <c r="AH902">
        <v>525</v>
      </c>
      <c r="AI902">
        <v>23</v>
      </c>
      <c r="AJ902">
        <v>81</v>
      </c>
      <c r="AK902">
        <v>224</v>
      </c>
      <c r="BK902"/>
      <c r="BL902"/>
      <c r="BM902"/>
    </row>
    <row r="903" spans="1:65" x14ac:dyDescent="0.35">
      <c r="A903" s="1">
        <v>44973</v>
      </c>
      <c r="F903">
        <v>142</v>
      </c>
      <c r="G903">
        <v>37</v>
      </c>
      <c r="H903">
        <v>14</v>
      </c>
      <c r="I903">
        <v>64</v>
      </c>
      <c r="BK903"/>
      <c r="BL903"/>
      <c r="BM903"/>
    </row>
    <row r="904" spans="1:65" x14ac:dyDescent="0.35">
      <c r="A904" s="1">
        <v>44974</v>
      </c>
      <c r="F904">
        <v>140</v>
      </c>
      <c r="G904">
        <v>30</v>
      </c>
      <c r="H904">
        <v>13</v>
      </c>
      <c r="I904">
        <v>48</v>
      </c>
      <c r="BK904"/>
      <c r="BL904"/>
      <c r="BM904"/>
    </row>
    <row r="905" spans="1:65" x14ac:dyDescent="0.35">
      <c r="A905" s="1">
        <v>44975</v>
      </c>
      <c r="F905">
        <v>140</v>
      </c>
      <c r="G905">
        <v>31</v>
      </c>
      <c r="H905">
        <v>15</v>
      </c>
      <c r="I905">
        <v>44</v>
      </c>
      <c r="BK905"/>
      <c r="BL905"/>
      <c r="BM905"/>
    </row>
    <row r="906" spans="1:65" x14ac:dyDescent="0.35">
      <c r="A906" s="1">
        <v>44977</v>
      </c>
      <c r="F906">
        <v>133</v>
      </c>
      <c r="G906">
        <v>28</v>
      </c>
      <c r="H906">
        <v>16</v>
      </c>
      <c r="I906">
        <v>41</v>
      </c>
      <c r="BK906"/>
      <c r="BL906"/>
      <c r="BM906"/>
    </row>
    <row r="907" spans="1:65" x14ac:dyDescent="0.35">
      <c r="A907" s="1">
        <v>44978</v>
      </c>
      <c r="F907">
        <v>138</v>
      </c>
      <c r="G907">
        <v>29</v>
      </c>
      <c r="H907">
        <v>12</v>
      </c>
      <c r="I907">
        <v>43</v>
      </c>
      <c r="BK907"/>
      <c r="BL907"/>
      <c r="BM907"/>
    </row>
    <row r="908" spans="1:65" x14ac:dyDescent="0.35">
      <c r="A908" s="1">
        <v>44979</v>
      </c>
      <c r="C908">
        <v>900343</v>
      </c>
      <c r="D908">
        <v>883558</v>
      </c>
      <c r="E908">
        <v>10671</v>
      </c>
      <c r="F908">
        <v>159</v>
      </c>
      <c r="G908">
        <v>36</v>
      </c>
      <c r="H908">
        <v>10</v>
      </c>
      <c r="I908">
        <v>56</v>
      </c>
      <c r="W908">
        <f>C908-D908-E908</f>
        <v>6114</v>
      </c>
      <c r="Y908">
        <v>18</v>
      </c>
      <c r="Z908">
        <v>6351</v>
      </c>
      <c r="AA908">
        <v>3800</v>
      </c>
      <c r="AB908">
        <v>38803</v>
      </c>
      <c r="AC908">
        <v>6239</v>
      </c>
      <c r="AD908">
        <v>3716</v>
      </c>
      <c r="AE908">
        <v>38040</v>
      </c>
      <c r="AF908">
        <v>88</v>
      </c>
      <c r="AG908">
        <v>62</v>
      </c>
      <c r="AH908">
        <v>525</v>
      </c>
      <c r="AI908">
        <v>24</v>
      </c>
      <c r="AJ908">
        <v>84</v>
      </c>
      <c r="AK908">
        <v>238</v>
      </c>
      <c r="BK908"/>
      <c r="BL908"/>
      <c r="BM908"/>
    </row>
    <row r="909" spans="1:65" x14ac:dyDescent="0.35">
      <c r="A909" s="1">
        <v>44980</v>
      </c>
      <c r="F909">
        <v>156</v>
      </c>
      <c r="G909">
        <v>32</v>
      </c>
      <c r="H909">
        <v>15</v>
      </c>
      <c r="I909">
        <v>54</v>
      </c>
      <c r="BK909"/>
      <c r="BL909"/>
      <c r="BM909"/>
    </row>
    <row r="910" spans="1:65" x14ac:dyDescent="0.35">
      <c r="A910" s="1">
        <v>44981</v>
      </c>
      <c r="F910">
        <v>143</v>
      </c>
      <c r="G910">
        <v>24</v>
      </c>
      <c r="H910">
        <v>13</v>
      </c>
      <c r="I910">
        <v>41</v>
      </c>
      <c r="BK910"/>
      <c r="BL910"/>
      <c r="BM910"/>
    </row>
    <row r="911" spans="1:65" x14ac:dyDescent="0.35">
      <c r="A911" s="1">
        <v>44983</v>
      </c>
      <c r="F911">
        <v>139</v>
      </c>
      <c r="G911">
        <v>16</v>
      </c>
      <c r="H911">
        <v>15</v>
      </c>
      <c r="I911">
        <v>42</v>
      </c>
      <c r="BK911"/>
      <c r="BL911"/>
      <c r="BM911"/>
    </row>
    <row r="912" spans="1:65" x14ac:dyDescent="0.35">
      <c r="A912" s="1">
        <v>44984</v>
      </c>
      <c r="F912">
        <v>130</v>
      </c>
      <c r="G912">
        <v>17</v>
      </c>
      <c r="H912">
        <v>13</v>
      </c>
      <c r="I912">
        <v>38</v>
      </c>
      <c r="BK912"/>
      <c r="BL912"/>
      <c r="BM912"/>
    </row>
    <row r="913" spans="1:65" x14ac:dyDescent="0.35">
      <c r="A913" s="1">
        <v>44985</v>
      </c>
      <c r="F913">
        <v>164</v>
      </c>
      <c r="G913">
        <v>26</v>
      </c>
      <c r="H913">
        <v>13</v>
      </c>
      <c r="I913">
        <v>39</v>
      </c>
      <c r="BK913"/>
      <c r="BL913"/>
      <c r="BM913"/>
    </row>
    <row r="914" spans="1:65" x14ac:dyDescent="0.35">
      <c r="A914" s="1">
        <v>44986</v>
      </c>
      <c r="C914">
        <v>902075</v>
      </c>
      <c r="D914">
        <v>885022</v>
      </c>
      <c r="E914">
        <v>10700</v>
      </c>
      <c r="F914">
        <v>175</v>
      </c>
      <c r="G914">
        <v>43</v>
      </c>
      <c r="H914">
        <v>12</v>
      </c>
      <c r="I914">
        <v>59</v>
      </c>
      <c r="W914">
        <f>C914-D914-E914</f>
        <v>6353</v>
      </c>
      <c r="Y914">
        <v>29</v>
      </c>
      <c r="Z914">
        <v>6365</v>
      </c>
      <c r="AA914">
        <v>3807</v>
      </c>
      <c r="AB914">
        <v>38892</v>
      </c>
      <c r="AC914">
        <v>6243</v>
      </c>
      <c r="AD914">
        <v>3721</v>
      </c>
      <c r="AE914">
        <v>38072</v>
      </c>
      <c r="AF914">
        <v>88</v>
      </c>
      <c r="AG914">
        <v>62</v>
      </c>
      <c r="AH914">
        <v>528</v>
      </c>
      <c r="AI914">
        <v>34</v>
      </c>
      <c r="AJ914">
        <v>86</v>
      </c>
      <c r="AK914">
        <v>292</v>
      </c>
      <c r="BK914"/>
      <c r="BL914"/>
      <c r="BM914"/>
    </row>
    <row r="915" spans="1:65" x14ac:dyDescent="0.35">
      <c r="A915" s="1">
        <v>44987</v>
      </c>
      <c r="F915">
        <v>186</v>
      </c>
      <c r="G915">
        <v>30</v>
      </c>
      <c r="H915">
        <v>13</v>
      </c>
      <c r="I915">
        <v>41</v>
      </c>
      <c r="BK915"/>
      <c r="BL915"/>
      <c r="BM915"/>
    </row>
    <row r="916" spans="1:65" x14ac:dyDescent="0.35">
      <c r="A916" s="1">
        <v>44988</v>
      </c>
      <c r="F916">
        <v>183</v>
      </c>
      <c r="G916">
        <v>31</v>
      </c>
      <c r="H916">
        <v>14</v>
      </c>
      <c r="I916">
        <v>51</v>
      </c>
      <c r="BK916"/>
      <c r="BL916"/>
      <c r="BM916"/>
    </row>
    <row r="917" spans="1:65" x14ac:dyDescent="0.35">
      <c r="A917" s="1">
        <v>44989</v>
      </c>
      <c r="F917">
        <v>178</v>
      </c>
      <c r="G917">
        <v>25</v>
      </c>
      <c r="H917">
        <v>13</v>
      </c>
      <c r="I917">
        <v>48</v>
      </c>
      <c r="BK917"/>
      <c r="BL917"/>
      <c r="BM917"/>
    </row>
    <row r="918" spans="1:65" x14ac:dyDescent="0.35">
      <c r="A918" s="1">
        <v>44990</v>
      </c>
      <c r="F918">
        <v>177</v>
      </c>
      <c r="G918">
        <v>23</v>
      </c>
      <c r="H918">
        <v>13</v>
      </c>
      <c r="I918">
        <v>45</v>
      </c>
      <c r="BK918"/>
      <c r="BL918"/>
      <c r="BM918"/>
    </row>
    <row r="919" spans="1:65" x14ac:dyDescent="0.35">
      <c r="A919" s="1">
        <v>44991</v>
      </c>
      <c r="F919">
        <v>175</v>
      </c>
      <c r="G919">
        <v>29</v>
      </c>
      <c r="H919">
        <v>15</v>
      </c>
      <c r="I919">
        <v>49</v>
      </c>
      <c r="BK919"/>
      <c r="BL919"/>
      <c r="BM919"/>
    </row>
    <row r="920" spans="1:65" x14ac:dyDescent="0.35">
      <c r="A920" s="1">
        <v>44993</v>
      </c>
      <c r="C920">
        <v>903991</v>
      </c>
      <c r="D920">
        <v>886511</v>
      </c>
      <c r="E920">
        <v>10725</v>
      </c>
      <c r="F920">
        <v>155</v>
      </c>
      <c r="G920">
        <v>32</v>
      </c>
      <c r="H920">
        <v>10</v>
      </c>
      <c r="I920">
        <v>49</v>
      </c>
      <c r="W920">
        <f>C920-D920-E920</f>
        <v>6755</v>
      </c>
      <c r="Y920">
        <v>25</v>
      </c>
      <c r="Z920">
        <v>6386</v>
      </c>
      <c r="AA920">
        <v>3817</v>
      </c>
      <c r="AB920">
        <v>38980</v>
      </c>
      <c r="AC920">
        <v>6248</v>
      </c>
      <c r="AD920">
        <v>3726</v>
      </c>
      <c r="AE920">
        <v>38132</v>
      </c>
      <c r="AF920">
        <v>89</v>
      </c>
      <c r="AG920">
        <v>62</v>
      </c>
      <c r="AH920">
        <v>528</v>
      </c>
      <c r="AI920">
        <v>49</v>
      </c>
      <c r="AJ920">
        <v>91</v>
      </c>
      <c r="AK920">
        <v>320</v>
      </c>
      <c r="BK920"/>
      <c r="BL920"/>
      <c r="BM920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77</v>
      </c>
      <c r="B2">
        <v>37</v>
      </c>
      <c r="C2">
        <v>12</v>
      </c>
      <c r="D2">
        <v>117</v>
      </c>
    </row>
    <row r="3" spans="1:12" x14ac:dyDescent="0.35">
      <c r="A3" t="s">
        <v>78</v>
      </c>
      <c r="B3">
        <f>LARGE(covid19!Z:Z,1)-LARGE(covid19!Z:Z,2)</f>
        <v>21</v>
      </c>
      <c r="C3">
        <f>LARGE(covid19!AA:AA,1)-LARGE(covid19!AA:AA,2)</f>
        <v>10</v>
      </c>
      <c r="D3">
        <f>LARGE(covid19!AB:AB,1)-LARGE(covid19!AB:AB,2)</f>
        <v>88</v>
      </c>
    </row>
    <row r="4" spans="1:12" x14ac:dyDescent="0.35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5</v>
      </c>
      <c r="G4">
        <f t="shared" ref="G4" si="1">ROUND(C$2*C4,0)</f>
        <v>2</v>
      </c>
      <c r="H4">
        <f t="shared" ref="H4" si="2">ROUND(D$2*D4,0)</f>
        <v>15</v>
      </c>
      <c r="J4">
        <f t="shared" ref="J4" si="3">ROUND(B$3*B4,0)</f>
        <v>3</v>
      </c>
      <c r="K4">
        <f t="shared" ref="K4" si="4">ROUND(C$3*C4,0)</f>
        <v>1</v>
      </c>
      <c r="L4">
        <f t="shared" ref="L4" si="5">ROUND(D$3*D4,0)</f>
        <v>11</v>
      </c>
    </row>
    <row r="5" spans="1:12" x14ac:dyDescent="0.35">
      <c r="A5" t="s">
        <v>80</v>
      </c>
      <c r="B5">
        <v>0.2</v>
      </c>
      <c r="C5">
        <v>0.16</v>
      </c>
      <c r="D5">
        <v>0.25</v>
      </c>
      <c r="F5">
        <f t="shared" ref="F5:H11" si="6">ROUND(B$2*B5,0)</f>
        <v>7</v>
      </c>
      <c r="G5">
        <f t="shared" si="6"/>
        <v>2</v>
      </c>
      <c r="H5">
        <f t="shared" si="6"/>
        <v>29</v>
      </c>
      <c r="J5">
        <f t="shared" ref="J5:J11" si="7">ROUND(B$3*B5,0)</f>
        <v>4</v>
      </c>
      <c r="K5">
        <f t="shared" ref="K5:L11" si="8">ROUND(C$3*C5,0)</f>
        <v>2</v>
      </c>
      <c r="L5">
        <f t="shared" si="8"/>
        <v>22</v>
      </c>
    </row>
    <row r="6" spans="1:12" x14ac:dyDescent="0.35">
      <c r="A6" t="s">
        <v>81</v>
      </c>
      <c r="B6">
        <v>0.16</v>
      </c>
      <c r="C6">
        <v>0.14000000000000001</v>
      </c>
      <c r="D6">
        <v>0.17</v>
      </c>
      <c r="F6">
        <f t="shared" si="6"/>
        <v>6</v>
      </c>
      <c r="G6">
        <f t="shared" si="6"/>
        <v>2</v>
      </c>
      <c r="H6">
        <f t="shared" si="6"/>
        <v>20</v>
      </c>
      <c r="J6">
        <f t="shared" si="7"/>
        <v>3</v>
      </c>
      <c r="K6">
        <f t="shared" si="8"/>
        <v>1</v>
      </c>
      <c r="L6">
        <f t="shared" si="8"/>
        <v>15</v>
      </c>
    </row>
    <row r="7" spans="1:12" x14ac:dyDescent="0.35">
      <c r="A7" t="s">
        <v>82</v>
      </c>
      <c r="B7">
        <v>0.16</v>
      </c>
      <c r="C7">
        <v>0.13</v>
      </c>
      <c r="D7">
        <v>0.13</v>
      </c>
      <c r="F7">
        <f t="shared" si="6"/>
        <v>6</v>
      </c>
      <c r="G7">
        <f t="shared" si="6"/>
        <v>2</v>
      </c>
      <c r="H7">
        <f t="shared" si="6"/>
        <v>15</v>
      </c>
      <c r="J7">
        <f t="shared" si="7"/>
        <v>3</v>
      </c>
      <c r="K7">
        <f t="shared" si="8"/>
        <v>1</v>
      </c>
      <c r="L7">
        <f t="shared" si="8"/>
        <v>11</v>
      </c>
    </row>
    <row r="8" spans="1:12" x14ac:dyDescent="0.35">
      <c r="A8" t="s">
        <v>83</v>
      </c>
      <c r="B8">
        <v>0.12</v>
      </c>
      <c r="C8">
        <v>0.15</v>
      </c>
      <c r="D8">
        <v>0.12</v>
      </c>
      <c r="F8">
        <f t="shared" si="6"/>
        <v>4</v>
      </c>
      <c r="G8">
        <f t="shared" si="6"/>
        <v>2</v>
      </c>
      <c r="H8">
        <f t="shared" si="6"/>
        <v>14</v>
      </c>
      <c r="J8">
        <f t="shared" si="7"/>
        <v>3</v>
      </c>
      <c r="K8">
        <f t="shared" si="8"/>
        <v>2</v>
      </c>
      <c r="L8">
        <f t="shared" si="8"/>
        <v>11</v>
      </c>
    </row>
    <row r="9" spans="1:12" x14ac:dyDescent="0.35">
      <c r="A9" t="s">
        <v>84</v>
      </c>
      <c r="B9">
        <v>0.1</v>
      </c>
      <c r="C9">
        <v>0.12</v>
      </c>
      <c r="D9">
        <v>0.1</v>
      </c>
      <c r="F9">
        <f t="shared" si="6"/>
        <v>4</v>
      </c>
      <c r="G9">
        <f t="shared" si="6"/>
        <v>1</v>
      </c>
      <c r="H9">
        <f t="shared" si="6"/>
        <v>12</v>
      </c>
      <c r="J9">
        <f t="shared" si="7"/>
        <v>2</v>
      </c>
      <c r="K9">
        <f t="shared" si="8"/>
        <v>1</v>
      </c>
      <c r="L9">
        <f t="shared" si="8"/>
        <v>9</v>
      </c>
    </row>
    <row r="10" spans="1:12" x14ac:dyDescent="0.35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3</v>
      </c>
      <c r="G10">
        <f t="shared" si="6"/>
        <v>1</v>
      </c>
      <c r="H10">
        <f t="shared" si="6"/>
        <v>7</v>
      </c>
      <c r="J10">
        <f t="shared" si="7"/>
        <v>1</v>
      </c>
      <c r="K10">
        <f t="shared" si="8"/>
        <v>1</v>
      </c>
      <c r="L10">
        <f t="shared" si="8"/>
        <v>5</v>
      </c>
    </row>
    <row r="11" spans="1:12" x14ac:dyDescent="0.35">
      <c r="A11" t="s">
        <v>86</v>
      </c>
      <c r="B11">
        <v>0.06</v>
      </c>
      <c r="C11">
        <v>0.06</v>
      </c>
      <c r="D11">
        <v>0.04</v>
      </c>
      <c r="F11">
        <f t="shared" si="6"/>
        <v>2</v>
      </c>
      <c r="G11">
        <f t="shared" si="6"/>
        <v>1</v>
      </c>
      <c r="H11">
        <f t="shared" si="6"/>
        <v>5</v>
      </c>
      <c r="J11">
        <f t="shared" si="7"/>
        <v>1</v>
      </c>
      <c r="K11">
        <f t="shared" si="8"/>
        <v>1</v>
      </c>
      <c r="L11">
        <f t="shared" si="8"/>
        <v>4</v>
      </c>
    </row>
    <row r="13" spans="1:12" x14ac:dyDescent="0.35">
      <c r="B13">
        <f>SUM(B4:B12)</f>
        <v>1</v>
      </c>
      <c r="C13">
        <f>SUM(C4:C12)</f>
        <v>0.97</v>
      </c>
      <c r="D13">
        <f t="shared" ref="D13" si="9">SUM(D4:D11)</f>
        <v>1</v>
      </c>
      <c r="F13">
        <f>SUM(F4:F12)</f>
        <v>37</v>
      </c>
      <c r="G13">
        <f>SUM(G4:G12)</f>
        <v>13</v>
      </c>
      <c r="H13">
        <f>SUM(H4:H11)</f>
        <v>117</v>
      </c>
      <c r="J13">
        <f>SUM(J4:J12)</f>
        <v>20</v>
      </c>
      <c r="K13">
        <f>SUM(K4:K12)</f>
        <v>10</v>
      </c>
      <c r="L13">
        <f>SUM(L4:L11)</f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W53"/>
  <sheetViews>
    <sheetView tabSelected="1" workbookViewId="0">
      <pane xSplit="2" ySplit="1" topLeftCell="BL18" activePane="bottomRight" state="frozen"/>
      <selection pane="topRight" activeCell="C1" sqref="C1"/>
      <selection pane="bottomLeft" activeCell="A2" sqref="A2"/>
      <selection pane="bottomRight" activeCell="BW1" sqref="BW1:BW1048576"/>
    </sheetView>
  </sheetViews>
  <sheetFormatPr defaultRowHeight="14.5" x14ac:dyDescent="0.35"/>
  <cols>
    <col min="1" max="1" width="19.453125" bestFit="1" customWidth="1"/>
    <col min="2" max="2" width="12.81640625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11.54296875" customWidth="1"/>
    <col min="63" max="63" width="10.453125" bestFit="1" customWidth="1"/>
    <col min="64" max="65" width="11.453125" bestFit="1" customWidth="1"/>
    <col min="67" max="68" width="9.453125" bestFit="1" customWidth="1"/>
    <col min="69" max="69" width="12.81640625" customWidth="1"/>
    <col min="72" max="72" width="9.453125" bestFit="1" customWidth="1"/>
  </cols>
  <sheetData>
    <row r="1" spans="1:75" s="1" customFormat="1" x14ac:dyDescent="0.35">
      <c r="B1" s="1">
        <f>MAX(covid19!A:A)</f>
        <v>44993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  <c r="BM1" s="1">
        <v>45288</v>
      </c>
      <c r="BN1" s="1">
        <v>44930</v>
      </c>
      <c r="BO1" s="1">
        <f>BN1+7</f>
        <v>44937</v>
      </c>
      <c r="BP1" s="1">
        <v>44944</v>
      </c>
      <c r="BQ1" s="1">
        <v>44951</v>
      </c>
      <c r="BR1" s="1">
        <v>44958</v>
      </c>
      <c r="BS1" s="1">
        <v>44965</v>
      </c>
      <c r="BT1" s="1">
        <v>44972</v>
      </c>
      <c r="BU1" s="1">
        <v>44979</v>
      </c>
      <c r="BV1" s="1">
        <v>44986</v>
      </c>
      <c r="BW1" s="1">
        <v>44993</v>
      </c>
    </row>
    <row r="2" spans="1:75" x14ac:dyDescent="0.35">
      <c r="A2" s="16" t="str">
        <f>"Bremer "&amp;'Age Range Break Down'!A4&amp;" min"</f>
        <v>Bremer 0-17 min</v>
      </c>
      <c r="B2">
        <f>'Age Range Break Down'!F4</f>
        <v>5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  <c r="BM2">
        <v>2</v>
      </c>
      <c r="BN2">
        <v>2</v>
      </c>
      <c r="BO2">
        <v>2</v>
      </c>
      <c r="BP2">
        <v>2</v>
      </c>
      <c r="BQ2">
        <v>1</v>
      </c>
      <c r="BR2">
        <v>1</v>
      </c>
      <c r="BS2">
        <v>1</v>
      </c>
      <c r="BT2">
        <v>2</v>
      </c>
      <c r="BU2">
        <v>1</v>
      </c>
      <c r="BV2">
        <v>2</v>
      </c>
      <c r="BW2">
        <v>5</v>
      </c>
    </row>
    <row r="3" spans="1:75" x14ac:dyDescent="0.35">
      <c r="A3" s="16" t="str">
        <f>"Bremer "&amp;'Age Range Break Down'!A5&amp;" min"</f>
        <v>Bremer 18-29 min</v>
      </c>
      <c r="B3">
        <f>'Age Range Break Down'!F5</f>
        <v>7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  <c r="BM3">
        <v>3</v>
      </c>
      <c r="BN3">
        <v>3</v>
      </c>
      <c r="BO3">
        <v>4</v>
      </c>
      <c r="BP3">
        <v>3</v>
      </c>
      <c r="BQ3">
        <v>2</v>
      </c>
      <c r="BR3">
        <v>2</v>
      </c>
      <c r="BS3">
        <v>1</v>
      </c>
      <c r="BT3">
        <v>3</v>
      </c>
      <c r="BU3">
        <v>1</v>
      </c>
      <c r="BV3">
        <v>4</v>
      </c>
      <c r="BW3">
        <v>7</v>
      </c>
    </row>
    <row r="4" spans="1:75" x14ac:dyDescent="0.35">
      <c r="A4" s="16" t="str">
        <f>"Bremer "&amp;'Age Range Break Down'!A6&amp;" min"</f>
        <v>Bremer 30-39 min</v>
      </c>
      <c r="B4">
        <f>'Age Range Break Down'!F6</f>
        <v>6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  <c r="BM4">
        <v>2</v>
      </c>
      <c r="BN4">
        <v>2</v>
      </c>
      <c r="BO4">
        <v>3</v>
      </c>
      <c r="BP4">
        <v>3</v>
      </c>
      <c r="BQ4">
        <v>2</v>
      </c>
      <c r="BR4">
        <v>2</v>
      </c>
      <c r="BS4">
        <v>1</v>
      </c>
      <c r="BT4">
        <v>2</v>
      </c>
      <c r="BU4">
        <v>1</v>
      </c>
      <c r="BV4">
        <v>3</v>
      </c>
      <c r="BW4">
        <v>6</v>
      </c>
    </row>
    <row r="5" spans="1:75" x14ac:dyDescent="0.35">
      <c r="A5" s="16" t="str">
        <f>"Bremer "&amp;'Age Range Break Down'!A7&amp;" min"</f>
        <v>Bremer 40-49 min</v>
      </c>
      <c r="B5">
        <f>'Age Range Break Down'!F7</f>
        <v>6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  <c r="BM5">
        <v>2</v>
      </c>
      <c r="BN5">
        <v>2</v>
      </c>
      <c r="BO5">
        <v>3</v>
      </c>
      <c r="BP5">
        <v>3</v>
      </c>
      <c r="BQ5">
        <v>2</v>
      </c>
      <c r="BR5">
        <v>2</v>
      </c>
      <c r="BS5">
        <v>1</v>
      </c>
      <c r="BT5">
        <v>2</v>
      </c>
      <c r="BU5">
        <v>1</v>
      </c>
      <c r="BV5">
        <v>3</v>
      </c>
      <c r="BW5">
        <v>6</v>
      </c>
    </row>
    <row r="6" spans="1:75" x14ac:dyDescent="0.35">
      <c r="A6" s="16" t="str">
        <f>"Bremer "&amp;'Age Range Break Down'!A8&amp;" min"</f>
        <v>Bremer 50-59 min</v>
      </c>
      <c r="B6">
        <f>'Age Range Break Down'!F8</f>
        <v>4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  <c r="BM6">
        <v>2</v>
      </c>
      <c r="BN6">
        <v>2</v>
      </c>
      <c r="BO6">
        <v>2</v>
      </c>
      <c r="BP6">
        <v>2</v>
      </c>
      <c r="BQ6">
        <v>1</v>
      </c>
      <c r="BR6">
        <v>1</v>
      </c>
      <c r="BS6">
        <v>1</v>
      </c>
      <c r="BT6">
        <v>2</v>
      </c>
      <c r="BU6">
        <v>1</v>
      </c>
      <c r="BV6">
        <v>2</v>
      </c>
      <c r="BW6">
        <v>4</v>
      </c>
    </row>
    <row r="7" spans="1:75" x14ac:dyDescent="0.35">
      <c r="A7" s="16" t="str">
        <f>"Bremer "&amp;'Age Range Break Down'!A9&amp;" min"</f>
        <v>Bremer 60-69 min</v>
      </c>
      <c r="B7">
        <f>'Age Range Break Down'!F9</f>
        <v>4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  <c r="BM7">
        <v>1</v>
      </c>
      <c r="BN7">
        <v>1</v>
      </c>
      <c r="BO7">
        <v>2</v>
      </c>
      <c r="BP7">
        <v>2</v>
      </c>
      <c r="BQ7">
        <v>1</v>
      </c>
      <c r="BR7">
        <v>1</v>
      </c>
      <c r="BS7">
        <v>1</v>
      </c>
      <c r="BT7">
        <v>1</v>
      </c>
      <c r="BU7">
        <v>1</v>
      </c>
      <c r="BV7">
        <v>2</v>
      </c>
      <c r="BW7">
        <v>4</v>
      </c>
    </row>
    <row r="8" spans="1:75" x14ac:dyDescent="0.35">
      <c r="A8" s="16" t="str">
        <f>"Bremer "&amp;'Age Range Break Down'!A10&amp;" min"</f>
        <v>Bremer 70-79 min</v>
      </c>
      <c r="B8">
        <f>'Age Range Break Down'!F10</f>
        <v>3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1</v>
      </c>
      <c r="BU8">
        <v>0</v>
      </c>
      <c r="BV8">
        <v>1</v>
      </c>
      <c r="BW8">
        <v>3</v>
      </c>
    </row>
    <row r="9" spans="1:75" x14ac:dyDescent="0.35">
      <c r="A9" s="16" t="str">
        <f>"Bremer "&amp;'Age Range Break Down'!A11&amp;" min"</f>
        <v>Bremer 80+ min</v>
      </c>
      <c r="B9">
        <f>'Age Range Break Down'!F11</f>
        <v>2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0</v>
      </c>
      <c r="BT9">
        <v>1</v>
      </c>
      <c r="BU9">
        <v>0</v>
      </c>
      <c r="BV9">
        <v>1</v>
      </c>
      <c r="BW9">
        <v>2</v>
      </c>
    </row>
    <row r="10" spans="1:75" x14ac:dyDescent="0.35">
      <c r="A10" s="16" t="str">
        <f>"Bremer "&amp;'Age Range Break Down'!A4&amp;" max"</f>
        <v>Bremer 0-17 max</v>
      </c>
      <c r="B10">
        <f>'Age Range Break Down'!J4</f>
        <v>3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  <c r="BM10">
        <v>2</v>
      </c>
      <c r="BN10">
        <v>3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2</v>
      </c>
      <c r="BW10">
        <v>3</v>
      </c>
    </row>
    <row r="11" spans="1:75" x14ac:dyDescent="0.35">
      <c r="A11" s="16" t="str">
        <f>"Bremer "&amp;'Age Range Break Down'!A5&amp;" max"</f>
        <v>Bremer 18-29 max</v>
      </c>
      <c r="B11">
        <f>'Age Range Break Down'!J5</f>
        <v>4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  <c r="BM11">
        <v>3</v>
      </c>
      <c r="BN11">
        <v>4</v>
      </c>
      <c r="BO11">
        <v>2</v>
      </c>
      <c r="BP11">
        <v>2</v>
      </c>
      <c r="BQ11">
        <v>1</v>
      </c>
      <c r="BR11">
        <v>1</v>
      </c>
      <c r="BS11">
        <v>1</v>
      </c>
      <c r="BT11">
        <v>2</v>
      </c>
      <c r="BU11">
        <v>1</v>
      </c>
      <c r="BV11">
        <v>3</v>
      </c>
      <c r="BW11">
        <v>4</v>
      </c>
    </row>
    <row r="12" spans="1:75" x14ac:dyDescent="0.35">
      <c r="A12" s="16" t="str">
        <f>"Bremer "&amp;'Age Range Break Down'!A6&amp;" max"</f>
        <v>Bremer 30-39 max</v>
      </c>
      <c r="B12">
        <f>'Age Range Break Down'!J6</f>
        <v>3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  <c r="BM12">
        <v>3</v>
      </c>
      <c r="BN12">
        <v>4</v>
      </c>
      <c r="BO12">
        <v>2</v>
      </c>
      <c r="BP12">
        <v>2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</v>
      </c>
      <c r="BW12">
        <v>3</v>
      </c>
    </row>
    <row r="13" spans="1:75" x14ac:dyDescent="0.35">
      <c r="A13" s="16" t="str">
        <f>"Bremer "&amp;'Age Range Break Down'!A7&amp;" max"</f>
        <v>Bremer 40-49 max</v>
      </c>
      <c r="B13">
        <f>'Age Range Break Down'!J7</f>
        <v>3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  <c r="BM13">
        <v>2</v>
      </c>
      <c r="BN13">
        <v>3</v>
      </c>
      <c r="BO13">
        <v>2</v>
      </c>
      <c r="BP13">
        <v>2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2</v>
      </c>
      <c r="BW13">
        <v>3</v>
      </c>
    </row>
    <row r="14" spans="1:75" x14ac:dyDescent="0.35">
      <c r="A14" s="16" t="str">
        <f>"Bremer "&amp;'Age Range Break Down'!A8&amp;" max"</f>
        <v>Bremer 50-59 max</v>
      </c>
      <c r="B14">
        <f>'Age Range Break Down'!J8</f>
        <v>3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  <c r="BM14">
        <v>2</v>
      </c>
      <c r="BN14">
        <v>3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2</v>
      </c>
      <c r="BW14">
        <v>3</v>
      </c>
    </row>
    <row r="15" spans="1:75" x14ac:dyDescent="0.35">
      <c r="A15" s="16" t="str">
        <f>"Bremer "&amp;'Age Range Break Down'!A9&amp;" max"</f>
        <v>Bremer 60-69 max</v>
      </c>
      <c r="B15">
        <f>'Age Range Break Down'!J9</f>
        <v>2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  <c r="BM15">
        <v>2</v>
      </c>
      <c r="BN15">
        <v>2</v>
      </c>
      <c r="BO15">
        <v>1</v>
      </c>
      <c r="BP15">
        <v>1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2</v>
      </c>
    </row>
    <row r="16" spans="1:75" x14ac:dyDescent="0.3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1</v>
      </c>
    </row>
    <row r="17" spans="1:75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1</v>
      </c>
    </row>
    <row r="18" spans="1:75" x14ac:dyDescent="0.35">
      <c r="A18" s="16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2</v>
      </c>
      <c r="BV18">
        <v>2</v>
      </c>
      <c r="BW18">
        <v>2</v>
      </c>
    </row>
    <row r="19" spans="1:75" x14ac:dyDescent="0.35">
      <c r="A19" s="16" t="str">
        <f>'Age Range Break Down'!G$1&amp;" "&amp;'Age Range Break Down'!A5&amp;" min"</f>
        <v>Butler 18-29 min</v>
      </c>
      <c r="B19">
        <f>'Age Range Break Down'!G5</f>
        <v>2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  <c r="BM19">
        <v>2</v>
      </c>
      <c r="BN19">
        <v>2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3</v>
      </c>
      <c r="BV19">
        <v>2</v>
      </c>
      <c r="BW19">
        <v>2</v>
      </c>
    </row>
    <row r="20" spans="1:75" x14ac:dyDescent="0.35">
      <c r="A20" s="16" t="str">
        <f>'Age Range Break Down'!G$1&amp;" "&amp;'Age Range Break Down'!A6&amp;" min"</f>
        <v>Butler 30-39 min</v>
      </c>
      <c r="B20">
        <f>'Age Range Break Down'!G6</f>
        <v>2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2</v>
      </c>
      <c r="BV20">
        <v>2</v>
      </c>
      <c r="BW20">
        <v>2</v>
      </c>
    </row>
    <row r="21" spans="1:75" x14ac:dyDescent="0.35">
      <c r="A21" s="16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2</v>
      </c>
      <c r="BV21">
        <v>2</v>
      </c>
      <c r="BW21">
        <v>2</v>
      </c>
    </row>
    <row r="22" spans="1:75" x14ac:dyDescent="0.35">
      <c r="A22" s="16" t="str">
        <f>'Age Range Break Down'!G$1&amp;" "&amp;'Age Range Break Down'!A8&amp;" min"</f>
        <v>Butler 50-59 min</v>
      </c>
      <c r="B22">
        <f>'Age Range Break Down'!G8</f>
        <v>2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3</v>
      </c>
      <c r="BV22">
        <v>2</v>
      </c>
      <c r="BW22">
        <v>2</v>
      </c>
    </row>
    <row r="23" spans="1:75" x14ac:dyDescent="0.35">
      <c r="A23" s="16" t="str">
        <f>'Age Range Break Down'!G$1&amp;" "&amp;'Age Range Break Down'!A9&amp;" min"</f>
        <v>Butler 60-69 min</v>
      </c>
      <c r="B23">
        <f>'Age Range Break Down'!G9</f>
        <v>1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  <c r="BM23">
        <v>1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2</v>
      </c>
      <c r="BV23">
        <v>2</v>
      </c>
      <c r="BW23">
        <v>1</v>
      </c>
    </row>
    <row r="24" spans="1:75" x14ac:dyDescent="0.35">
      <c r="A24" s="16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1</v>
      </c>
    </row>
    <row r="25" spans="1:75" x14ac:dyDescent="0.35">
      <c r="A25" s="16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</v>
      </c>
      <c r="BV25">
        <v>1</v>
      </c>
      <c r="BW25">
        <v>1</v>
      </c>
    </row>
    <row r="26" spans="1:75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  <c r="BM26">
        <v>1</v>
      </c>
      <c r="BN26">
        <v>2</v>
      </c>
      <c r="BO26">
        <v>1</v>
      </c>
      <c r="BP26">
        <v>0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</row>
    <row r="27" spans="1:75" x14ac:dyDescent="0.35">
      <c r="A27" s="16" t="str">
        <f>'Age Range Break Down'!G$1&amp;" "&amp;'Age Range Break Down'!A5&amp;" max"</f>
        <v>Butler 18-29 max</v>
      </c>
      <c r="B27">
        <f>'Age Range Break Down'!K5</f>
        <v>2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  <c r="BM27">
        <v>1</v>
      </c>
      <c r="BN27">
        <v>2</v>
      </c>
      <c r="BO27">
        <v>1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2</v>
      </c>
    </row>
    <row r="28" spans="1:75" x14ac:dyDescent="0.35">
      <c r="A28" s="16" t="str">
        <f>'Age Range Break Down'!G$1&amp;" "&amp;'Age Range Break Down'!A6&amp;" max"</f>
        <v>Butler 30-39 max</v>
      </c>
      <c r="B28">
        <f>'Age Range Break Down'!K6</f>
        <v>1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1</v>
      </c>
      <c r="BN28">
        <v>2</v>
      </c>
      <c r="BO28">
        <v>1</v>
      </c>
      <c r="BP28">
        <v>0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</row>
    <row r="29" spans="1:75" x14ac:dyDescent="0.3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  <c r="BM29">
        <v>1</v>
      </c>
      <c r="BN29">
        <v>2</v>
      </c>
      <c r="BO29">
        <v>1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</row>
    <row r="30" spans="1:75" x14ac:dyDescent="0.35">
      <c r="A30" s="16" t="str">
        <f>'Age Range Break Down'!G$1&amp;" "&amp;'Age Range Break Down'!A8&amp;" max"</f>
        <v>Butler 50-59 max</v>
      </c>
      <c r="B30">
        <f>'Age Range Break Down'!K8</f>
        <v>2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  <c r="BN30">
        <v>2</v>
      </c>
      <c r="BO30">
        <v>1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2</v>
      </c>
    </row>
    <row r="31" spans="1:75" x14ac:dyDescent="0.3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  <c r="BM31">
        <v>1</v>
      </c>
      <c r="BN31">
        <v>2</v>
      </c>
      <c r="BO31">
        <v>1</v>
      </c>
      <c r="BP31">
        <v>0</v>
      </c>
      <c r="BQ31">
        <v>0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</row>
    <row r="32" spans="1:75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1</v>
      </c>
    </row>
    <row r="33" spans="1:75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</row>
    <row r="34" spans="1:75" x14ac:dyDescent="0.35">
      <c r="A34" s="16" t="str">
        <f>'Age Range Break Down'!H$1&amp;" "&amp;'Age Range Break Down'!A4&amp;" min"</f>
        <v>Black Hawk 0-17 min</v>
      </c>
      <c r="B34">
        <f>'Age Range Break Down'!H4</f>
        <v>15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  <c r="BM34">
        <v>21</v>
      </c>
      <c r="BN34">
        <v>21</v>
      </c>
      <c r="BO34">
        <v>16</v>
      </c>
      <c r="BP34">
        <v>13</v>
      </c>
      <c r="BQ34">
        <v>12</v>
      </c>
      <c r="BR34">
        <v>7</v>
      </c>
      <c r="BS34">
        <v>10</v>
      </c>
      <c r="BT34">
        <v>12</v>
      </c>
      <c r="BU34">
        <v>17</v>
      </c>
      <c r="BV34">
        <v>17</v>
      </c>
      <c r="BW34">
        <v>15</v>
      </c>
    </row>
    <row r="35" spans="1:75" x14ac:dyDescent="0.35">
      <c r="A35" s="16" t="str">
        <f>'Age Range Break Down'!H$1&amp;" "&amp;'Age Range Break Down'!A5&amp;" min"</f>
        <v>Black Hawk 18-29 min</v>
      </c>
      <c r="B35">
        <f>'Age Range Break Down'!H5</f>
        <v>29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  <c r="BM35">
        <v>40</v>
      </c>
      <c r="BN35">
        <v>40</v>
      </c>
      <c r="BO35">
        <v>31</v>
      </c>
      <c r="BP35">
        <v>24</v>
      </c>
      <c r="BQ35">
        <v>23</v>
      </c>
      <c r="BR35">
        <v>14</v>
      </c>
      <c r="BS35">
        <v>20</v>
      </c>
      <c r="BT35">
        <v>24</v>
      </c>
      <c r="BU35">
        <v>34</v>
      </c>
      <c r="BV35">
        <v>33</v>
      </c>
      <c r="BW35">
        <v>29</v>
      </c>
    </row>
    <row r="36" spans="1:75" x14ac:dyDescent="0.35">
      <c r="A36" s="16" t="str">
        <f>'Age Range Break Down'!H$1&amp;" "&amp;'Age Range Break Down'!A6&amp;" min"</f>
        <v>Black Hawk 30-39 min</v>
      </c>
      <c r="B36">
        <f>'Age Range Break Down'!H6</f>
        <v>20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  <c r="BM36">
        <v>27</v>
      </c>
      <c r="BN36">
        <v>27</v>
      </c>
      <c r="BO36">
        <v>21</v>
      </c>
      <c r="BP36">
        <v>16</v>
      </c>
      <c r="BQ36">
        <v>16</v>
      </c>
      <c r="BR36">
        <v>9</v>
      </c>
      <c r="BS36">
        <v>14</v>
      </c>
      <c r="BT36">
        <v>16</v>
      </c>
      <c r="BU36">
        <v>23</v>
      </c>
      <c r="BV36">
        <v>22</v>
      </c>
      <c r="BW36">
        <v>20</v>
      </c>
    </row>
    <row r="37" spans="1:75" x14ac:dyDescent="0.35">
      <c r="A37" s="16" t="str">
        <f>'Age Range Break Down'!H$1&amp;" "&amp;'Age Range Break Down'!A7&amp;" min"</f>
        <v>Black Hawk 40-49 min</v>
      </c>
      <c r="B37">
        <f>'Age Range Break Down'!H7</f>
        <v>15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  <c r="BM37">
        <v>21</v>
      </c>
      <c r="BN37">
        <v>21</v>
      </c>
      <c r="BO37">
        <v>16</v>
      </c>
      <c r="BP37">
        <v>13</v>
      </c>
      <c r="BQ37">
        <v>12</v>
      </c>
      <c r="BR37">
        <v>7</v>
      </c>
      <c r="BS37">
        <v>10</v>
      </c>
      <c r="BT37">
        <v>12</v>
      </c>
      <c r="BU37">
        <v>17</v>
      </c>
      <c r="BV37">
        <v>17</v>
      </c>
      <c r="BW37">
        <v>15</v>
      </c>
    </row>
    <row r="38" spans="1:75" x14ac:dyDescent="0.35">
      <c r="A38" s="16" t="str">
        <f>'Age Range Break Down'!H$1&amp;" "&amp;'Age Range Break Down'!A8&amp;" min"</f>
        <v>Black Hawk 50-59 min</v>
      </c>
      <c r="B38">
        <f>'Age Range Break Down'!H8</f>
        <v>14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  <c r="BM38">
        <v>19</v>
      </c>
      <c r="BN38">
        <v>19</v>
      </c>
      <c r="BO38">
        <v>15</v>
      </c>
      <c r="BP38">
        <v>12</v>
      </c>
      <c r="BQ38">
        <v>11</v>
      </c>
      <c r="BR38">
        <v>6</v>
      </c>
      <c r="BS38">
        <v>10</v>
      </c>
      <c r="BT38">
        <v>11</v>
      </c>
      <c r="BU38">
        <v>16</v>
      </c>
      <c r="BV38">
        <v>16</v>
      </c>
      <c r="BW38">
        <v>14</v>
      </c>
    </row>
    <row r="39" spans="1:75" x14ac:dyDescent="0.35">
      <c r="A39" s="16" t="str">
        <f>'Age Range Break Down'!H$1&amp;" "&amp;'Age Range Break Down'!A9&amp;" min"</f>
        <v>Black Hawk 60-69 min</v>
      </c>
      <c r="B39">
        <f>'Age Range Break Down'!H9</f>
        <v>12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  <c r="BM39">
        <v>14</v>
      </c>
      <c r="BN39">
        <v>14</v>
      </c>
      <c r="BO39">
        <v>13</v>
      </c>
      <c r="BP39">
        <v>10</v>
      </c>
      <c r="BQ39">
        <v>9</v>
      </c>
      <c r="BR39">
        <v>5</v>
      </c>
      <c r="BS39">
        <v>8</v>
      </c>
      <c r="BT39">
        <v>10</v>
      </c>
      <c r="BU39">
        <v>13</v>
      </c>
      <c r="BV39">
        <v>13</v>
      </c>
      <c r="BW39">
        <v>12</v>
      </c>
    </row>
    <row r="40" spans="1:75" x14ac:dyDescent="0.35">
      <c r="A40" s="16" t="str">
        <f>'Age Range Break Down'!H$1&amp;" "&amp;'Age Range Break Down'!A10&amp;" min"</f>
        <v>Black Hawk 70-79 min</v>
      </c>
      <c r="B40">
        <f>'Age Range Break Down'!H10</f>
        <v>7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  <c r="BM40">
        <v>10</v>
      </c>
      <c r="BN40">
        <v>10</v>
      </c>
      <c r="BO40">
        <v>8</v>
      </c>
      <c r="BP40">
        <v>6</v>
      </c>
      <c r="BQ40">
        <v>6</v>
      </c>
      <c r="BR40">
        <v>3</v>
      </c>
      <c r="BS40">
        <v>5</v>
      </c>
      <c r="BT40">
        <v>6</v>
      </c>
      <c r="BU40">
        <v>8</v>
      </c>
      <c r="BV40">
        <v>8</v>
      </c>
      <c r="BW40">
        <v>7</v>
      </c>
    </row>
    <row r="41" spans="1:75" x14ac:dyDescent="0.35">
      <c r="A41" s="16" t="str">
        <f>'Age Range Break Down'!H$1&amp;" "&amp;'Age Range Break Down'!A11&amp;" min"</f>
        <v>Black Hawk 80+ min</v>
      </c>
      <c r="B41">
        <f>'Age Range Break Down'!H11</f>
        <v>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  <c r="BM41">
        <v>6</v>
      </c>
      <c r="BN41">
        <v>6</v>
      </c>
      <c r="BO41">
        <v>5</v>
      </c>
      <c r="BP41">
        <v>4</v>
      </c>
      <c r="BQ41">
        <v>4</v>
      </c>
      <c r="BR41">
        <v>2</v>
      </c>
      <c r="BS41">
        <v>3</v>
      </c>
      <c r="BT41">
        <v>4</v>
      </c>
      <c r="BU41">
        <v>5</v>
      </c>
      <c r="BV41">
        <v>5</v>
      </c>
      <c r="BW41">
        <v>5</v>
      </c>
    </row>
    <row r="42" spans="1:75" x14ac:dyDescent="0.35">
      <c r="A42" s="16" t="str">
        <f>'Age Range Break Down'!H$1&amp;" "&amp;'Age Range Break Down'!A4&amp;" max"</f>
        <v>Black Hawk 0-17 max</v>
      </c>
      <c r="B42">
        <f>'Age Range Break Down'!L4</f>
        <v>11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  <c r="BM42">
        <v>15</v>
      </c>
      <c r="BN42">
        <v>12</v>
      </c>
      <c r="BO42">
        <v>11</v>
      </c>
      <c r="BP42">
        <v>9</v>
      </c>
      <c r="BQ42">
        <v>8</v>
      </c>
      <c r="BR42">
        <v>5</v>
      </c>
      <c r="BS42">
        <v>8</v>
      </c>
      <c r="BT42">
        <v>8</v>
      </c>
      <c r="BU42">
        <v>10</v>
      </c>
      <c r="BV42">
        <v>12</v>
      </c>
      <c r="BW42">
        <v>11</v>
      </c>
    </row>
    <row r="43" spans="1:75" x14ac:dyDescent="0.35">
      <c r="A43" s="16" t="str">
        <f>'Age Range Break Down'!H$1&amp;" "&amp;'Age Range Break Down'!A5&amp;" max"</f>
        <v>Black Hawk 18-29 max</v>
      </c>
      <c r="B43">
        <f>'Age Range Break Down'!L5</f>
        <v>22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  <c r="BM43">
        <v>28</v>
      </c>
      <c r="BN43">
        <v>24</v>
      </c>
      <c r="BO43">
        <v>22</v>
      </c>
      <c r="BP43">
        <v>17</v>
      </c>
      <c r="BQ43">
        <v>16</v>
      </c>
      <c r="BR43">
        <v>9</v>
      </c>
      <c r="BS43">
        <v>15</v>
      </c>
      <c r="BT43">
        <v>16</v>
      </c>
      <c r="BU43">
        <v>20</v>
      </c>
      <c r="BV43">
        <v>22</v>
      </c>
      <c r="BW43">
        <v>22</v>
      </c>
    </row>
    <row r="44" spans="1:75" x14ac:dyDescent="0.35">
      <c r="A44" s="16" t="str">
        <f>'Age Range Break Down'!H$1&amp;" "&amp;'Age Range Break Down'!A6&amp;" max"</f>
        <v>Black Hawk 30-39 max</v>
      </c>
      <c r="B44">
        <f>'Age Range Break Down'!L6</f>
        <v>15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  <c r="BM44">
        <v>19</v>
      </c>
      <c r="BN44">
        <v>16</v>
      </c>
      <c r="BO44">
        <v>15</v>
      </c>
      <c r="BP44">
        <v>11</v>
      </c>
      <c r="BQ44">
        <v>11</v>
      </c>
      <c r="BR44">
        <v>6</v>
      </c>
      <c r="BS44">
        <v>10</v>
      </c>
      <c r="BT44">
        <v>11</v>
      </c>
      <c r="BU44">
        <v>13</v>
      </c>
      <c r="BV44">
        <v>15</v>
      </c>
      <c r="BW44">
        <v>15</v>
      </c>
    </row>
    <row r="45" spans="1:75" x14ac:dyDescent="0.35">
      <c r="A45" s="16" t="str">
        <f>'Age Range Break Down'!H$1&amp;" "&amp;'Age Range Break Down'!A7&amp;" max"</f>
        <v>Black Hawk 40-49 max</v>
      </c>
      <c r="B45">
        <f>'Age Range Break Down'!L7</f>
        <v>11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  <c r="BM45">
        <v>15</v>
      </c>
      <c r="BN45">
        <v>12</v>
      </c>
      <c r="BO45">
        <v>11</v>
      </c>
      <c r="BP45">
        <v>9</v>
      </c>
      <c r="BQ45">
        <v>8</v>
      </c>
      <c r="BR45">
        <v>5</v>
      </c>
      <c r="BS45">
        <v>8</v>
      </c>
      <c r="BT45">
        <v>8</v>
      </c>
      <c r="BU45">
        <v>10</v>
      </c>
      <c r="BV45">
        <v>12</v>
      </c>
      <c r="BW45">
        <v>11</v>
      </c>
    </row>
    <row r="46" spans="1:75" x14ac:dyDescent="0.35">
      <c r="A46" s="16" t="str">
        <f>'Age Range Break Down'!H$1&amp;" "&amp;'Age Range Break Down'!A8&amp;" max"</f>
        <v>Black Hawk 50-59 max</v>
      </c>
      <c r="B46">
        <f>'Age Range Break Down'!L8</f>
        <v>11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  <c r="BM46">
        <v>14</v>
      </c>
      <c r="BN46">
        <v>12</v>
      </c>
      <c r="BO46">
        <v>10</v>
      </c>
      <c r="BP46">
        <v>8</v>
      </c>
      <c r="BQ46">
        <v>8</v>
      </c>
      <c r="BR46">
        <v>4</v>
      </c>
      <c r="BS46">
        <v>7</v>
      </c>
      <c r="BT46">
        <v>8</v>
      </c>
      <c r="BU46">
        <v>9</v>
      </c>
      <c r="BV46">
        <v>11</v>
      </c>
      <c r="BW46">
        <v>11</v>
      </c>
    </row>
    <row r="47" spans="1:75" x14ac:dyDescent="0.35">
      <c r="A47" s="16" t="str">
        <f>'Age Range Break Down'!H$1&amp;" "&amp;'Age Range Break Down'!A9&amp;" max"</f>
        <v>Black Hawk 60-69 max</v>
      </c>
      <c r="B47">
        <f>'Age Range Break Down'!L9</f>
        <v>9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  <c r="BM47">
        <v>10</v>
      </c>
      <c r="BN47">
        <v>9</v>
      </c>
      <c r="BO47">
        <v>9</v>
      </c>
      <c r="BP47">
        <v>7</v>
      </c>
      <c r="BQ47">
        <v>7</v>
      </c>
      <c r="BR47">
        <v>4</v>
      </c>
      <c r="BS47">
        <v>6</v>
      </c>
      <c r="BT47">
        <v>6</v>
      </c>
      <c r="BU47">
        <v>8</v>
      </c>
      <c r="BV47">
        <v>9</v>
      </c>
      <c r="BW47">
        <v>9</v>
      </c>
    </row>
    <row r="48" spans="1:75" x14ac:dyDescent="0.35">
      <c r="A48" s="16" t="str">
        <f>'Age Range Break Down'!H$1&amp;" "&amp;'Age Range Break Down'!A10&amp;" max"</f>
        <v>Black Hawk 70-79 max</v>
      </c>
      <c r="B48">
        <f>'Age Range Break Down'!L10</f>
        <v>5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  <c r="BM48">
        <v>7</v>
      </c>
      <c r="BN48">
        <v>6</v>
      </c>
      <c r="BO48">
        <v>5</v>
      </c>
      <c r="BP48">
        <v>4</v>
      </c>
      <c r="BQ48">
        <v>4</v>
      </c>
      <c r="BR48">
        <v>2</v>
      </c>
      <c r="BS48">
        <v>4</v>
      </c>
      <c r="BT48">
        <v>4</v>
      </c>
      <c r="BU48">
        <v>5</v>
      </c>
      <c r="BV48">
        <v>5</v>
      </c>
      <c r="BW48">
        <v>5</v>
      </c>
    </row>
    <row r="49" spans="1:75" x14ac:dyDescent="0.35">
      <c r="A49" s="16" t="str">
        <f>'Age Range Break Down'!H$1&amp;" "&amp;'Age Range Break Down'!A11&amp;" max"</f>
        <v>Black Hawk 80+ max</v>
      </c>
      <c r="B49">
        <f>'Age Range Break Down'!L11</f>
        <v>4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  <c r="BM49">
        <v>5</v>
      </c>
      <c r="BN49">
        <v>4</v>
      </c>
      <c r="BO49">
        <v>3</v>
      </c>
      <c r="BP49">
        <v>3</v>
      </c>
      <c r="BQ49">
        <v>3</v>
      </c>
      <c r="BR49">
        <v>1</v>
      </c>
      <c r="BS49">
        <v>2</v>
      </c>
      <c r="BT49">
        <v>3</v>
      </c>
      <c r="BU49">
        <v>3</v>
      </c>
      <c r="BV49">
        <v>4</v>
      </c>
      <c r="BW49">
        <v>4</v>
      </c>
    </row>
    <row r="50" spans="1:75" x14ac:dyDescent="0.35">
      <c r="A50" s="16"/>
    </row>
    <row r="51" spans="1:75" x14ac:dyDescent="0.35">
      <c r="A51" s="16"/>
    </row>
    <row r="52" spans="1:75" x14ac:dyDescent="0.35">
      <c r="A52" s="16"/>
    </row>
    <row r="53" spans="1:75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453125" style="1" bestFit="1" customWidth="1"/>
    <col min="7" max="7" width="11.7265625" customWidth="1"/>
    <col min="8" max="8" width="13.81640625" customWidth="1"/>
  </cols>
  <sheetData>
    <row r="1" spans="1:8" x14ac:dyDescent="0.35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 x14ac:dyDescent="0.35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89</v>
      </c>
      <c r="S2">
        <f>MAX(covid19!AG:AG)</f>
        <v>62</v>
      </c>
      <c r="T2">
        <f>MAX(covid19!AH:AH)</f>
        <v>528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81640625" bestFit="1" customWidth="1"/>
    <col min="18" max="18" width="35.453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329</v>
      </c>
    </row>
    <row r="3" spans="1:1" x14ac:dyDescent="0.35">
      <c r="A3" t="s">
        <v>330</v>
      </c>
    </row>
    <row r="4" spans="1:1" x14ac:dyDescent="0.35">
      <c r="A4" t="s">
        <v>331</v>
      </c>
    </row>
    <row r="5" spans="1:1" x14ac:dyDescent="0.35">
      <c r="A5" t="s">
        <v>332</v>
      </c>
    </row>
    <row r="6" spans="1:1" x14ac:dyDescent="0.35">
      <c r="A6" t="s">
        <v>333</v>
      </c>
    </row>
    <row r="7" spans="1:1" x14ac:dyDescent="0.35">
      <c r="A7" t="s">
        <v>334</v>
      </c>
    </row>
    <row r="8" spans="1:1" x14ac:dyDescent="0.35">
      <c r="A8" t="s">
        <v>335</v>
      </c>
    </row>
    <row r="11" spans="1:1" x14ac:dyDescent="0.35">
      <c r="A11" t="s">
        <v>336</v>
      </c>
    </row>
    <row r="12" spans="1:1" x14ac:dyDescent="0.35">
      <c r="A12" t="s">
        <v>337</v>
      </c>
    </row>
    <row r="14" spans="1:1" x14ac:dyDescent="0.35">
      <c r="A14" t="s">
        <v>338</v>
      </c>
    </row>
    <row r="16" spans="1:1" x14ac:dyDescent="0.35">
      <c r="A16" t="s">
        <v>339</v>
      </c>
    </row>
    <row r="17" spans="1:1" x14ac:dyDescent="0.35">
      <c r="A17" s="1">
        <v>44141</v>
      </c>
    </row>
    <row r="18" spans="1:1" x14ac:dyDescent="0.35">
      <c r="A18" t="s">
        <v>340</v>
      </c>
    </row>
    <row r="19" spans="1:1" x14ac:dyDescent="0.35">
      <c r="A19" s="10">
        <v>144142</v>
      </c>
    </row>
    <row r="20" spans="1:1" x14ac:dyDescent="0.35">
      <c r="A20" t="s">
        <v>341</v>
      </c>
    </row>
    <row r="21" spans="1:1" x14ac:dyDescent="0.35">
      <c r="A21" s="10">
        <v>1815</v>
      </c>
    </row>
    <row r="22" spans="1:1" x14ac:dyDescent="0.35">
      <c r="A22" t="s">
        <v>342</v>
      </c>
    </row>
    <row r="23" spans="1:1" x14ac:dyDescent="0.35">
      <c r="A23">
        <v>912</v>
      </c>
    </row>
    <row r="24" spans="1:1" x14ac:dyDescent="0.35">
      <c r="A24" t="s">
        <v>343</v>
      </c>
    </row>
    <row r="25" spans="1:1" x14ac:dyDescent="0.35">
      <c r="A25" s="10">
        <v>99195</v>
      </c>
    </row>
    <row r="26" spans="1:1" x14ac:dyDescent="0.35">
      <c r="A26" t="s">
        <v>344</v>
      </c>
    </row>
    <row r="27" spans="1:1" x14ac:dyDescent="0.35">
      <c r="A27" s="10">
        <v>13031</v>
      </c>
    </row>
    <row r="28" spans="1:1" x14ac:dyDescent="0.35">
      <c r="A28" t="s">
        <v>345</v>
      </c>
    </row>
    <row r="29" spans="1:1" x14ac:dyDescent="0.35">
      <c r="A29" s="10">
        <v>63377</v>
      </c>
    </row>
    <row r="30" spans="1:1" x14ac:dyDescent="0.35">
      <c r="A30" t="s">
        <v>346</v>
      </c>
    </row>
    <row r="31" spans="1:1" x14ac:dyDescent="0.35">
      <c r="A31" s="10">
        <v>40587</v>
      </c>
    </row>
    <row r="32" spans="1:1" x14ac:dyDescent="0.35">
      <c r="A32" t="s">
        <v>347</v>
      </c>
    </row>
    <row r="33" spans="1:1" x14ac:dyDescent="0.35">
      <c r="A33" s="10">
        <v>21079</v>
      </c>
    </row>
    <row r="34" spans="1:1" x14ac:dyDescent="0.35">
      <c r="A34" t="s">
        <v>348</v>
      </c>
    </row>
    <row r="35" spans="1:1" x14ac:dyDescent="0.35">
      <c r="A35" s="10">
        <v>6032</v>
      </c>
    </row>
    <row r="36" spans="1:1" x14ac:dyDescent="0.35">
      <c r="A36" t="s">
        <v>349</v>
      </c>
    </row>
    <row r="37" spans="1:1" x14ac:dyDescent="0.35">
      <c r="A37" s="10">
        <v>68438</v>
      </c>
    </row>
    <row r="38" spans="1:1" x14ac:dyDescent="0.35">
      <c r="A38" t="s">
        <v>350</v>
      </c>
    </row>
    <row r="39" spans="1:1" x14ac:dyDescent="0.35">
      <c r="A39" s="10">
        <v>73614</v>
      </c>
    </row>
    <row r="40" spans="1:1" x14ac:dyDescent="0.35">
      <c r="A40" t="s">
        <v>68</v>
      </c>
    </row>
    <row r="41" spans="1:1" x14ac:dyDescent="0.35">
      <c r="A41" s="10">
        <v>1013209</v>
      </c>
    </row>
    <row r="42" spans="1:1" x14ac:dyDescent="0.35">
      <c r="A42" t="s">
        <v>351</v>
      </c>
    </row>
    <row r="43" spans="1:1" x14ac:dyDescent="0.35">
      <c r="A43">
        <v>164</v>
      </c>
    </row>
    <row r="44" spans="1:1" x14ac:dyDescent="0.35">
      <c r="A44" t="s">
        <v>352</v>
      </c>
    </row>
    <row r="45" spans="1:1" x14ac:dyDescent="0.35">
      <c r="A45">
        <v>188</v>
      </c>
    </row>
    <row r="46" spans="1:1" x14ac:dyDescent="0.35">
      <c r="A46" t="s">
        <v>353</v>
      </c>
    </row>
    <row r="47" spans="1:1" x14ac:dyDescent="0.35">
      <c r="A47">
        <v>739</v>
      </c>
    </row>
    <row r="48" spans="1:1" x14ac:dyDescent="0.35">
      <c r="A48" t="s">
        <v>354</v>
      </c>
    </row>
    <row r="49" spans="1:5" x14ac:dyDescent="0.35">
      <c r="A49">
        <v>67</v>
      </c>
    </row>
    <row r="50" spans="1:5" x14ac:dyDescent="0.3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 x14ac:dyDescent="0.3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454</v>
      </c>
    </row>
    <row r="154" spans="1:5" x14ac:dyDescent="0.35">
      <c r="A154" t="s">
        <v>455</v>
      </c>
    </row>
    <row r="156" spans="1:5" x14ac:dyDescent="0.35">
      <c r="A156" t="s">
        <v>456</v>
      </c>
    </row>
    <row r="158" spans="1:5" x14ac:dyDescent="0.35">
      <c r="A158" t="s">
        <v>457</v>
      </c>
    </row>
    <row r="160" spans="1:5" x14ac:dyDescent="0.35">
      <c r="A160" t="s">
        <v>458</v>
      </c>
    </row>
    <row r="162" spans="1:1" x14ac:dyDescent="0.35">
      <c r="A162" t="s">
        <v>459</v>
      </c>
    </row>
    <row r="164" spans="1:1" x14ac:dyDescent="0.35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>Mariah Birgen</cp:lastModifiedBy>
  <cp:revision/>
  <dcterms:created xsi:type="dcterms:W3CDTF">2020-06-13T14:53:00Z</dcterms:created>
  <dcterms:modified xsi:type="dcterms:W3CDTF">2023-03-08T15:19:29Z</dcterms:modified>
  <cp:category/>
  <cp:contentStatus/>
</cp:coreProperties>
</file>