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5A11481-3F0B-4ED9-B19C-23909022AF3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46" i="1" l="1"/>
  <c r="AS247" i="1"/>
  <c r="AS248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AT248" i="1" l="1"/>
  <c r="AH248" i="1" l="1"/>
  <c r="AI248" i="1"/>
  <c r="AJ248" i="1"/>
  <c r="AK248" i="1"/>
  <c r="BG248" i="1" l="1"/>
  <c r="BH248" i="1"/>
  <c r="BI248" i="1"/>
  <c r="BJ248" i="1"/>
  <c r="BK248" i="1"/>
  <c r="BF248" i="1"/>
  <c r="BE248" i="1"/>
  <c r="BD248" i="1"/>
  <c r="AW248" i="1"/>
  <c r="N248" i="1"/>
  <c r="Q248" i="1"/>
  <c r="R248" i="1"/>
  <c r="S248" i="1"/>
  <c r="T248" i="1"/>
  <c r="U248" i="1"/>
  <c r="V248" i="1"/>
  <c r="W248" i="1"/>
  <c r="X248" i="1"/>
  <c r="M248" i="1"/>
  <c r="A248" i="1"/>
  <c r="A247" i="1"/>
  <c r="AT246" i="1" l="1"/>
  <c r="AT247" i="1"/>
  <c r="AH247" i="1"/>
  <c r="AI247" i="1"/>
  <c r="AJ247" i="1"/>
  <c r="AK247" i="1"/>
  <c r="BG247" i="1" l="1"/>
  <c r="BH247" i="1"/>
  <c r="BI247" i="1"/>
  <c r="BJ247" i="1"/>
  <c r="BK247" i="1"/>
  <c r="BF247" i="1"/>
  <c r="BE247" i="1"/>
  <c r="BD247" i="1"/>
  <c r="AW247" i="1"/>
  <c r="Q247" i="1"/>
  <c r="S247" i="1" s="1"/>
  <c r="R247" i="1"/>
  <c r="T247" i="1"/>
  <c r="U247" i="1"/>
  <c r="V247" i="1"/>
  <c r="W247" i="1"/>
  <c r="X247" i="1"/>
  <c r="M247" i="1"/>
  <c r="N247" i="1"/>
  <c r="BG246" i="1" l="1"/>
  <c r="BH246" i="1"/>
  <c r="BI246" i="1"/>
  <c r="BJ246" i="1"/>
  <c r="BK246" i="1"/>
  <c r="BF246" i="1"/>
  <c r="BE246" i="1"/>
  <c r="BD246" i="1"/>
  <c r="AW246" i="1"/>
  <c r="AH246" i="1"/>
  <c r="AI246" i="1"/>
  <c r="AJ246" i="1"/>
  <c r="AK246" i="1"/>
  <c r="Q246" i="1" l="1"/>
  <c r="S246" i="1" s="1"/>
  <c r="R246" i="1"/>
  <c r="T246" i="1"/>
  <c r="U246" i="1"/>
  <c r="V246" i="1"/>
  <c r="W246" i="1" s="1"/>
  <c r="X246" i="1"/>
  <c r="M246" i="1"/>
  <c r="N246" i="1"/>
  <c r="A246" i="1"/>
  <c r="AH245" i="1" l="1"/>
  <c r="AI245" i="1"/>
  <c r="AJ245" i="1"/>
  <c r="AK245" i="1"/>
  <c r="BG245" i="1" l="1"/>
  <c r="BH245" i="1"/>
  <c r="BI245" i="1"/>
  <c r="BJ245" i="1"/>
  <c r="BK245" i="1"/>
  <c r="BF245" i="1"/>
  <c r="BE245" i="1"/>
  <c r="BD245" i="1"/>
  <c r="AW245" i="1"/>
  <c r="Q245" i="1"/>
  <c r="R245" i="1"/>
  <c r="S245" i="1"/>
  <c r="T245" i="1"/>
  <c r="U245" i="1"/>
  <c r="V245" i="1"/>
  <c r="W245" i="1"/>
  <c r="X245" i="1"/>
  <c r="M245" i="1"/>
  <c r="N245" i="1"/>
  <c r="A245" i="1"/>
  <c r="AH244" i="1" l="1"/>
  <c r="AI244" i="1"/>
  <c r="AJ244" i="1"/>
  <c r="AK244" i="1"/>
  <c r="BG244" i="1" l="1"/>
  <c r="BH244" i="1"/>
  <c r="BI244" i="1"/>
  <c r="BJ244" i="1"/>
  <c r="BK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H235" i="1"/>
  <c r="BG236" i="1"/>
  <c r="BG237" i="1"/>
  <c r="BG238" i="1"/>
  <c r="BG239" i="1"/>
  <c r="BG240" i="1"/>
  <c r="BG241" i="1"/>
  <c r="BG242" i="1"/>
  <c r="BG243" i="1"/>
  <c r="BG235" i="1"/>
  <c r="AH243" i="1"/>
  <c r="AI243" i="1"/>
  <c r="AJ243" i="1"/>
  <c r="AK243" i="1"/>
  <c r="BI243" i="1" l="1"/>
  <c r="BJ243" i="1"/>
  <c r="BK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BK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K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K236" i="1"/>
  <c r="BI237" i="1"/>
  <c r="BJ237" i="1"/>
  <c r="BK237" i="1"/>
  <c r="BI238" i="1"/>
  <c r="BJ238" i="1"/>
  <c r="BK238" i="1"/>
  <c r="BI239" i="1"/>
  <c r="BJ239" i="1"/>
  <c r="BK239" i="1"/>
  <c r="BK235" i="1"/>
  <c r="BJ235" i="1"/>
  <c r="BI235" i="1"/>
  <c r="BK240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AS243" i="1" l="1"/>
  <c r="AT243" i="1" s="1"/>
  <c r="AS244" i="1"/>
  <c r="AT244" i="1" s="1"/>
  <c r="AS245" i="1"/>
  <c r="AT245" i="1" s="1"/>
  <c r="AS241" i="1"/>
  <c r="AT241" i="1" s="1"/>
  <c r="AS242" i="1"/>
  <c r="AT242" i="1" s="1"/>
  <c r="S187" i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<sst xmlns="http://schemas.openxmlformats.org/spreadsheetml/2006/main" count="470" uniqueCount="440">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</sst>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48"/>
  <sheetViews>
    <sheetView tabSelected="1" zoomScale="112" zoomScaleNormal="112" workbookViewId="0">
      <pane xSplit="1" ySplit="1" topLeftCell="B243" activePane="bottomRight" state="frozen"/>
      <selection pane="topRight" activeCell="B1" sqref="B1"/>
      <selection pane="bottomLeft" activeCell="A2" sqref="A2"/>
      <selection pane="bottomRight" activeCell="AO1" sqref="AO1:AR104857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8" si="380">B203-C203</f>
        <v>730923</v>
      </c>
      <c r="N203" s="4">
        <f t="shared" ref="N203:N247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48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8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39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15</v>
      </c>
      <c r="AT237">
        <f t="shared" si="733"/>
        <v>461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ref="AT238" si="777">AH238-AS238</f>
        <v>534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48" si="778">BA238/AZ238</f>
        <v>0.26666666666666666</v>
      </c>
      <c r="BF238">
        <f t="shared" ref="BF238:BF248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ref="AT239:AT240" si="792">AH239-AS239</f>
        <v>560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792"/>
        <v>633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 t="shared" ref="BI240:BI245" si="801">SUM(AY234:AY240)/SUM(AX234:AX240)</f>
        <v>0.388671875</v>
      </c>
      <c r="BJ240">
        <f t="shared" ref="BJ240:BJ245" si="802">SUM(BA234:BA240)/SUM(AZ234:AZ240)</f>
        <v>0.30912311780336582</v>
      </c>
      <c r="BK240">
        <f t="shared" ref="BK240:BK245" si="803">SUM(BC234:BC240)/SUM(BB234:BB240)</f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4">C241-C240</f>
        <v>4317</v>
      </c>
      <c r="R241">
        <f t="shared" ref="R241" si="805">M241-M240</f>
        <v>4231</v>
      </c>
      <c r="S241" s="8">
        <f t="shared" ref="S241" si="806">Q241/U241</f>
        <v>0.50503041647168934</v>
      </c>
      <c r="T241" s="8">
        <f t="shared" ref="T241" si="807">SUM(Q235:Q241)/SUM(U235:U241)</f>
        <v>0.46934225195094759</v>
      </c>
      <c r="U241">
        <f t="shared" ref="U241" si="808">B241-B240</f>
        <v>8548</v>
      </c>
      <c r="V241">
        <f t="shared" ref="V241" si="809">C241-D241-E241</f>
        <v>63055</v>
      </c>
      <c r="W241" s="3">
        <f t="shared" ref="W241" si="810">F241/V241</f>
        <v>1.9157878042978353E-2</v>
      </c>
      <c r="X241">
        <f t="shared" ref="X241" si="811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ref="AT241:AT242" si="812">AH241-AS241</f>
        <v>659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 t="shared" si="801"/>
        <v>0.36977491961414793</v>
      </c>
      <c r="BJ241">
        <f t="shared" si="802"/>
        <v>0.31341557440246726</v>
      </c>
      <c r="BK241">
        <f t="shared" si="803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3">C242-C241</f>
        <v>5087</v>
      </c>
      <c r="R242">
        <f t="shared" ref="R242" si="814">M242-M241</f>
        <v>5906</v>
      </c>
      <c r="S242" s="8">
        <f t="shared" ref="S242" si="815">Q242/U242</f>
        <v>0.46274902210497587</v>
      </c>
      <c r="T242" s="8">
        <f t="shared" ref="T242" si="816">SUM(Q236:Q242)/SUM(U236:U242)</f>
        <v>0.47394894894894896</v>
      </c>
      <c r="U242">
        <f t="shared" ref="U242" si="817">B242-B241</f>
        <v>10993</v>
      </c>
      <c r="V242">
        <f t="shared" ref="V242" si="818">C242-D242-E242</f>
        <v>66986</v>
      </c>
      <c r="W242" s="3">
        <f t="shared" ref="W242" si="819">F242/V242</f>
        <v>1.831726032305258E-2</v>
      </c>
      <c r="X242">
        <f t="shared" ref="X242" si="820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812"/>
        <v>709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 t="shared" si="801"/>
        <v>0.33760000000000001</v>
      </c>
      <c r="BJ242">
        <f t="shared" si="802"/>
        <v>0.31006240249609984</v>
      </c>
      <c r="BK242">
        <f t="shared" si="803"/>
        <v>0.37113402061855671</v>
      </c>
      <c r="BL242">
        <v>30.8</v>
      </c>
      <c r="BM242">
        <v>26.4</v>
      </c>
      <c r="BN242">
        <v>22.3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21">C243-C242</f>
        <v>4826</v>
      </c>
      <c r="R243">
        <f t="shared" ref="R243" si="822">M243-M242</f>
        <v>5693</v>
      </c>
      <c r="S243" s="8">
        <f t="shared" ref="S243" si="823">Q243/U243</f>
        <v>0.45878885825648824</v>
      </c>
      <c r="T243" s="8">
        <f t="shared" ref="T243" si="824">SUM(Q237:Q243)/SUM(U237:U243)</f>
        <v>0.46965339124820238</v>
      </c>
      <c r="U243">
        <f t="shared" ref="U243" si="825">B243-B242</f>
        <v>10519</v>
      </c>
      <c r="V243">
        <f t="shared" ref="V243" si="826">C243-D243-E243</f>
        <v>70686</v>
      </c>
      <c r="W243" s="3">
        <f t="shared" ref="W243" si="827">F243/V243</f>
        <v>1.7839459015929603E-2</v>
      </c>
      <c r="X243">
        <f t="shared" ref="X243" si="828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9">Y243-AB243-AE243</f>
        <v>801</v>
      </c>
      <c r="AI243">
        <f t="shared" ref="AI243" si="830">Z243-AC243-AF243</f>
        <v>301</v>
      </c>
      <c r="AJ243">
        <f t="shared" ref="AJ243" si="831">AA243-AD243-AG243</f>
        <v>3678</v>
      </c>
      <c r="AK243">
        <f t="shared" ref="AK243" si="832">-(J243-J242)+L243</f>
        <v>48</v>
      </c>
      <c r="AS243">
        <f>COUNTIF('Wartburg Positive Tests'!G:G,"&lt;="&amp;covid19!A243)-COUNTIF('Wartburg Positive Tests'!H:H,"&lt;="&amp;covid19!A243)</f>
        <v>21</v>
      </c>
      <c r="AT243">
        <f t="shared" ref="AT243:AT248" si="833">AH243-AS243</f>
        <v>780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 t="shared" si="801"/>
        <v>0.35518292682926828</v>
      </c>
      <c r="BJ243">
        <f t="shared" si="802"/>
        <v>0.3131539611360239</v>
      </c>
      <c r="BK243">
        <f t="shared" si="803"/>
        <v>0.34883720930232559</v>
      </c>
      <c r="BL243">
        <v>30.1</v>
      </c>
      <c r="BM243">
        <v>26.4</v>
      </c>
      <c r="BN243">
        <v>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4">C244-C243</f>
        <v>4433</v>
      </c>
      <c r="R244">
        <f t="shared" ref="R244" si="835">M244-M243</f>
        <v>5879</v>
      </c>
      <c r="S244" s="8">
        <f t="shared" ref="S244" si="836">Q244/U244</f>
        <v>0.42988750969743988</v>
      </c>
      <c r="T244" s="8">
        <f t="shared" ref="T244" si="837">SUM(Q238:Q244)/SUM(U238:U244)</f>
        <v>0.46402975079435194</v>
      </c>
      <c r="U244">
        <f t="shared" ref="U244" si="838">B244-B243</f>
        <v>10312</v>
      </c>
      <c r="V244">
        <f t="shared" ref="V244" si="839">C244-D244-E244</f>
        <v>74819</v>
      </c>
      <c r="W244" s="3">
        <f t="shared" ref="W244" si="840">F244/V244</f>
        <v>1.709458827303225E-2</v>
      </c>
      <c r="X244">
        <f t="shared" ref="X244" si="841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42">Y244-AB244-AE244</f>
        <v>863</v>
      </c>
      <c r="AI244">
        <f t="shared" ref="AI244" si="843">Z244-AC244-AF244</f>
        <v>330</v>
      </c>
      <c r="AJ244">
        <f t="shared" ref="AJ244" si="844">AA244-AD244-AG244</f>
        <v>3859</v>
      </c>
      <c r="AK244">
        <f t="shared" ref="AK244" si="845">-(J244-J243)+L244</f>
        <v>51</v>
      </c>
      <c r="AS244">
        <f>COUNTIF('Wartburg Positive Tests'!G:G,"&lt;="&amp;covid19!A244)-COUNTIF('Wartburg Positive Tests'!H:H,"&lt;="&amp;covid19!A244)</f>
        <v>22</v>
      </c>
      <c r="AT244">
        <f t="shared" si="833"/>
        <v>841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6">SUM(AV238:AV244)/SUM(AU238:AU244)</f>
        <v>0.28207289716955519</v>
      </c>
      <c r="BH244">
        <f t="shared" ref="BH244" si="847">SUM(AV231:AV244)/SUM(AU231:AU244)</f>
        <v>0.27440142505370146</v>
      </c>
      <c r="BI244">
        <f t="shared" si="801"/>
        <v>0.34293948126801155</v>
      </c>
      <c r="BJ244">
        <f t="shared" si="802"/>
        <v>0.30140946873870617</v>
      </c>
      <c r="BK244">
        <f t="shared" si="803"/>
        <v>0.36760124610591899</v>
      </c>
      <c r="BL244">
        <v>29.3</v>
      </c>
      <c r="BM244">
        <v>25.9</v>
      </c>
      <c r="BN244">
        <v>23.8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 s="7">
        <f t="shared" si="380"/>
        <v>918461</v>
      </c>
      <c r="N245" s="4">
        <f t="shared" si="381"/>
        <v>0.16916094809229082</v>
      </c>
      <c r="Q245">
        <f t="shared" ref="Q245" si="848">C245-C244</f>
        <v>2317</v>
      </c>
      <c r="R245">
        <f t="shared" ref="R245" si="849">M245-M244</f>
        <v>3068</v>
      </c>
      <c r="S245" s="8">
        <f t="shared" ref="S245" si="850">Q245/U245</f>
        <v>0.43026926648096564</v>
      </c>
      <c r="T245" s="8">
        <f t="shared" ref="T245" si="851">SUM(Q239:Q245)/SUM(U239:U245)</f>
        <v>0.46763648757513787</v>
      </c>
      <c r="U245">
        <f t="shared" ref="U245" si="852">B245-B244</f>
        <v>5385</v>
      </c>
      <c r="V245">
        <f t="shared" ref="V245" si="853">C245-D245-E245</f>
        <v>76837</v>
      </c>
      <c r="W245" s="3">
        <f t="shared" ref="W245" si="854">F245/V245</f>
        <v>1.8116272108489401E-2</v>
      </c>
      <c r="X245">
        <f t="shared" ref="X245" si="855">E245-E244</f>
        <v>4</v>
      </c>
      <c r="Y245">
        <v>1511</v>
      </c>
      <c r="Z245">
        <v>774</v>
      </c>
      <c r="AA245">
        <v>9143</v>
      </c>
      <c r="AB245">
        <v>612</v>
      </c>
      <c r="AC245">
        <v>434</v>
      </c>
      <c r="AD245">
        <v>5094</v>
      </c>
      <c r="AE245">
        <v>12</v>
      </c>
      <c r="AF245">
        <v>3</v>
      </c>
      <c r="AG245">
        <v>116</v>
      </c>
      <c r="AH245">
        <f t="shared" ref="AH245" si="856">Y245-AB245-AE245</f>
        <v>887</v>
      </c>
      <c r="AI245">
        <f t="shared" ref="AI245" si="857">Z245-AC245-AF245</f>
        <v>337</v>
      </c>
      <c r="AJ245">
        <f t="shared" ref="AJ245" si="858">AA245-AD245-AG245</f>
        <v>3933</v>
      </c>
      <c r="AK245">
        <f t="shared" ref="AK245" si="859">-(J245-J244)+L245</f>
        <v>36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833"/>
        <v>865</v>
      </c>
      <c r="AU245">
        <v>6334</v>
      </c>
      <c r="AV245">
        <v>1698</v>
      </c>
      <c r="AW245">
        <f t="shared" si="684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734"/>
        <v>0.29896907216494845</v>
      </c>
      <c r="BE245">
        <f t="shared" si="778"/>
        <v>0.29032258064516131</v>
      </c>
      <c r="BF245">
        <f t="shared" si="779"/>
        <v>0.3888888888888889</v>
      </c>
      <c r="BG245">
        <f t="shared" ref="BG245" si="860">SUM(AV239:AV245)/SUM(AU239:AU245)</f>
        <v>0.28173049083400636</v>
      </c>
      <c r="BH245">
        <f t="shared" ref="BH245" si="861">SUM(AV232:AV245)/SUM(AU232:AU245)</f>
        <v>0.2767718304018798</v>
      </c>
      <c r="BI245">
        <f t="shared" si="801"/>
        <v>0.33923303834808261</v>
      </c>
      <c r="BJ245">
        <f t="shared" si="802"/>
        <v>0.30495928941524797</v>
      </c>
      <c r="BK245">
        <f t="shared" si="803"/>
        <v>0.35238095238095241</v>
      </c>
      <c r="BL245">
        <v>30.1</v>
      </c>
      <c r="BM245">
        <v>25.9</v>
      </c>
      <c r="BN245">
        <v>23.5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 s="7">
        <f t="shared" si="380"/>
        <v>923478</v>
      </c>
      <c r="N246" s="4">
        <f t="shared" si="381"/>
        <v>0.17106829267416956</v>
      </c>
      <c r="Q246">
        <f t="shared" ref="Q246" si="862">C246-C245</f>
        <v>3579</v>
      </c>
      <c r="R246">
        <f t="shared" ref="R246" si="863">M246-M245</f>
        <v>5017</v>
      </c>
      <c r="S246" s="8">
        <f t="shared" ref="S246" si="864">Q246/U246</f>
        <v>0.41635644485807355</v>
      </c>
      <c r="T246" s="8">
        <f t="shared" ref="T246" si="865">SUM(Q240:Q246)/SUM(U240:U246)</f>
        <v>0.45648655378486058</v>
      </c>
      <c r="U246">
        <f t="shared" ref="U246" si="866">B246-B245</f>
        <v>8596</v>
      </c>
      <c r="V246">
        <f t="shared" ref="V246" si="867">C246-D246-E246</f>
        <v>78628</v>
      </c>
      <c r="W246" s="3">
        <f t="shared" ref="W246" si="868">F246/V246</f>
        <v>1.9204354682810194E-2</v>
      </c>
      <c r="X246">
        <f t="shared" ref="X246" si="869">E246-E245</f>
        <v>34</v>
      </c>
      <c r="Y246">
        <v>1549</v>
      </c>
      <c r="Z246">
        <v>793</v>
      </c>
      <c r="AA246">
        <v>9309</v>
      </c>
      <c r="AB246">
        <v>622</v>
      </c>
      <c r="AC246">
        <v>439</v>
      </c>
      <c r="AD246">
        <v>5182</v>
      </c>
      <c r="AE246">
        <v>12</v>
      </c>
      <c r="AF246">
        <v>3</v>
      </c>
      <c r="AG246">
        <v>118</v>
      </c>
      <c r="AH246">
        <f t="shared" ref="AH246" si="870">Y246-AB246-AE246</f>
        <v>915</v>
      </c>
      <c r="AI246">
        <f t="shared" ref="AI246" si="871">Z246-AC246-AF246</f>
        <v>351</v>
      </c>
      <c r="AJ246">
        <f t="shared" ref="AJ246" si="872">AA246-AD246-AG246</f>
        <v>4009</v>
      </c>
      <c r="AK246">
        <f t="shared" ref="AK246" si="873">-(J246-J245)+L246</f>
        <v>33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si="833"/>
        <v>894</v>
      </c>
      <c r="AU246">
        <v>8218</v>
      </c>
      <c r="AV246">
        <v>2003</v>
      </c>
      <c r="AW246">
        <f t="shared" si="684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734"/>
        <v>0.28169014084507044</v>
      </c>
      <c r="BE246">
        <f t="shared" si="778"/>
        <v>0.2636986301369863</v>
      </c>
      <c r="BF246">
        <f t="shared" si="779"/>
        <v>0.4935064935064935</v>
      </c>
      <c r="BG246">
        <f t="shared" ref="BG246" si="874">SUM(AV240:AV246)/SUM(AU240:AU246)</f>
        <v>0.27538643361428172</v>
      </c>
      <c r="BH246">
        <f t="shared" ref="BH246" si="875">SUM(AV233:AV246)/SUM(AU233:AU246)</f>
        <v>0.27512626367338139</v>
      </c>
      <c r="BI246">
        <f t="shared" ref="BI246" si="876">SUM(AY240:AY246)/SUM(AX240:AX246)</f>
        <v>0.32126696832579188</v>
      </c>
      <c r="BJ246">
        <f t="shared" ref="BJ246" si="877">SUM(BA240:BA246)/SUM(AZ240:AZ246)</f>
        <v>0.2978395061728395</v>
      </c>
      <c r="BK246">
        <f t="shared" ref="BK246" si="878">SUM(BC240:BC246)/SUM(BB240:BB246)</f>
        <v>0.33898305084745761</v>
      </c>
      <c r="BL246">
        <v>29.4</v>
      </c>
      <c r="BM246">
        <v>25.4</v>
      </c>
      <c r="BN246">
        <v>22.8</v>
      </c>
    </row>
    <row r="247" spans="1:66" x14ac:dyDescent="0.35">
      <c r="A247" s="14">
        <f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 s="7">
        <f t="shared" si="380"/>
        <v>928977</v>
      </c>
      <c r="N247" s="4">
        <f t="shared" si="381"/>
        <v>0.1730967625358163</v>
      </c>
      <c r="Q247">
        <f t="shared" ref="Q247" si="879">C247-C246</f>
        <v>3884</v>
      </c>
      <c r="R247">
        <f t="shared" ref="R247" si="880">M247-M246</f>
        <v>5499</v>
      </c>
      <c r="S247" s="8">
        <f t="shared" ref="S247" si="881">Q247/U247</f>
        <v>0.41394010444420759</v>
      </c>
      <c r="T247" s="8">
        <f t="shared" ref="T247" si="882">SUM(Q241:Q247)/SUM(U241:U247)</f>
        <v>0.44626270867327728</v>
      </c>
      <c r="U247">
        <f t="shared" ref="U247" si="883">B247-B246</f>
        <v>9383</v>
      </c>
      <c r="V247">
        <f t="shared" ref="V247" si="884">C247-D247-E247</f>
        <v>81115</v>
      </c>
      <c r="W247" s="3">
        <f t="shared" ref="W247" si="885">F247/V247</f>
        <v>1.8825124822782469E-2</v>
      </c>
      <c r="X247">
        <f t="shared" ref="X247" si="886">E247-E246</f>
        <v>41</v>
      </c>
      <c r="Y247">
        <v>1594</v>
      </c>
      <c r="Z247">
        <v>809</v>
      </c>
      <c r="AA247">
        <v>9523</v>
      </c>
      <c r="AB247">
        <v>630</v>
      </c>
      <c r="AC247">
        <v>441</v>
      </c>
      <c r="AD247">
        <v>5252</v>
      </c>
      <c r="AE247">
        <v>12</v>
      </c>
      <c r="AF247">
        <v>3</v>
      </c>
      <c r="AG247">
        <v>122</v>
      </c>
      <c r="AH247">
        <f t="shared" ref="AH247" si="887">Y247-AB247-AE247</f>
        <v>952</v>
      </c>
      <c r="AI247">
        <f t="shared" ref="AI247" si="888">Z247-AC247-AF247</f>
        <v>365</v>
      </c>
      <c r="AJ247">
        <f t="shared" ref="AJ247" si="889">AA247-AD247-AG247</f>
        <v>4149</v>
      </c>
      <c r="AK247">
        <f t="shared" ref="AK247" si="890">-(J247-J246)+L247</f>
        <v>62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33"/>
        <v>929</v>
      </c>
      <c r="AU247">
        <v>8110</v>
      </c>
      <c r="AV247">
        <v>2133</v>
      </c>
      <c r="AW247">
        <f t="shared" si="684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734"/>
        <v>0.30645161290322581</v>
      </c>
      <c r="BE247">
        <f t="shared" si="778"/>
        <v>0.23780487804878048</v>
      </c>
      <c r="BF247">
        <f t="shared" si="779"/>
        <v>0.41025641025641024</v>
      </c>
      <c r="BG247">
        <f t="shared" ref="BG247" si="891">SUM(AV241:AV247)/SUM(AU241:AU247)</f>
        <v>0.27177985045864489</v>
      </c>
      <c r="BH247">
        <f t="shared" ref="BH247" si="892">SUM(AV234:AV247)/SUM(AU234:AU247)</f>
        <v>0.27559301123937546</v>
      </c>
      <c r="BI247">
        <f t="shared" ref="BI247" si="893">SUM(AY241:AY247)/SUM(AX241:AX247)</f>
        <v>0.30990415335463256</v>
      </c>
      <c r="BJ247">
        <f t="shared" ref="BJ247" si="894">SUM(BA241:BA247)/SUM(AZ241:AZ247)</f>
        <v>0.28327373857767185</v>
      </c>
      <c r="BK247">
        <f t="shared" ref="BK247" si="895">SUM(BC241:BC247)/SUM(BB241:BB247)</f>
        <v>0.33207547169811319</v>
      </c>
      <c r="BL247">
        <v>29.3</v>
      </c>
      <c r="BM247">
        <v>25</v>
      </c>
      <c r="BN247">
        <v>22.5</v>
      </c>
    </row>
    <row r="248" spans="1:66" x14ac:dyDescent="0.35">
      <c r="A248" s="14">
        <f>A247+1</f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 s="7">
        <f t="shared" si="380"/>
        <v>935209</v>
      </c>
      <c r="N248" s="4">
        <f t="shared" ref="N248" si="896">C248/B248</f>
        <v>0.1751916038276668</v>
      </c>
      <c r="Q248">
        <f t="shared" ref="Q248" si="897">C248-C247</f>
        <v>4177</v>
      </c>
      <c r="R248">
        <f t="shared" ref="R248" si="898">M248-M247</f>
        <v>6232</v>
      </c>
      <c r="S248" s="8">
        <f t="shared" ref="S248" si="899">Q248/U248</f>
        <v>0.40128734748775097</v>
      </c>
      <c r="T248" s="8">
        <f t="shared" ref="T248" si="900">SUM(Q242:Q248)/SUM(U242:U248)</f>
        <v>0.43146790249554096</v>
      </c>
      <c r="U248">
        <f t="shared" ref="U248" si="901">B248-B247</f>
        <v>10409</v>
      </c>
      <c r="V248">
        <f t="shared" ref="V248" si="902">C248-D248-E248</f>
        <v>83762</v>
      </c>
      <c r="W248" s="3">
        <f t="shared" ref="W248" si="903">F248/V248</f>
        <v>1.8098899262195267E-2</v>
      </c>
      <c r="X248">
        <f t="shared" ref="X248" si="904">E248-E247</f>
        <v>38</v>
      </c>
      <c r="Y248">
        <v>1620</v>
      </c>
      <c r="Z248">
        <v>829</v>
      </c>
      <c r="AA248">
        <v>9624</v>
      </c>
      <c r="AB248">
        <v>642</v>
      </c>
      <c r="AC248">
        <v>442</v>
      </c>
      <c r="AD248">
        <v>5345</v>
      </c>
      <c r="AE248">
        <v>12</v>
      </c>
      <c r="AF248">
        <v>3</v>
      </c>
      <c r="AG248">
        <v>124</v>
      </c>
      <c r="AH248">
        <f t="shared" ref="AH248" si="905">Y248-AB248-AE248</f>
        <v>966</v>
      </c>
      <c r="AI248">
        <f t="shared" ref="AI248" si="906">Z248-AC248-AF248</f>
        <v>384</v>
      </c>
      <c r="AJ248">
        <f t="shared" ref="AJ248" si="907">AA248-AD248-AG248</f>
        <v>4155</v>
      </c>
      <c r="AK248">
        <f t="shared" ref="AK248" si="908">-(J248-J247)+L248</f>
        <v>72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33"/>
        <v>936</v>
      </c>
      <c r="AU248">
        <v>10903</v>
      </c>
      <c r="AV248">
        <v>2570</v>
      </c>
      <c r="AW248">
        <f t="shared" si="684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734"/>
        <v>0.27397260273972601</v>
      </c>
      <c r="BE248">
        <f t="shared" si="778"/>
        <v>0.25</v>
      </c>
      <c r="BF248">
        <f t="shared" si="779"/>
        <v>0.44897959183673469</v>
      </c>
      <c r="BG248">
        <f t="shared" ref="BG248" si="909">SUM(AV242:AV248)/SUM(AU242:AU248)</f>
        <v>0.26292233038970431</v>
      </c>
      <c r="BH248">
        <f t="shared" ref="BH248" si="910">SUM(AV235:AV248)/SUM(AU235:AU248)</f>
        <v>0.27357830203918371</v>
      </c>
      <c r="BI248">
        <f t="shared" ref="BI248" si="911">SUM(AY242:AY248)/SUM(AX242:AX248)</f>
        <v>0.31069609507640067</v>
      </c>
      <c r="BJ248">
        <f t="shared" ref="BJ248" si="912">SUM(BA242:BA248)/SUM(AZ242:AZ248)</f>
        <v>0.27050136027982902</v>
      </c>
      <c r="BK248">
        <f t="shared" ref="BK248" si="913">SUM(BC242:BC248)/SUM(BB242:BB248)</f>
        <v>0.2978723404255319</v>
      </c>
      <c r="BL248">
        <v>28.9</v>
      </c>
      <c r="BM248">
        <v>24.4</v>
      </c>
      <c r="BN248">
        <v>28.9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AH228:AH248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AI228:AI248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26"/>
  <sheetViews>
    <sheetView workbookViewId="0">
      <pane ySplit="1" topLeftCell="A225" activePane="bottomLeft" state="frozen"/>
      <selection pane="bottomLeft" activeCell="G180" sqref="G180:H22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1" si="18">C171+10</f>
        <v>44149</v>
      </c>
      <c r="H171" s="1">
        <f t="shared" ref="H171:H181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6" si="20">C181+10</f>
        <v>44148</v>
      </c>
      <c r="H181" s="1">
        <f t="shared" ref="H181:H226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si="20"/>
        <v>44156</v>
      </c>
      <c r="H226" s="1">
        <f t="shared" si="21"/>
        <v>44174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83762</v>
      </c>
      <c r="P2">
        <f>MAX(covid19!W:W)</f>
        <v>0.16</v>
      </c>
      <c r="Q2">
        <f>MAX(covid19!X:X)</f>
        <v>41</v>
      </c>
      <c r="R2">
        <f>MAX(covid19!AE:AE)</f>
        <v>12</v>
      </c>
      <c r="S2">
        <f>MAX(covid19!AF:AF)</f>
        <v>3</v>
      </c>
      <c r="T2">
        <f>MAX(covid19!AG:AG)</f>
        <v>124</v>
      </c>
      <c r="U2">
        <f>MAX(covid19!AH:AH)</f>
        <v>966</v>
      </c>
      <c r="V2">
        <f>MAX(covid19!AI:AI)</f>
        <v>384</v>
      </c>
      <c r="W2">
        <f>MAX(covid19!AJ:AJ)</f>
        <v>4155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2020-11-19T18:50:22Z</dcterms:modified>
</cp:coreProperties>
</file>