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8738094-41FB-44E5-86EF-F2B56E9CA0BB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24" i="1" l="1"/>
  <c r="AT324" i="1"/>
  <c r="AU324" i="1"/>
  <c r="AV324" i="1"/>
  <c r="BB324" i="1" s="1"/>
  <c r="AW324" i="1"/>
  <c r="AX324" i="1"/>
  <c r="AY324" i="1"/>
  <c r="AZ324" i="1"/>
  <c r="BI324" i="1" s="1"/>
  <c r="BA324" i="1"/>
  <c r="BC324" i="1"/>
  <c r="BD324" i="1"/>
  <c r="BE324" i="1"/>
  <c r="BF324" i="1"/>
  <c r="BH324" i="1"/>
  <c r="M324" i="1"/>
  <c r="N324" i="1"/>
  <c r="O324" i="1"/>
  <c r="R324" i="1"/>
  <c r="T324" i="1" s="1"/>
  <c r="S324" i="1"/>
  <c r="U324" i="1"/>
  <c r="V324" i="1"/>
  <c r="W324" i="1"/>
  <c r="X324" i="1" s="1"/>
  <c r="Y324" i="1"/>
  <c r="A324" i="1"/>
  <c r="AI323" i="1"/>
  <c r="AJ323" i="1"/>
  <c r="AK323" i="1"/>
  <c r="BG324" i="1" l="1"/>
  <c r="AS323" i="1"/>
  <c r="AT323" i="1"/>
  <c r="AU323" i="1" s="1"/>
  <c r="AV323" i="1"/>
  <c r="AW323" i="1"/>
  <c r="AX323" i="1"/>
  <c r="BC323" i="1" s="1"/>
  <c r="AY323" i="1"/>
  <c r="AZ323" i="1"/>
  <c r="BA323" i="1"/>
  <c r="BB323" i="1"/>
  <c r="BD323" i="1"/>
  <c r="BE323" i="1"/>
  <c r="BF323" i="1"/>
  <c r="BG323" i="1"/>
  <c r="BH323" i="1"/>
  <c r="BI323" i="1"/>
  <c r="M323" i="1"/>
  <c r="N323" i="1"/>
  <c r="S323" i="1" s="1"/>
  <c r="O323" i="1"/>
  <c r="R323" i="1"/>
  <c r="T323" i="1" s="1"/>
  <c r="U323" i="1"/>
  <c r="V323" i="1"/>
  <c r="W323" i="1"/>
  <c r="X323" i="1"/>
  <c r="Y323" i="1"/>
  <c r="A323" i="1"/>
  <c r="AI321" i="1"/>
  <c r="AJ321" i="1"/>
  <c r="AK321" i="1"/>
  <c r="AI322" i="1"/>
  <c r="AJ322" i="1"/>
  <c r="AK322" i="1"/>
  <c r="AS322" i="1" l="1"/>
  <c r="AT322" i="1"/>
  <c r="AU322" i="1" s="1"/>
  <c r="AV322" i="1"/>
  <c r="BG322" i="1" s="1"/>
  <c r="AW322" i="1"/>
  <c r="BB322" i="1" s="1"/>
  <c r="AX322" i="1"/>
  <c r="BC322" i="1" s="1"/>
  <c r="AY322" i="1"/>
  <c r="AZ322" i="1"/>
  <c r="BI322" i="1" s="1"/>
  <c r="BA322" i="1"/>
  <c r="BD322" i="1"/>
  <c r="BE322" i="1"/>
  <c r="BF322" i="1"/>
  <c r="BH322" i="1"/>
  <c r="M322" i="1"/>
  <c r="N322" i="1"/>
  <c r="O322" i="1"/>
  <c r="R322" i="1"/>
  <c r="T322" i="1" s="1"/>
  <c r="S322" i="1"/>
  <c r="U322" i="1"/>
  <c r="V322" i="1"/>
  <c r="W322" i="1"/>
  <c r="X322" i="1" s="1"/>
  <c r="Y322" i="1"/>
  <c r="A322" i="1"/>
  <c r="AS321" i="1" l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M321" i="1"/>
  <c r="N321" i="1"/>
  <c r="O321" i="1"/>
  <c r="R321" i="1"/>
  <c r="T321" i="1" s="1"/>
  <c r="S321" i="1"/>
  <c r="U321" i="1"/>
  <c r="V321" i="1"/>
  <c r="W321" i="1"/>
  <c r="X321" i="1" s="1"/>
  <c r="Y321" i="1"/>
  <c r="A321" i="1"/>
  <c r="AI320" i="1" l="1"/>
  <c r="AJ320" i="1"/>
  <c r="AK320" i="1"/>
  <c r="AS320" i="1" l="1"/>
  <c r="AT320" i="1"/>
  <c r="BE320" i="1" s="1"/>
  <c r="AV320" i="1"/>
  <c r="AW320" i="1"/>
  <c r="AX320" i="1"/>
  <c r="BC320" i="1" s="1"/>
  <c r="AY320" i="1"/>
  <c r="AZ320" i="1"/>
  <c r="BA320" i="1"/>
  <c r="BB320" i="1"/>
  <c r="BD320" i="1"/>
  <c r="BG320" i="1"/>
  <c r="BI320" i="1"/>
  <c r="M320" i="1"/>
  <c r="N320" i="1"/>
  <c r="O320" i="1"/>
  <c r="R320" i="1"/>
  <c r="T320" i="1" s="1"/>
  <c r="S320" i="1"/>
  <c r="U320" i="1"/>
  <c r="V320" i="1"/>
  <c r="W320" i="1"/>
  <c r="X320" i="1"/>
  <c r="Y320" i="1"/>
  <c r="A320" i="1"/>
  <c r="AI319" i="1"/>
  <c r="AJ319" i="1"/>
  <c r="AK319" i="1"/>
  <c r="BH320" i="1" l="1"/>
  <c r="AU320" i="1"/>
  <c r="BF320" i="1"/>
  <c r="AS319" i="1"/>
  <c r="AT319" i="1"/>
  <c r="AU319" i="1"/>
  <c r="AV319" i="1"/>
  <c r="BB319" i="1" s="1"/>
  <c r="AW319" i="1"/>
  <c r="AX319" i="1"/>
  <c r="AY319" i="1"/>
  <c r="AZ319" i="1"/>
  <c r="BA319" i="1"/>
  <c r="BC319" i="1"/>
  <c r="BD319" i="1"/>
  <c r="BE319" i="1"/>
  <c r="BF319" i="1"/>
  <c r="BG319" i="1"/>
  <c r="BH319" i="1"/>
  <c r="BI319" i="1"/>
  <c r="M319" i="1"/>
  <c r="N319" i="1"/>
  <c r="S319" i="1" s="1"/>
  <c r="O319" i="1"/>
  <c r="R319" i="1"/>
  <c r="T319" i="1" s="1"/>
  <c r="U319" i="1"/>
  <c r="V319" i="1"/>
  <c r="W319" i="1"/>
  <c r="X319" i="1"/>
  <c r="Y319" i="1"/>
  <c r="A319" i="1"/>
  <c r="AI318" i="1" l="1"/>
  <c r="AJ318" i="1"/>
  <c r="AK318" i="1"/>
  <c r="AS318" i="1" l="1"/>
  <c r="AT318" i="1"/>
  <c r="AU318" i="1"/>
  <c r="AV318" i="1"/>
  <c r="BB318" i="1" s="1"/>
  <c r="AW318" i="1"/>
  <c r="AX318" i="1"/>
  <c r="AY318" i="1"/>
  <c r="AZ318" i="1"/>
  <c r="BI318" i="1" s="1"/>
  <c r="BA318" i="1"/>
  <c r="BC318" i="1"/>
  <c r="BE318" i="1"/>
  <c r="BF318" i="1"/>
  <c r="BH318" i="1"/>
  <c r="M318" i="1"/>
  <c r="N318" i="1"/>
  <c r="O318" i="1"/>
  <c r="R318" i="1"/>
  <c r="T318" i="1" s="1"/>
  <c r="S318" i="1"/>
  <c r="U318" i="1"/>
  <c r="V318" i="1"/>
  <c r="W318" i="1"/>
  <c r="X318" i="1"/>
  <c r="Y318" i="1"/>
  <c r="A318" i="1"/>
  <c r="BD318" i="1" l="1"/>
  <c r="BG318" i="1"/>
  <c r="AI317" i="1"/>
  <c r="AJ317" i="1"/>
  <c r="AK317" i="1"/>
  <c r="AS317" i="1" l="1"/>
  <c r="AT317" i="1"/>
  <c r="AU317" i="1"/>
  <c r="AV317" i="1"/>
  <c r="BG317" i="1" s="1"/>
  <c r="AW317" i="1"/>
  <c r="AX317" i="1"/>
  <c r="AY317" i="1"/>
  <c r="AZ317" i="1"/>
  <c r="BI317" i="1" s="1"/>
  <c r="BA317" i="1"/>
  <c r="BC317" i="1"/>
  <c r="BD317" i="1"/>
  <c r="BE317" i="1"/>
  <c r="BF317" i="1"/>
  <c r="BH317" i="1"/>
  <c r="M317" i="1"/>
  <c r="N317" i="1"/>
  <c r="O317" i="1"/>
  <c r="R317" i="1"/>
  <c r="U317" i="1" s="1"/>
  <c r="S317" i="1"/>
  <c r="V317" i="1"/>
  <c r="W317" i="1"/>
  <c r="X317" i="1" s="1"/>
  <c r="Y317" i="1"/>
  <c r="A317" i="1"/>
  <c r="BB317" i="1" l="1"/>
  <c r="T317" i="1"/>
  <c r="AI316" i="1" l="1"/>
  <c r="AJ316" i="1"/>
  <c r="AK316" i="1"/>
  <c r="AS316" i="1" l="1"/>
  <c r="BF316" i="1" s="1"/>
  <c r="AT316" i="1"/>
  <c r="AU316" i="1" s="1"/>
  <c r="AV316" i="1"/>
  <c r="AW316" i="1"/>
  <c r="BB316" i="1" s="1"/>
  <c r="AX316" i="1"/>
  <c r="AY316" i="1"/>
  <c r="AZ316" i="1"/>
  <c r="BD316" i="1" s="1"/>
  <c r="BA316" i="1"/>
  <c r="BC316" i="1"/>
  <c r="BH316" i="1"/>
  <c r="BI316" i="1"/>
  <c r="M316" i="1"/>
  <c r="N316" i="1"/>
  <c r="S316" i="1" s="1"/>
  <c r="O316" i="1"/>
  <c r="R316" i="1"/>
  <c r="T316" i="1" s="1"/>
  <c r="U316" i="1"/>
  <c r="V316" i="1"/>
  <c r="W316" i="1"/>
  <c r="X316" i="1"/>
  <c r="Y316" i="1"/>
  <c r="A316" i="1"/>
  <c r="AI315" i="1"/>
  <c r="AJ315" i="1"/>
  <c r="AK315" i="1"/>
  <c r="BE316" i="1" l="1"/>
  <c r="BG316" i="1"/>
  <c r="AS315" i="1"/>
  <c r="AT315" i="1"/>
  <c r="BE315" i="1" s="1"/>
  <c r="AV315" i="1"/>
  <c r="AW315" i="1"/>
  <c r="AX315" i="1"/>
  <c r="BC315" i="1" s="1"/>
  <c r="AY315" i="1"/>
  <c r="AZ315" i="1"/>
  <c r="BA315" i="1"/>
  <c r="BB315" i="1"/>
  <c r="BD315" i="1"/>
  <c r="BG315" i="1"/>
  <c r="BI315" i="1"/>
  <c r="M315" i="1"/>
  <c r="N315" i="1"/>
  <c r="S315" i="1" s="1"/>
  <c r="O315" i="1"/>
  <c r="R315" i="1"/>
  <c r="T315" i="1" s="1"/>
  <c r="U315" i="1"/>
  <c r="V315" i="1"/>
  <c r="W315" i="1"/>
  <c r="X315" i="1"/>
  <c r="Y315" i="1"/>
  <c r="A315" i="1"/>
  <c r="AI314" i="1"/>
  <c r="AJ314" i="1"/>
  <c r="AK314" i="1"/>
  <c r="BH315" i="1" l="1"/>
  <c r="AU315" i="1"/>
  <c r="BF315" i="1"/>
  <c r="AS314" i="1"/>
  <c r="AT314" i="1"/>
  <c r="BE314" i="1" s="1"/>
  <c r="AU314" i="1"/>
  <c r="AV314" i="1"/>
  <c r="BB314" i="1" s="1"/>
  <c r="AW314" i="1"/>
  <c r="AX314" i="1"/>
  <c r="AY314" i="1"/>
  <c r="AZ314" i="1"/>
  <c r="BA314" i="1"/>
  <c r="BC314" i="1"/>
  <c r="BD314" i="1"/>
  <c r="BF314" i="1"/>
  <c r="BH314" i="1"/>
  <c r="BI314" i="1"/>
  <c r="M314" i="1"/>
  <c r="N314" i="1"/>
  <c r="O314" i="1"/>
  <c r="R314" i="1"/>
  <c r="T314" i="1" s="1"/>
  <c r="S314" i="1"/>
  <c r="V314" i="1"/>
  <c r="W314" i="1"/>
  <c r="X314" i="1" s="1"/>
  <c r="Y314" i="1"/>
  <c r="A314" i="1"/>
  <c r="BG314" i="1" l="1"/>
  <c r="U314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BC313" i="1" s="1"/>
  <c r="AZ313" i="1"/>
  <c r="BI313" i="1" s="1"/>
  <c r="BA313" i="1"/>
  <c r="BE313" i="1"/>
  <c r="BF313" i="1"/>
  <c r="BH313" i="1"/>
  <c r="M313" i="1"/>
  <c r="N313" i="1"/>
  <c r="S313" i="1" s="1"/>
  <c r="O313" i="1"/>
  <c r="R313" i="1"/>
  <c r="U313" i="1" s="1"/>
  <c r="V313" i="1"/>
  <c r="W313" i="1"/>
  <c r="X313" i="1" s="1"/>
  <c r="Y313" i="1"/>
  <c r="A313" i="1"/>
  <c r="T313" i="1" l="1"/>
  <c r="BD313" i="1"/>
  <c r="BG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AZ312" i="1"/>
  <c r="BI312" i="1" s="1"/>
  <c r="BA312" i="1"/>
  <c r="BC312" i="1"/>
  <c r="BE312" i="1"/>
  <c r="BF312" i="1"/>
  <c r="BH312" i="1"/>
  <c r="M312" i="1"/>
  <c r="N312" i="1"/>
  <c r="O312" i="1"/>
  <c r="R312" i="1"/>
  <c r="T312" i="1" s="1"/>
  <c r="S312" i="1"/>
  <c r="V312" i="1"/>
  <c r="W312" i="1"/>
  <c r="X312" i="1"/>
  <c r="Y312" i="1"/>
  <c r="A312" i="1"/>
  <c r="A311" i="1"/>
  <c r="AI311" i="1"/>
  <c r="AJ311" i="1"/>
  <c r="AK311" i="1"/>
  <c r="BD312" i="1" l="1"/>
  <c r="BG312" i="1"/>
  <c r="U312" i="1"/>
  <c r="AS311" i="1"/>
  <c r="AT311" i="1"/>
  <c r="AU311" i="1" s="1"/>
  <c r="AV311" i="1"/>
  <c r="BB311" i="1" s="1"/>
  <c r="AW311" i="1"/>
  <c r="AX311" i="1"/>
  <c r="AY311" i="1"/>
  <c r="AZ311" i="1"/>
  <c r="BI311" i="1" s="1"/>
  <c r="BA311" i="1"/>
  <c r="BC311" i="1"/>
  <c r="BH311" i="1"/>
  <c r="M311" i="1"/>
  <c r="N311" i="1"/>
  <c r="S311" i="1" s="1"/>
  <c r="O311" i="1"/>
  <c r="R311" i="1"/>
  <c r="T311" i="1" s="1"/>
  <c r="U311" i="1"/>
  <c r="V311" i="1"/>
  <c r="W311" i="1"/>
  <c r="X311" i="1"/>
  <c r="Y311" i="1"/>
  <c r="AI310" i="1"/>
  <c r="AJ310" i="1"/>
  <c r="AK310" i="1"/>
  <c r="BD311" i="1" l="1"/>
  <c r="BG311" i="1"/>
  <c r="AS310" i="1"/>
  <c r="AT310" i="1"/>
  <c r="BF310" i="1" s="1"/>
  <c r="AV310" i="1"/>
  <c r="AW310" i="1"/>
  <c r="AX310" i="1"/>
  <c r="AY310" i="1"/>
  <c r="BD310" i="1" s="1"/>
  <c r="AZ310" i="1"/>
  <c r="BA310" i="1"/>
  <c r="BB310" i="1"/>
  <c r="BC310" i="1"/>
  <c r="BG310" i="1"/>
  <c r="BH310" i="1"/>
  <c r="BI310" i="1"/>
  <c r="M310" i="1"/>
  <c r="N310" i="1"/>
  <c r="O310" i="1"/>
  <c r="R310" i="1"/>
  <c r="T310" i="1" s="1"/>
  <c r="S310" i="1"/>
  <c r="U310" i="1"/>
  <c r="V310" i="1"/>
  <c r="W310" i="1"/>
  <c r="X310" i="1" s="1"/>
  <c r="Y310" i="1"/>
  <c r="A310" i="1"/>
  <c r="AI309" i="1"/>
  <c r="AJ309" i="1"/>
  <c r="AK309" i="1"/>
  <c r="BE311" i="1" l="1"/>
  <c r="BF311" i="1"/>
  <c r="BE310" i="1"/>
  <c r="AU310" i="1"/>
  <c r="AS309" i="1"/>
  <c r="AT309" i="1"/>
  <c r="AU309" i="1" s="1"/>
  <c r="AV309" i="1"/>
  <c r="BG309" i="1" s="1"/>
  <c r="AW309" i="1"/>
  <c r="BB309" i="1" s="1"/>
  <c r="AX309" i="1"/>
  <c r="BC309" i="1" s="1"/>
  <c r="AY309" i="1"/>
  <c r="AZ309" i="1"/>
  <c r="BD309" i="1" s="1"/>
  <c r="BA309" i="1"/>
  <c r="BE309" i="1"/>
  <c r="BF309" i="1"/>
  <c r="BH309" i="1"/>
  <c r="BI309" i="1"/>
  <c r="M309" i="1"/>
  <c r="N309" i="1"/>
  <c r="S309" i="1" s="1"/>
  <c r="O309" i="1"/>
  <c r="R309" i="1"/>
  <c r="T309" i="1" s="1"/>
  <c r="U309" i="1"/>
  <c r="V309" i="1"/>
  <c r="W309" i="1"/>
  <c r="X309" i="1"/>
  <c r="Y309" i="1"/>
  <c r="A309" i="1"/>
  <c r="AI308" i="1"/>
  <c r="AJ308" i="1"/>
  <c r="AK308" i="1"/>
  <c r="AS308" i="1" l="1"/>
  <c r="AT308" i="1"/>
  <c r="AU308" i="1"/>
  <c r="AV308" i="1"/>
  <c r="BG308" i="1" s="1"/>
  <c r="AW308" i="1"/>
  <c r="AX308" i="1"/>
  <c r="AY308" i="1"/>
  <c r="AZ308" i="1"/>
  <c r="BI308" i="1" s="1"/>
  <c r="BA308" i="1"/>
  <c r="BB308" i="1"/>
  <c r="BC308" i="1"/>
  <c r="BD308" i="1"/>
  <c r="BE308" i="1"/>
  <c r="BF308" i="1"/>
  <c r="BH308" i="1"/>
  <c r="M308" i="1"/>
  <c r="N308" i="1"/>
  <c r="S308" i="1" s="1"/>
  <c r="O308" i="1"/>
  <c r="R308" i="1"/>
  <c r="T308" i="1" s="1"/>
  <c r="U308" i="1"/>
  <c r="V308" i="1"/>
  <c r="W308" i="1"/>
  <c r="X308" i="1" s="1"/>
  <c r="Y308" i="1"/>
  <c r="A308" i="1"/>
  <c r="AI307" i="1"/>
  <c r="AJ307" i="1"/>
  <c r="AK307" i="1"/>
  <c r="AS307" i="1" l="1"/>
  <c r="AT307" i="1"/>
  <c r="AU307" i="1" s="1"/>
  <c r="AV307" i="1"/>
  <c r="BB307" i="1" s="1"/>
  <c r="AW307" i="1"/>
  <c r="AX307" i="1"/>
  <c r="AY307" i="1"/>
  <c r="AZ307" i="1"/>
  <c r="BA307" i="1"/>
  <c r="BC307" i="1"/>
  <c r="M307" i="1"/>
  <c r="N307" i="1"/>
  <c r="O307" i="1"/>
  <c r="R307" i="1"/>
  <c r="V307" i="1"/>
  <c r="W307" i="1"/>
  <c r="X307" i="1" s="1"/>
  <c r="Y307" i="1"/>
  <c r="AI306" i="1"/>
  <c r="AJ306" i="1"/>
  <c r="AK306" i="1"/>
  <c r="BD307" i="1" l="1"/>
  <c r="T307" i="1"/>
  <c r="AS306" i="1"/>
  <c r="AT306" i="1"/>
  <c r="AU306" i="1" s="1"/>
  <c r="AV306" i="1"/>
  <c r="AW306" i="1"/>
  <c r="AX306" i="1"/>
  <c r="AY306" i="1"/>
  <c r="AZ306" i="1"/>
  <c r="BA306" i="1"/>
  <c r="BC306" i="1"/>
  <c r="M306" i="1"/>
  <c r="N306" i="1"/>
  <c r="O306" i="1"/>
  <c r="R306" i="1"/>
  <c r="T306" i="1" s="1"/>
  <c r="V306" i="1"/>
  <c r="W306" i="1"/>
  <c r="X306" i="1" s="1"/>
  <c r="Y306" i="1"/>
  <c r="AI305" i="1"/>
  <c r="AJ305" i="1"/>
  <c r="AK305" i="1"/>
  <c r="BD306" i="1" l="1"/>
  <c r="S307" i="1"/>
  <c r="BB306" i="1"/>
  <c r="AS305" i="1"/>
  <c r="AT305" i="1"/>
  <c r="AU305" i="1" s="1"/>
  <c r="AV305" i="1"/>
  <c r="AW305" i="1"/>
  <c r="AX305" i="1"/>
  <c r="AY305" i="1"/>
  <c r="AZ305" i="1"/>
  <c r="BA305" i="1"/>
  <c r="BC305" i="1"/>
  <c r="M305" i="1"/>
  <c r="N305" i="1"/>
  <c r="O305" i="1"/>
  <c r="R305" i="1"/>
  <c r="V305" i="1"/>
  <c r="W305" i="1"/>
  <c r="X305" i="1" s="1"/>
  <c r="Y305" i="1"/>
  <c r="AI304" i="1"/>
  <c r="AJ304" i="1"/>
  <c r="AK304" i="1"/>
  <c r="S306" i="1" l="1"/>
  <c r="BB305" i="1"/>
  <c r="T305" i="1"/>
  <c r="BD305" i="1"/>
  <c r="AS304" i="1"/>
  <c r="AT304" i="1"/>
  <c r="AU304" i="1" s="1"/>
  <c r="AV304" i="1"/>
  <c r="BB304" i="1" s="1"/>
  <c r="AW304" i="1"/>
  <c r="AX304" i="1"/>
  <c r="AY304" i="1"/>
  <c r="BD304" i="1" s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C304" i="1" l="1"/>
  <c r="T304" i="1"/>
  <c r="AS303" i="1"/>
  <c r="AT303" i="1"/>
  <c r="AU303" i="1"/>
  <c r="AV303" i="1"/>
  <c r="BB303" i="1" s="1"/>
  <c r="AW303" i="1"/>
  <c r="AX303" i="1"/>
  <c r="AY303" i="1"/>
  <c r="BC303" i="1" s="1"/>
  <c r="AZ303" i="1"/>
  <c r="BA303" i="1"/>
  <c r="M303" i="1"/>
  <c r="N303" i="1"/>
  <c r="O303" i="1"/>
  <c r="R303" i="1"/>
  <c r="V303" i="1"/>
  <c r="W303" i="1"/>
  <c r="X303" i="1" s="1"/>
  <c r="Y303" i="1"/>
  <c r="T303" i="1" l="1"/>
  <c r="S304" i="1"/>
  <c r="BD303" i="1"/>
  <c r="AI302" i="1"/>
  <c r="AJ302" i="1"/>
  <c r="AK302" i="1"/>
  <c r="AS302" i="1" l="1"/>
  <c r="AT302" i="1"/>
  <c r="AV302" i="1"/>
  <c r="AW302" i="1"/>
  <c r="BB302" i="1" s="1"/>
  <c r="AX302" i="1"/>
  <c r="AY302" i="1"/>
  <c r="AZ302" i="1"/>
  <c r="BA302" i="1"/>
  <c r="BD302" i="1"/>
  <c r="M302" i="1"/>
  <c r="N302" i="1"/>
  <c r="O302" i="1"/>
  <c r="R302" i="1"/>
  <c r="V302" i="1"/>
  <c r="W302" i="1"/>
  <c r="X302" i="1" s="1"/>
  <c r="Y302" i="1"/>
  <c r="S303" i="1" l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BH307" i="1" s="1"/>
  <c r="AZ301" i="1"/>
  <c r="BA301" i="1"/>
  <c r="BI307" i="1" s="1"/>
  <c r="BC301" i="1"/>
  <c r="BD301" i="1"/>
  <c r="M301" i="1"/>
  <c r="N301" i="1"/>
  <c r="S302" i="1" s="1"/>
  <c r="O301" i="1"/>
  <c r="R301" i="1"/>
  <c r="V301" i="1"/>
  <c r="W301" i="1"/>
  <c r="X301" i="1"/>
  <c r="Y301" i="1"/>
  <c r="AI300" i="1"/>
  <c r="AJ300" i="1"/>
  <c r="AK300" i="1"/>
  <c r="BB301" i="1" l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BI306" i="1" s="1"/>
  <c r="BC300" i="1"/>
  <c r="BD300" i="1"/>
  <c r="M300" i="1"/>
  <c r="N300" i="1"/>
  <c r="O300" i="1"/>
  <c r="R300" i="1"/>
  <c r="V300" i="1"/>
  <c r="W300" i="1"/>
  <c r="X300" i="1" s="1"/>
  <c r="Y300" i="1"/>
  <c r="AI299" i="1"/>
  <c r="AJ299" i="1"/>
  <c r="AK299" i="1"/>
  <c r="T300" i="1" l="1"/>
  <c r="U306" i="1"/>
  <c r="S301" i="1"/>
  <c r="BB300" i="1"/>
  <c r="BH306" i="1"/>
  <c r="AU300" i="1"/>
  <c r="BE306" i="1"/>
  <c r="AS299" i="1"/>
  <c r="AT299" i="1"/>
  <c r="AV299" i="1"/>
  <c r="AW299" i="1"/>
  <c r="BG305" i="1" s="1"/>
  <c r="AX299" i="1"/>
  <c r="AY299" i="1"/>
  <c r="AZ299" i="1"/>
  <c r="BA299" i="1"/>
  <c r="BI305" i="1" s="1"/>
  <c r="BC299" i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BE304" i="1" s="1"/>
  <c r="AV298" i="1"/>
  <c r="BB298" i="1" s="1"/>
  <c r="AW298" i="1"/>
  <c r="AX298" i="1"/>
  <c r="AY298" i="1"/>
  <c r="AZ298" i="1"/>
  <c r="BA298" i="1"/>
  <c r="BC298" i="1"/>
  <c r="M298" i="1"/>
  <c r="N298" i="1"/>
  <c r="O298" i="1"/>
  <c r="R298" i="1"/>
  <c r="V298" i="1"/>
  <c r="W298" i="1"/>
  <c r="X298" i="1" s="1"/>
  <c r="Y298" i="1"/>
  <c r="AI297" i="1"/>
  <c r="AJ297" i="1"/>
  <c r="AK297" i="1"/>
  <c r="S299" i="1" l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AY297" i="1"/>
  <c r="AZ297" i="1"/>
  <c r="BA297" i="1"/>
  <c r="BI303" i="1" s="1"/>
  <c r="BC297" i="1"/>
  <c r="M297" i="1"/>
  <c r="N297" i="1"/>
  <c r="O297" i="1"/>
  <c r="R297" i="1"/>
  <c r="V297" i="1"/>
  <c r="W297" i="1"/>
  <c r="X297" i="1" s="1"/>
  <c r="Y297" i="1"/>
  <c r="AI296" i="1"/>
  <c r="AJ296" i="1"/>
  <c r="AK296" i="1"/>
  <c r="T297" i="1" l="1"/>
  <c r="U303" i="1"/>
  <c r="BB297" i="1"/>
  <c r="BD297" i="1"/>
  <c r="BH303" i="1"/>
  <c r="BE303" i="1"/>
  <c r="S298" i="1"/>
  <c r="AU297" i="1"/>
  <c r="AS296" i="1"/>
  <c r="AT296" i="1"/>
  <c r="BE302" i="1" s="1"/>
  <c r="AU296" i="1"/>
  <c r="AV296" i="1"/>
  <c r="BB296" i="1" s="1"/>
  <c r="AW296" i="1"/>
  <c r="AX296" i="1"/>
  <c r="AY296" i="1"/>
  <c r="BH302" i="1" s="1"/>
  <c r="AZ296" i="1"/>
  <c r="BA296" i="1"/>
  <c r="BC296" i="1"/>
  <c r="M296" i="1"/>
  <c r="N296" i="1"/>
  <c r="S297" i="1" s="1"/>
  <c r="O296" i="1"/>
  <c r="R296" i="1"/>
  <c r="V296" i="1"/>
  <c r="W296" i="1"/>
  <c r="X296" i="1"/>
  <c r="Y296" i="1"/>
  <c r="AI295" i="1"/>
  <c r="AJ295" i="1"/>
  <c r="AK295" i="1"/>
  <c r="T296" i="1" l="1"/>
  <c r="U302" i="1"/>
  <c r="BD296" i="1"/>
  <c r="BI302" i="1"/>
  <c r="BG302" i="1"/>
  <c r="AS295" i="1"/>
  <c r="AT295" i="1"/>
  <c r="BE301" i="1" s="1"/>
  <c r="AV295" i="1"/>
  <c r="AW295" i="1"/>
  <c r="BG301" i="1" s="1"/>
  <c r="AX295" i="1"/>
  <c r="AY295" i="1"/>
  <c r="AZ295" i="1"/>
  <c r="BA295" i="1"/>
  <c r="BI301" i="1" s="1"/>
  <c r="BC295" i="1"/>
  <c r="BD295" i="1"/>
  <c r="M295" i="1"/>
  <c r="N295" i="1"/>
  <c r="O295" i="1"/>
  <c r="R295" i="1"/>
  <c r="V295" i="1"/>
  <c r="W295" i="1"/>
  <c r="X295" i="1" s="1"/>
  <c r="Y295" i="1"/>
  <c r="S296" i="1" l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BH300" i="1" s="1"/>
  <c r="AZ294" i="1"/>
  <c r="BA294" i="1"/>
  <c r="BI300" i="1" s="1"/>
  <c r="M294" i="1"/>
  <c r="N294" i="1"/>
  <c r="O294" i="1"/>
  <c r="R294" i="1"/>
  <c r="V294" i="1"/>
  <c r="W294" i="1"/>
  <c r="X294" i="1" s="1"/>
  <c r="Y294" i="1"/>
  <c r="BB294" i="1" l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BC292" i="1" s="1"/>
  <c r="AY292" i="1"/>
  <c r="AZ292" i="1"/>
  <c r="BA292" i="1"/>
  <c r="BI298" i="1" s="1"/>
  <c r="BB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BB291" i="1" s="1"/>
  <c r="AW291" i="1"/>
  <c r="AX291" i="1"/>
  <c r="AY291" i="1"/>
  <c r="BH297" i="1" s="1"/>
  <c r="AZ291" i="1"/>
  <c r="BA291" i="1"/>
  <c r="BD291" i="1"/>
  <c r="M291" i="1"/>
  <c r="N291" i="1"/>
  <c r="S292" i="1" s="1"/>
  <c r="O291" i="1"/>
  <c r="R291" i="1"/>
  <c r="V291" i="1"/>
  <c r="W291" i="1"/>
  <c r="X291" i="1" s="1"/>
  <c r="Y291" i="1"/>
  <c r="T291" i="1" l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BH296" i="1" s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/>
  <c r="Y290" i="1"/>
  <c r="T290" i="1" l="1"/>
  <c r="U296" i="1"/>
  <c r="BB290" i="1"/>
  <c r="AU290" i="1"/>
  <c r="BF303" i="1"/>
  <c r="BE296" i="1"/>
  <c r="S291" i="1"/>
  <c r="BD290" i="1"/>
  <c r="BC290" i="1"/>
  <c r="AS289" i="1"/>
  <c r="AT289" i="1"/>
  <c r="AV289" i="1"/>
  <c r="BB289" i="1" s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U289" i="1"/>
  <c r="BF302" i="1"/>
  <c r="BE295" i="1"/>
  <c r="BD289" i="1"/>
  <c r="BC289" i="1"/>
  <c r="T289" i="1"/>
  <c r="U295" i="1"/>
  <c r="BI295" i="1"/>
  <c r="BG295" i="1"/>
  <c r="AS288" i="1"/>
  <c r="AT288" i="1"/>
  <c r="AU288" i="1"/>
  <c r="AV288" i="1"/>
  <c r="AW288" i="1"/>
  <c r="BG294" i="1" s="1"/>
  <c r="AX288" i="1"/>
  <c r="AY288" i="1"/>
  <c r="BH294" i="1" s="1"/>
  <c r="AZ288" i="1"/>
  <c r="BA288" i="1"/>
  <c r="BI294" i="1" s="1"/>
  <c r="BD288" i="1"/>
  <c r="M288" i="1"/>
  <c r="N288" i="1"/>
  <c r="S289" i="1" s="1"/>
  <c r="O288" i="1"/>
  <c r="R288" i="1"/>
  <c r="V288" i="1"/>
  <c r="W288" i="1"/>
  <c r="X288" i="1"/>
  <c r="Y288" i="1"/>
  <c r="AI287" i="1"/>
  <c r="AJ287" i="1"/>
  <c r="AK287" i="1"/>
  <c r="T288" i="1" l="1"/>
  <c r="U294" i="1"/>
  <c r="BC288" i="1"/>
  <c r="BF301" i="1"/>
  <c r="BE294" i="1"/>
  <c r="BB288" i="1"/>
  <c r="AS287" i="1"/>
  <c r="AT287" i="1"/>
  <c r="AU287" i="1" s="1"/>
  <c r="AV287" i="1"/>
  <c r="AW287" i="1"/>
  <c r="AX287" i="1"/>
  <c r="AY287" i="1"/>
  <c r="BH293" i="1" s="1"/>
  <c r="AZ287" i="1"/>
  <c r="BA287" i="1"/>
  <c r="BC287" i="1"/>
  <c r="BD287" i="1"/>
  <c r="M287" i="1"/>
  <c r="N287" i="1"/>
  <c r="O287" i="1"/>
  <c r="R287" i="1"/>
  <c r="V287" i="1"/>
  <c r="W287" i="1"/>
  <c r="X287" i="1" s="1"/>
  <c r="Y287" i="1"/>
  <c r="T287" i="1" l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BC284" i="1"/>
  <c r="BD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F297" i="1" l="1"/>
  <c r="BE290" i="1"/>
  <c r="T284" i="1"/>
  <c r="U290" i="1"/>
  <c r="BB284" i="1"/>
  <c r="AS283" i="1"/>
  <c r="AT283" i="1"/>
  <c r="AU283" i="1"/>
  <c r="AV283" i="1"/>
  <c r="AW283" i="1"/>
  <c r="BG289" i="1" s="1"/>
  <c r="AX283" i="1"/>
  <c r="AY283" i="1"/>
  <c r="BH289" i="1" s="1"/>
  <c r="AZ283" i="1"/>
  <c r="BA283" i="1"/>
  <c r="BI289" i="1" s="1"/>
  <c r="BD283" i="1"/>
  <c r="M283" i="1"/>
  <c r="N283" i="1"/>
  <c r="S284" i="1" s="1"/>
  <c r="O283" i="1"/>
  <c r="R283" i="1"/>
  <c r="S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B282" i="1" l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BI287" i="1" s="1"/>
  <c r="M281" i="1"/>
  <c r="N281" i="1"/>
  <c r="S282" i="1" s="1"/>
  <c r="O281" i="1"/>
  <c r="R281" i="1"/>
  <c r="V281" i="1"/>
  <c r="W281" i="1"/>
  <c r="X281" i="1"/>
  <c r="Y281" i="1"/>
  <c r="BF294" i="1" l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BB280" i="1" s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C280" i="1" l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D278" i="1" s="1"/>
  <c r="BA278" i="1"/>
  <c r="BI284" i="1" s="1"/>
  <c r="M278" i="1"/>
  <c r="N278" i="1"/>
  <c r="S279" i="1" s="1"/>
  <c r="O278" i="1"/>
  <c r="R278" i="1"/>
  <c r="V278" i="1"/>
  <c r="W278" i="1"/>
  <c r="X278" i="1" s="1"/>
  <c r="Y278" i="1"/>
  <c r="BB278" i="1" l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D277" i="1" s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BH282" i="1" s="1"/>
  <c r="AZ276" i="1"/>
  <c r="BA276" i="1"/>
  <c r="BI282" i="1" s="1"/>
  <c r="M276" i="1"/>
  <c r="N276" i="1"/>
  <c r="O276" i="1"/>
  <c r="R276" i="1"/>
  <c r="V276" i="1"/>
  <c r="W276" i="1"/>
  <c r="X276" i="1"/>
  <c r="Y276" i="1"/>
  <c r="AU276" i="1" l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BC273" i="1" l="1"/>
  <c r="AU273" i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AZ272" i="1"/>
  <c r="BA272" i="1"/>
  <c r="BI278" i="1" s="1"/>
  <c r="AI272" i="1"/>
  <c r="AJ272" i="1"/>
  <c r="AK272" i="1"/>
  <c r="BH278" i="1" l="1"/>
  <c r="BF285" i="1"/>
  <c r="BD272" i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AX265" i="1"/>
  <c r="BC265" i="1" s="1"/>
  <c r="AW265" i="1"/>
  <c r="AV265" i="1"/>
  <c r="AT265" i="1"/>
  <c r="BE267" i="1" s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F282" i="1" l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 s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<sst xmlns="http://schemas.openxmlformats.org/spreadsheetml/2006/main" count="476" uniqueCount="445">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</sst>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324"/>
  <sheetViews>
    <sheetView tabSelected="1" zoomScale="112" zoomScaleNormal="112" workbookViewId="0">
      <pane xSplit="1" ySplit="1" topLeftCell="AL309" activePane="bottomRight" state="frozen"/>
      <selection pane="topRight" activeCell="B1" sqref="B1"/>
      <selection pane="bottomLeft" activeCell="A2" sqref="A2"/>
      <selection pane="bottomRight" activeCell="BI323" sqref="AS323:BI32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310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" si="1960">B297-C297</f>
        <v>1089172</v>
      </c>
      <c r="O297" s="4">
        <f t="shared" ref="O297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" si="1967">C297-D297-E297</f>
        <v>35653</v>
      </c>
      <c r="X297" s="3">
        <f t="shared" ref="X297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2001">Z298-AC298-AF298</f>
        <v>157</v>
      </c>
      <c r="AJ298">
        <f t="shared" ref="AJ298" si="2002">AA298-AD298-AG298</f>
        <v>208</v>
      </c>
      <c r="AK298">
        <f t="shared" ref="AK298" si="2003">AB298-AE298-AH298</f>
        <v>1231</v>
      </c>
      <c r="AS298">
        <f t="shared" ref="AS298" si="2004">BM298-BM297</f>
        <v>28305</v>
      </c>
      <c r="AT298">
        <f t="shared" ref="AT298" si="2005">BO298-BO297</f>
        <v>2261</v>
      </c>
      <c r="AU298">
        <f t="shared" ref="AU298" si="2006">AT298/AS298</f>
        <v>7.9879879879879878E-2</v>
      </c>
      <c r="AV298">
        <f t="shared" ref="AV298" si="2007">BQ298-BQ297</f>
        <v>339</v>
      </c>
      <c r="AW298">
        <f t="shared" ref="AW298" si="2008">BS298-BS297</f>
        <v>20</v>
      </c>
      <c r="AX298">
        <f t="shared" ref="AX298" si="2009">BY298-BY297</f>
        <v>1781</v>
      </c>
      <c r="AY298">
        <f t="shared" ref="AY298" si="2010">CA298-CA297</f>
        <v>93</v>
      </c>
      <c r="AZ298">
        <f t="shared" ref="AZ298" si="2011">BU298-BU297</f>
        <v>332</v>
      </c>
      <c r="BA298">
        <f t="shared" ref="BA298" si="2012">BW298-BW297</f>
        <v>20</v>
      </c>
      <c r="BB298">
        <f t="shared" ref="BB298" si="2013">AW298/AV298</f>
        <v>5.8997050147492625E-2</v>
      </c>
      <c r="BC298">
        <f t="shared" ref="BC298" si="2014">AY298/AX298</f>
        <v>5.221785513756317E-2</v>
      </c>
      <c r="BD298">
        <f t="shared" ref="BD298" si="2015">AZ298/AY298</f>
        <v>3.5698924731182795</v>
      </c>
      <c r="BE298">
        <f t="shared" ref="BE298" si="2016">SUM(AT292:AT298)/SUM(AS292:AS298)</f>
        <v>9.8216677829872742E-2</v>
      </c>
      <c r="BF298">
        <f t="shared" ref="BF298" si="2017">SUM(AT285:AT298)/SUM(AS285:AS298)</f>
        <v>9.1418711186244714E-2</v>
      </c>
      <c r="BG298">
        <f t="shared" ref="BG298" si="2018">SUM(AW292:AW298)/SUM(AV292:AV298)</f>
        <v>5.8933582787652011E-2</v>
      </c>
      <c r="BH298">
        <f t="shared" ref="BH298" si="2019">SUM(AY292:AY298)/SUM(AX292:AX298)</f>
        <v>7.0796460176991149E-2</v>
      </c>
      <c r="BI298">
        <f t="shared" ref="BI298" si="202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  <row r="299" spans="1:80" x14ac:dyDescent="0.35">
      <c r="A299" s="14">
        <f t="shared" si="1163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2021">-(J299-J298)+L299</f>
        <v>19</v>
      </c>
      <c r="N299" s="7">
        <f t="shared" ref="N299" si="2022">B299-C299</f>
        <v>1095739</v>
      </c>
      <c r="O299" s="4">
        <f t="shared" ref="O299" si="2023">C299/B299</f>
        <v>0.21218145424531151</v>
      </c>
      <c r="R299">
        <f t="shared" ref="R299" si="2024">C299-C298</f>
        <v>1665</v>
      </c>
      <c r="S299">
        <f t="shared" ref="S299" si="2025">N299-N298</f>
        <v>3018</v>
      </c>
      <c r="T299" s="8">
        <f t="shared" ref="T299" si="2026">R299/V299</f>
        <v>0.35554131966688018</v>
      </c>
      <c r="U299" s="8">
        <f t="shared" ref="U299" si="2027">SUM(R293:R299)/SUM(V293:V299)</f>
        <v>0.41071306018804477</v>
      </c>
      <c r="V299">
        <f t="shared" ref="V299" si="2028">B299-B298</f>
        <v>4683</v>
      </c>
      <c r="W299">
        <f t="shared" ref="W299" si="2029">C299-D299-E299</f>
        <v>35885</v>
      </c>
      <c r="X299" s="3">
        <f t="shared" ref="X299" si="2030">F299/W299</f>
        <v>1.5298871394733175E-2</v>
      </c>
      <c r="Y299">
        <f t="shared" ref="Y299" si="203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2032">Z299-AC299-AF299</f>
        <v>168</v>
      </c>
      <c r="AJ299">
        <f t="shared" ref="AJ299" si="2033">AA299-AD299-AG299</f>
        <v>222</v>
      </c>
      <c r="AK299">
        <f t="shared" ref="AK299" si="2034">AB299-AE299-AH299</f>
        <v>1241</v>
      </c>
      <c r="AS299">
        <f t="shared" ref="AS299" si="2035">BM299-BM298</f>
        <v>23011</v>
      </c>
      <c r="AT299">
        <f t="shared" ref="AT299" si="2036">BO299-BO298</f>
        <v>1777</v>
      </c>
      <c r="AU299">
        <f t="shared" ref="AU299" si="2037">AT299/AS299</f>
        <v>7.722393637825388E-2</v>
      </c>
      <c r="AV299">
        <f t="shared" ref="AV299" si="2038">BQ299-BQ298</f>
        <v>328</v>
      </c>
      <c r="AW299">
        <f t="shared" ref="AW299" si="2039">BS299-BS298</f>
        <v>16</v>
      </c>
      <c r="AX299">
        <f t="shared" ref="AX299" si="2040">BY299-BY298</f>
        <v>1490</v>
      </c>
      <c r="AY299">
        <f t="shared" ref="AY299" si="2041">CA299-CA298</f>
        <v>86</v>
      </c>
      <c r="AZ299">
        <f t="shared" ref="AZ299" si="2042">BU299-BU298</f>
        <v>190</v>
      </c>
      <c r="BA299">
        <f t="shared" ref="BA299" si="2043">BW299-BW298</f>
        <v>16</v>
      </c>
      <c r="BB299">
        <f t="shared" ref="BB299" si="2044">AW299/AV299</f>
        <v>4.878048780487805E-2</v>
      </c>
      <c r="BC299">
        <f t="shared" ref="BC299" si="2045">AY299/AX299</f>
        <v>5.771812080536913E-2</v>
      </c>
      <c r="BD299">
        <f t="shared" ref="BD299" si="2046">AZ299/AY299</f>
        <v>2.2093023255813953</v>
      </c>
      <c r="BE299">
        <f t="shared" ref="BE299" si="2047">SUM(AT293:AT299)/SUM(AS293:AS299)</f>
        <v>9.5239160422025876E-2</v>
      </c>
      <c r="BF299">
        <f t="shared" ref="BF299" si="2048">SUM(AT286:AT299)/SUM(AS286:AS299)</f>
        <v>9.0434167002331339E-2</v>
      </c>
      <c r="BG299">
        <f t="shared" ref="BG299" si="2049">SUM(AW293:AW299)/SUM(AV293:AV299)</f>
        <v>5.7437407952871868E-2</v>
      </c>
      <c r="BH299">
        <f t="shared" ref="BH299" si="2050">SUM(AY293:AY299)/SUM(AX293:AX299)</f>
        <v>6.9517930629041741E-2</v>
      </c>
      <c r="BI299">
        <f t="shared" ref="BI299" si="2051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1390852</v>
      </c>
      <c r="BO299" s="20">
        <v>318668</v>
      </c>
      <c r="BP299" s="20">
        <v>295113</v>
      </c>
      <c r="BQ299" s="20">
        <v>24539</v>
      </c>
      <c r="BR299" s="20">
        <v>9743</v>
      </c>
      <c r="BS299" s="20">
        <v>2456</v>
      </c>
      <c r="BT299" s="20">
        <v>2345</v>
      </c>
      <c r="BU299" s="20">
        <v>19105</v>
      </c>
      <c r="BV299" s="20">
        <v>5802</v>
      </c>
      <c r="BW299" s="20">
        <v>1468</v>
      </c>
      <c r="BX299" s="20">
        <v>1394</v>
      </c>
      <c r="BY299" s="20">
        <v>143571</v>
      </c>
      <c r="BZ299" s="20">
        <v>58619</v>
      </c>
      <c r="CA299" s="20">
        <v>14459</v>
      </c>
      <c r="CB299" s="20">
        <v>13244</v>
      </c>
    </row>
    <row r="300" spans="1:80" x14ac:dyDescent="0.35">
      <c r="A300" s="14">
        <f t="shared" si="1163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2052">-(J300-J299)+L300</f>
        <v>22</v>
      </c>
      <c r="N300" s="7">
        <f t="shared" ref="N300" si="2053">B300-C300</f>
        <v>1098359</v>
      </c>
      <c r="O300" s="4">
        <f t="shared" ref="O300" si="2054">C300/B300</f>
        <v>0.21253410878389908</v>
      </c>
      <c r="R300">
        <f t="shared" ref="R300" si="2055">C300-C299</f>
        <v>1330</v>
      </c>
      <c r="S300">
        <f t="shared" ref="S300" si="2056">N300-N299</f>
        <v>2620</v>
      </c>
      <c r="T300" s="8">
        <f t="shared" ref="T300" si="2057">R300/V300</f>
        <v>0.33670886075949369</v>
      </c>
      <c r="U300" s="8">
        <f t="shared" ref="U300" si="2058">SUM(R294:R300)/SUM(V294:V300)</f>
        <v>0.39989492004071847</v>
      </c>
      <c r="V300">
        <f t="shared" ref="V300" si="2059">B300-B299</f>
        <v>3950</v>
      </c>
      <c r="W300">
        <f t="shared" ref="W300" si="2060">C300-D300-E300</f>
        <v>36719</v>
      </c>
      <c r="X300" s="3">
        <f t="shared" ref="X300" si="2061">F300/W300</f>
        <v>1.473351670797135E-2</v>
      </c>
      <c r="Y300">
        <f t="shared" ref="Y300" si="206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2063">Z300-AC300-AF300</f>
        <v>180</v>
      </c>
      <c r="AJ300">
        <f t="shared" ref="AJ300" si="2064">AA300-AD300-AG300</f>
        <v>228</v>
      </c>
      <c r="AK300">
        <f t="shared" ref="AK300" si="2065">AB300-AE300-AH300</f>
        <v>1275</v>
      </c>
      <c r="AS300">
        <f t="shared" ref="AS300" si="2066">BM300-BM299</f>
        <v>11857</v>
      </c>
      <c r="AT300">
        <f t="shared" ref="AT300" si="2067">BO300-BO299</f>
        <v>1440</v>
      </c>
      <c r="AU300">
        <f t="shared" ref="AU300" si="2068">AT300/AS300</f>
        <v>0.12144724635236569</v>
      </c>
      <c r="AV300">
        <f t="shared" ref="AV300" si="2069">BQ300-BQ299</f>
        <v>74</v>
      </c>
      <c r="AW300">
        <f t="shared" ref="AW300" si="2070">BS300-BS299</f>
        <v>10</v>
      </c>
      <c r="AX300">
        <f t="shared" ref="AX300" si="2071">BY300-BY299</f>
        <v>476</v>
      </c>
      <c r="AY300">
        <f t="shared" ref="AY300" si="2072">CA300-CA299</f>
        <v>43</v>
      </c>
      <c r="AZ300">
        <f t="shared" ref="AZ300" si="2073">BU300-BU299</f>
        <v>77</v>
      </c>
      <c r="BA300">
        <f t="shared" ref="BA300" si="2074">BW300-BW299</f>
        <v>8</v>
      </c>
      <c r="BB300">
        <f t="shared" ref="BB300" si="2075">AW300/AV300</f>
        <v>0.13513513513513514</v>
      </c>
      <c r="BC300">
        <f t="shared" ref="BC300" si="2076">AY300/AX300</f>
        <v>9.0336134453781511E-2</v>
      </c>
      <c r="BD300">
        <f t="shared" ref="BD300" si="2077">AZ300/AY300</f>
        <v>1.7906976744186047</v>
      </c>
      <c r="BE300">
        <f t="shared" ref="BE300" si="2078">SUM(AT294:AT300)/SUM(AS294:AS300)</f>
        <v>9.4591447617384222E-2</v>
      </c>
      <c r="BF300">
        <f t="shared" ref="BF300" si="2079">SUM(AT287:AT300)/SUM(AS287:AS300)</f>
        <v>9.1485474800300892E-2</v>
      </c>
      <c r="BG300">
        <f t="shared" ref="BG300" si="2080">SUM(AW294:AW300)/SUM(AV294:AV300)</f>
        <v>6.0693641618497107E-2</v>
      </c>
      <c r="BH300">
        <f t="shared" ref="BH300" si="2081">SUM(AY294:AY300)/SUM(AX294:AX300)</f>
        <v>6.7220764071157776E-2</v>
      </c>
      <c r="BI300">
        <f t="shared" ref="BI300" si="2082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1394802</v>
      </c>
      <c r="BO300" s="20">
        <v>320108</v>
      </c>
      <c r="BP300" s="20">
        <v>296443</v>
      </c>
      <c r="BQ300" s="20">
        <v>24613</v>
      </c>
      <c r="BR300" s="20">
        <v>9770</v>
      </c>
      <c r="BS300" s="20">
        <v>2466</v>
      </c>
      <c r="BT300" s="20">
        <v>2357</v>
      </c>
      <c r="BU300" s="20">
        <v>19182</v>
      </c>
      <c r="BV300" s="20">
        <v>5818</v>
      </c>
      <c r="BW300" s="20">
        <v>1476</v>
      </c>
      <c r="BX300" s="20">
        <v>1402</v>
      </c>
      <c r="BY300" s="20">
        <v>144047</v>
      </c>
      <c r="BZ300" s="20">
        <v>58785</v>
      </c>
      <c r="CA300" s="20">
        <v>14502</v>
      </c>
      <c r="CB300" s="20">
        <v>13288</v>
      </c>
    </row>
    <row r="301" spans="1:80" x14ac:dyDescent="0.35">
      <c r="A301" s="14">
        <f t="shared" si="1163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2083">-(J301-J300)+L301</f>
        <v>11</v>
      </c>
      <c r="N301" s="7">
        <f t="shared" ref="N301" si="2084">B301-C301</f>
        <v>1099574</v>
      </c>
      <c r="O301" s="4">
        <f t="shared" ref="O301" si="2085">C301/B301</f>
        <v>0.21258377594915046</v>
      </c>
      <c r="R301">
        <f t="shared" ref="R301" si="2086">C301-C300</f>
        <v>416</v>
      </c>
      <c r="S301">
        <f t="shared" ref="S301" si="2087">N301-N300</f>
        <v>1215</v>
      </c>
      <c r="T301" s="8">
        <f t="shared" ref="T301" si="2088">R301/V301</f>
        <v>0.25505824647455549</v>
      </c>
      <c r="U301" s="8">
        <f t="shared" ref="U301" si="2089">SUM(R295:R301)/SUM(V295:V301)</f>
        <v>0.39054313514920758</v>
      </c>
      <c r="V301">
        <f t="shared" ref="V301" si="2090">B301-B300</f>
        <v>1631</v>
      </c>
      <c r="W301">
        <f t="shared" ref="W301" si="2091">C301-D301-E301</f>
        <v>36571</v>
      </c>
      <c r="X301" s="3">
        <f t="shared" ref="X301" si="2092">F301/W301</f>
        <v>1.5175959093270625E-2</v>
      </c>
      <c r="Y301">
        <f t="shared" ref="Y301" si="2093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2094">Z301-AC301-AF301</f>
        <v>177</v>
      </c>
      <c r="AJ301">
        <f t="shared" ref="AJ301" si="2095">AA301-AD301-AG301</f>
        <v>231</v>
      </c>
      <c r="AK301">
        <f t="shared" ref="AK301" si="2096">AB301-AE301-AH301</f>
        <v>1269</v>
      </c>
      <c r="AS301">
        <f t="shared" ref="AS301" si="2097">BM301-BM300</f>
        <v>5694</v>
      </c>
      <c r="AT301">
        <f t="shared" ref="AT301" si="2098">BO301-BO300</f>
        <v>443</v>
      </c>
      <c r="AU301">
        <f t="shared" ref="AU301" si="2099">AT301/AS301</f>
        <v>7.7801194239550397E-2</v>
      </c>
      <c r="AV301">
        <f t="shared" ref="AV301" si="2100">BQ301-BQ300</f>
        <v>39</v>
      </c>
      <c r="AW301">
        <f t="shared" ref="AW301" si="2101">BS301-BS300</f>
        <v>6</v>
      </c>
      <c r="AX301">
        <f t="shared" ref="AX301" si="2102">BY301-BY300</f>
        <v>263</v>
      </c>
      <c r="AY301">
        <f t="shared" ref="AY301" si="2103">CA301-CA300</f>
        <v>17</v>
      </c>
      <c r="AZ301">
        <f t="shared" ref="AZ301" si="2104">BU301-BU300</f>
        <v>40</v>
      </c>
      <c r="BA301">
        <f t="shared" ref="BA301" si="2105">BW301-BW300</f>
        <v>3</v>
      </c>
      <c r="BB301">
        <f t="shared" ref="BB301" si="2106">AW301/AV301</f>
        <v>0.15384615384615385</v>
      </c>
      <c r="BC301">
        <f t="shared" ref="BC301" si="2107">AY301/AX301</f>
        <v>6.4638783269961975E-2</v>
      </c>
      <c r="BD301">
        <f t="shared" ref="BD301" si="2108">AZ301/AY301</f>
        <v>2.3529411764705883</v>
      </c>
      <c r="BE301">
        <f t="shared" ref="BE301" si="2109">SUM(AT295:AT301)/SUM(AS295:AS301)</f>
        <v>9.2717391304347821E-2</v>
      </c>
      <c r="BF301">
        <f t="shared" ref="BF301" si="2110">SUM(AT288:AT301)/SUM(AS288:AS301)</f>
        <v>9.0855239094826901E-2</v>
      </c>
      <c r="BG301">
        <f t="shared" ref="BG301" si="2111">SUM(AW295:AW301)/SUM(AV295:AV301)</f>
        <v>6.1239193083573486E-2</v>
      </c>
      <c r="BH301">
        <f t="shared" ref="BH301" si="2112">SUM(AY295:AY301)/SUM(AX295:AX301)</f>
        <v>6.5397106583997638E-2</v>
      </c>
      <c r="BI301">
        <f t="shared" ref="BI301" si="2113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1396433</v>
      </c>
      <c r="BO301" s="20">
        <v>320551</v>
      </c>
      <c r="BP301" s="20">
        <v>296859</v>
      </c>
      <c r="BQ301" s="20">
        <v>24652</v>
      </c>
      <c r="BR301" s="20">
        <v>9783</v>
      </c>
      <c r="BS301" s="20">
        <v>2472</v>
      </c>
      <c r="BT301" s="20">
        <v>2361</v>
      </c>
      <c r="BU301" s="20">
        <v>19222</v>
      </c>
      <c r="BV301" s="20">
        <v>5820</v>
      </c>
      <c r="BW301" s="20">
        <v>1479</v>
      </c>
      <c r="BX301" s="20">
        <v>1406</v>
      </c>
      <c r="BY301" s="20">
        <v>144310</v>
      </c>
      <c r="BZ301" s="20">
        <v>58840</v>
      </c>
      <c r="CA301" s="20">
        <v>14519</v>
      </c>
      <c r="CB301" s="20">
        <v>13297</v>
      </c>
    </row>
    <row r="302" spans="1:80" x14ac:dyDescent="0.35">
      <c r="A302" s="14">
        <f t="shared" si="1163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2114">-(J302-J301)+L302</f>
        <v>9</v>
      </c>
      <c r="N302" s="7">
        <f t="shared" ref="N302" si="2115">B302-C302</f>
        <v>1101837</v>
      </c>
      <c r="O302" s="4">
        <f t="shared" ref="O302" si="2116">C302/B302</f>
        <v>0.21290441945970967</v>
      </c>
      <c r="R302">
        <f t="shared" ref="R302" si="2117">C302-C301</f>
        <v>1181</v>
      </c>
      <c r="S302">
        <f t="shared" ref="S302" si="2118">N302-N301</f>
        <v>2263</v>
      </c>
      <c r="T302" s="8">
        <f t="shared" ref="T302" si="2119">R302/V302</f>
        <v>0.34291521486643439</v>
      </c>
      <c r="U302" s="8">
        <f t="shared" ref="U302" si="2120">SUM(R296:R302)/SUM(V296:V302)</f>
        <v>0.37583515247734339</v>
      </c>
      <c r="V302">
        <f t="shared" ref="V302" si="2121">B302-B301</f>
        <v>3444</v>
      </c>
      <c r="W302">
        <f t="shared" ref="W302" si="2122">C302-D302-E302</f>
        <v>35158</v>
      </c>
      <c r="X302" s="3">
        <f t="shared" ref="X302" si="2123">F302/W302</f>
        <v>1.5700551794755106E-2</v>
      </c>
      <c r="Y302">
        <f t="shared" ref="Y302" si="2124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125">Z302-AC302-AF302</f>
        <v>165</v>
      </c>
      <c r="AJ302">
        <f t="shared" ref="AJ302" si="2126">AA302-AD302-AG302</f>
        <v>228</v>
      </c>
      <c r="AK302">
        <f t="shared" ref="AK302" si="2127">AB302-AE302-AH302</f>
        <v>1223</v>
      </c>
      <c r="AS302">
        <f t="shared" ref="AS302" si="2128">BM302-BM301</f>
        <v>22088</v>
      </c>
      <c r="AT302">
        <f t="shared" ref="AT302" si="2129">BO302-BO301</f>
        <v>1262</v>
      </c>
      <c r="AU302">
        <f t="shared" ref="AU302" si="2130">AT302/AS302</f>
        <v>5.7135095979717491E-2</v>
      </c>
      <c r="AV302">
        <f t="shared" ref="AV302" si="2131">BQ302-BQ301</f>
        <v>114</v>
      </c>
      <c r="AW302">
        <f t="shared" ref="AW302" si="2132">BS302-BS301</f>
        <v>1</v>
      </c>
      <c r="AX302">
        <f t="shared" ref="AX302" si="2133">BY302-BY301</f>
        <v>781</v>
      </c>
      <c r="AY302">
        <f t="shared" ref="AY302" si="2134">CA302-CA301</f>
        <v>33</v>
      </c>
      <c r="AZ302">
        <f t="shared" ref="AZ302" si="2135">BU302-BU301</f>
        <v>195</v>
      </c>
      <c r="BA302">
        <f t="shared" ref="BA302" si="2136">BW302-BW301</f>
        <v>8</v>
      </c>
      <c r="BB302">
        <f t="shared" ref="BB302" si="2137">AW302/AV302</f>
        <v>8.771929824561403E-3</v>
      </c>
      <c r="BC302">
        <f t="shared" ref="BC302" si="2138">AY302/AX302</f>
        <v>4.2253521126760563E-2</v>
      </c>
      <c r="BD302">
        <f t="shared" ref="BD302" si="2139">AZ302/AY302</f>
        <v>5.9090909090909092</v>
      </c>
      <c r="BE302">
        <f t="shared" ref="BE302" si="2140">SUM(AT296:AT302)/SUM(AS296:AS302)</f>
        <v>8.9980939997931469E-2</v>
      </c>
      <c r="BF302">
        <f t="shared" ref="BF302" si="2141">SUM(AT289:AT302)/SUM(AS289:AS302)</f>
        <v>9.1125034842994432E-2</v>
      </c>
      <c r="BG302">
        <f t="shared" ref="BG302" si="2142">SUM(AW296:AW302)/SUM(AV296:AV302)</f>
        <v>6.2344139650872821E-2</v>
      </c>
      <c r="BH302">
        <f t="shared" ref="BH302" si="2143">SUM(AY296:AY302)/SUM(AX296:AX302)</f>
        <v>6.5505548705302091E-2</v>
      </c>
      <c r="BI302">
        <f t="shared" ref="BI302" si="2144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1399877</v>
      </c>
      <c r="BO302" s="20">
        <v>321813</v>
      </c>
      <c r="BP302" s="20">
        <v>298040</v>
      </c>
      <c r="BQ302" s="20">
        <v>24766</v>
      </c>
      <c r="BR302" s="20">
        <v>9804</v>
      </c>
      <c r="BS302" s="20">
        <v>2473</v>
      </c>
      <c r="BT302" s="20">
        <v>2360</v>
      </c>
      <c r="BU302" s="20">
        <v>19417</v>
      </c>
      <c r="BV302" s="20">
        <v>5840</v>
      </c>
      <c r="BW302" s="20">
        <v>1487</v>
      </c>
      <c r="BX302" s="20">
        <v>1414</v>
      </c>
      <c r="BY302" s="20">
        <v>145091</v>
      </c>
      <c r="BZ302" s="20">
        <v>58955</v>
      </c>
      <c r="CA302" s="20">
        <v>14552</v>
      </c>
      <c r="CB302" s="20">
        <v>13328</v>
      </c>
    </row>
    <row r="303" spans="1:80" x14ac:dyDescent="0.35">
      <c r="A303" s="14">
        <f t="shared" si="1163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145">-(J303-J302)+L303</f>
        <v>14</v>
      </c>
      <c r="N303" s="7">
        <f t="shared" ref="N303" si="2146">B303-C303</f>
        <v>1105230</v>
      </c>
      <c r="O303" s="4">
        <f t="shared" ref="O303" si="2147">C303/B303</f>
        <v>0.21342325249054525</v>
      </c>
      <c r="R303">
        <f t="shared" ref="R303" si="2148">C303-C302</f>
        <v>1844</v>
      </c>
      <c r="S303">
        <f t="shared" ref="S303" si="2149">N303-N302</f>
        <v>3393</v>
      </c>
      <c r="T303" s="8">
        <f t="shared" ref="T303" si="2150">R303/V303</f>
        <v>0.35210998663356885</v>
      </c>
      <c r="U303" s="8">
        <f t="shared" ref="U303" si="2151">SUM(R297:R303)/SUM(V297:V303)</f>
        <v>0.35400455333174757</v>
      </c>
      <c r="V303">
        <f t="shared" ref="V303" si="2152">B303-B302</f>
        <v>5237</v>
      </c>
      <c r="W303">
        <f t="shared" ref="W303" si="2153">C303-D303-E303</f>
        <v>35171</v>
      </c>
      <c r="X303" s="3">
        <f t="shared" ref="X303" si="2154">F303/W303</f>
        <v>1.4671177959114042E-2</v>
      </c>
      <c r="Y303">
        <f t="shared" ref="Y303" si="2155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156">Z303-AC303-AF303</f>
        <v>166</v>
      </c>
      <c r="AJ303">
        <f t="shared" ref="AJ303" si="2157">AA303-AD303-AG303</f>
        <v>242</v>
      </c>
      <c r="AK303">
        <f t="shared" ref="AK303" si="2158">AB303-AE303-AH303</f>
        <v>1266</v>
      </c>
      <c r="AS303">
        <f t="shared" ref="AS303" si="2159">BM303-BM302</f>
        <v>23944</v>
      </c>
      <c r="AT303">
        <f t="shared" ref="AT303" si="2160">BO303-BO302</f>
        <v>2001</v>
      </c>
      <c r="AU303">
        <f t="shared" ref="AU303" si="2161">AT303/AS303</f>
        <v>8.3569996658870702E-2</v>
      </c>
      <c r="AV303">
        <f t="shared" ref="AV303" si="2162">BQ303-BQ302</f>
        <v>182</v>
      </c>
      <c r="AW303">
        <f t="shared" ref="AW303" si="2163">BS303-BS302</f>
        <v>9</v>
      </c>
      <c r="AX303">
        <f t="shared" ref="AX303" si="2164">BY303-BY302</f>
        <v>1047</v>
      </c>
      <c r="AY303">
        <f t="shared" ref="AY303" si="2165">CA303-CA302</f>
        <v>97</v>
      </c>
      <c r="AZ303">
        <f t="shared" ref="AZ303" si="2166">BU303-BU302</f>
        <v>193</v>
      </c>
      <c r="BA303">
        <f t="shared" ref="BA303" si="2167">BW303-BW302</f>
        <v>19</v>
      </c>
      <c r="BB303">
        <f t="shared" ref="BB303" si="2168">AW303/AV303</f>
        <v>4.9450549450549448E-2</v>
      </c>
      <c r="BC303">
        <f t="shared" ref="BC303" si="2169">AY303/AX303</f>
        <v>9.2645654250238782E-2</v>
      </c>
      <c r="BD303">
        <f t="shared" ref="BD303" si="2170">AZ303/AY303</f>
        <v>1.9896907216494846</v>
      </c>
      <c r="BE303">
        <f t="shared" ref="BE303" si="2171">SUM(AT297:AT303)/SUM(AS297:AS303)</f>
        <v>8.3802381147632637E-2</v>
      </c>
      <c r="BF303">
        <f t="shared" ref="BF303" si="2172">SUM(AT290:AT303)/SUM(AS290:AS303)</f>
        <v>9.0998951744369116E-2</v>
      </c>
      <c r="BG303">
        <f t="shared" ref="BG303" si="2173">SUM(AW297:AW303)/SUM(AV297:AV303)</f>
        <v>5.6280587275693308E-2</v>
      </c>
      <c r="BH303">
        <f t="shared" ref="BH303" si="2174">SUM(AY297:AY303)/SUM(AX297:AX303)</f>
        <v>5.3639846743295021E-2</v>
      </c>
      <c r="BI303">
        <f t="shared" ref="BI303" si="217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1405114</v>
      </c>
      <c r="BO303" s="20">
        <v>323814</v>
      </c>
      <c r="BP303" s="20">
        <v>299884</v>
      </c>
      <c r="BQ303" s="20">
        <v>24948</v>
      </c>
      <c r="BR303" s="20">
        <v>9835</v>
      </c>
      <c r="BS303" s="20">
        <v>2482</v>
      </c>
      <c r="BT303" s="20">
        <v>2369</v>
      </c>
      <c r="BU303" s="20">
        <v>19610</v>
      </c>
      <c r="BV303" s="20">
        <v>5870</v>
      </c>
      <c r="BW303" s="20">
        <v>1506</v>
      </c>
      <c r="BX303" s="20">
        <v>1431</v>
      </c>
      <c r="BY303" s="20">
        <v>146138</v>
      </c>
      <c r="BZ303" s="20">
        <v>59173</v>
      </c>
      <c r="CA303" s="20">
        <v>14649</v>
      </c>
      <c r="CB303" s="20">
        <v>13427</v>
      </c>
    </row>
    <row r="304" spans="1:80" x14ac:dyDescent="0.35">
      <c r="A304" s="14">
        <f t="shared" si="1163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176">-(J304-J303)+L304</f>
        <v>12</v>
      </c>
      <c r="N304" s="7">
        <f t="shared" ref="N304" si="2177">B304-C304</f>
        <v>1108876</v>
      </c>
      <c r="O304" s="4">
        <f t="shared" ref="O304" si="2178">C304/B304</f>
        <v>0.21374044718992455</v>
      </c>
      <c r="R304">
        <f t="shared" ref="R304" si="2179">C304-C303</f>
        <v>1558</v>
      </c>
      <c r="S304">
        <f t="shared" ref="S304" si="2180">N304-N303</f>
        <v>3646</v>
      </c>
      <c r="T304" s="8">
        <f t="shared" ref="T304" si="2181">R304/V304</f>
        <v>0.29938508839354344</v>
      </c>
      <c r="U304" s="8">
        <f t="shared" ref="U304" si="2182">SUM(R298:R304)/SUM(V298:V304)</f>
        <v>0.33825900053734553</v>
      </c>
      <c r="V304">
        <f t="shared" ref="V304" si="2183">B304-B303</f>
        <v>5204</v>
      </c>
      <c r="W304">
        <f t="shared" ref="W304" si="2184">C304-D304-E304</f>
        <v>34984</v>
      </c>
      <c r="X304" s="3">
        <f t="shared" ref="X304" si="2185">F304/W304</f>
        <v>1.5206951749371141E-2</v>
      </c>
      <c r="Y304">
        <f t="shared" ref="Y304" si="218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187">Z304-AC304-AF304</f>
        <v>172</v>
      </c>
      <c r="AJ304">
        <f t="shared" ref="AJ304" si="2188">AA304-AD304-AG304</f>
        <v>251</v>
      </c>
      <c r="AK304">
        <f t="shared" ref="AK304" si="2189">AB304-AE304-AH304</f>
        <v>1242</v>
      </c>
      <c r="AS304">
        <f t="shared" ref="AS304" si="2190">BM304-BM303</f>
        <v>20399</v>
      </c>
      <c r="AT304">
        <f t="shared" ref="AT304" si="2191">BO304-BO303</f>
        <v>1664</v>
      </c>
      <c r="AU304">
        <f t="shared" ref="AU304" si="2192">AT304/AS304</f>
        <v>8.1572626109122998E-2</v>
      </c>
      <c r="AV304">
        <f t="shared" ref="AV304" si="2193">BQ304-BQ303</f>
        <v>155</v>
      </c>
      <c r="AW304">
        <f t="shared" ref="AW304" si="2194">BS304-BS303</f>
        <v>17</v>
      </c>
      <c r="AX304">
        <f t="shared" ref="AX304" si="2195">BY304-BY303</f>
        <v>523</v>
      </c>
      <c r="AY304">
        <f t="shared" ref="AY304" si="2196">CA304-CA303</f>
        <v>64</v>
      </c>
      <c r="AZ304">
        <f t="shared" ref="AZ304" si="2197">BU304-BU303</f>
        <v>86</v>
      </c>
      <c r="BA304">
        <f t="shared" ref="BA304" si="2198">BW304-BW303</f>
        <v>9</v>
      </c>
      <c r="BB304">
        <f t="shared" ref="BB304" si="2199">AW304/AV304</f>
        <v>0.10967741935483871</v>
      </c>
      <c r="BC304">
        <f t="shared" ref="BC304" si="2200">AY304/AX304</f>
        <v>0.12237093690248566</v>
      </c>
      <c r="BD304">
        <f t="shared" ref="BD304" si="2201">AZ304/AY304</f>
        <v>1.34375</v>
      </c>
      <c r="BE304">
        <f t="shared" ref="BE304" si="2202">SUM(AT298:AT304)/SUM(AS298:AS304)</f>
        <v>8.0178568788895621E-2</v>
      </c>
      <c r="BF304">
        <f t="shared" ref="BF304" si="2203">SUM(AT291:AT304)/SUM(AS291:AS304)</f>
        <v>8.8270007894510574E-2</v>
      </c>
      <c r="BG304">
        <f t="shared" ref="BG304" si="2204">SUM(AW298:AW304)/SUM(AV298:AV304)</f>
        <v>6.4175467099918768E-2</v>
      </c>
      <c r="BH304">
        <f t="shared" ref="BH304" si="2205">SUM(AY298:AY304)/SUM(AX298:AX304)</f>
        <v>6.8071058009746901E-2</v>
      </c>
      <c r="BI304">
        <f t="shared" ref="BI304" si="2206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1410318</v>
      </c>
      <c r="BO304" s="20">
        <v>325478</v>
      </c>
      <c r="BP304" s="20">
        <v>301442</v>
      </c>
      <c r="BQ304" s="20">
        <v>25103</v>
      </c>
      <c r="BR304" s="20">
        <v>9865</v>
      </c>
      <c r="BS304" s="20">
        <v>2499</v>
      </c>
      <c r="BT304" s="20">
        <v>2385</v>
      </c>
      <c r="BU304" s="20">
        <v>19696</v>
      </c>
      <c r="BV304" s="20">
        <v>5885</v>
      </c>
      <c r="BW304" s="20">
        <v>1515</v>
      </c>
      <c r="BX304" s="20">
        <v>1442</v>
      </c>
      <c r="BY304" s="20">
        <v>146661</v>
      </c>
      <c r="BZ304" s="20">
        <v>59329</v>
      </c>
      <c r="CA304" s="20">
        <v>14713</v>
      </c>
      <c r="CB304" s="20">
        <v>13490</v>
      </c>
    </row>
    <row r="305" spans="1:80" x14ac:dyDescent="0.35">
      <c r="A305" s="14">
        <f t="shared" si="1163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207">-(J305-J304)+L305</f>
        <v>25</v>
      </c>
      <c r="N305" s="7">
        <f t="shared" ref="N305" si="2208">B305-C305</f>
        <v>1112018</v>
      </c>
      <c r="O305" s="4">
        <f t="shared" ref="O305" si="2209">C305/B305</f>
        <v>0.2140104608425219</v>
      </c>
      <c r="R305">
        <f t="shared" ref="R305" si="2210">C305-C304</f>
        <v>1340</v>
      </c>
      <c r="S305">
        <f t="shared" ref="S305" si="2211">N305-N304</f>
        <v>3142</v>
      </c>
      <c r="T305" s="8">
        <f t="shared" ref="T305" si="2212">R305/V305</f>
        <v>0.29897367246764839</v>
      </c>
      <c r="U305" s="8">
        <f t="shared" ref="U305" si="2213">SUM(R299:R305)/SUM(V299:V305)</f>
        <v>0.32601026858998988</v>
      </c>
      <c r="V305">
        <f t="shared" ref="V305" si="2214">B305-B304</f>
        <v>4482</v>
      </c>
      <c r="W305">
        <f t="shared" ref="W305" si="2215">C305-D305-E305</f>
        <v>34702</v>
      </c>
      <c r="X305" s="3">
        <f t="shared" ref="X305" si="2216">F305/W305</f>
        <v>1.4783009624805487E-2</v>
      </c>
      <c r="Y305">
        <f t="shared" ref="Y305" si="2217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218">Z305-AC305-AF305</f>
        <v>173</v>
      </c>
      <c r="AJ305">
        <f t="shared" ref="AJ305" si="2219">AA305-AD305-AG305</f>
        <v>254</v>
      </c>
      <c r="AK305">
        <f t="shared" ref="AK305" si="2220">AB305-AE305-AH305</f>
        <v>1221</v>
      </c>
      <c r="AS305">
        <f t="shared" ref="AS305" si="2221">BM305-BM304</f>
        <v>23096</v>
      </c>
      <c r="AT305">
        <f t="shared" ref="AT305" si="2222">BO305-BO304</f>
        <v>1460</v>
      </c>
      <c r="AU305">
        <f t="shared" ref="AU305" si="2223">AT305/AS305</f>
        <v>6.3214409421544854E-2</v>
      </c>
      <c r="AV305">
        <f t="shared" ref="AV305" si="2224">BQ305-BQ304</f>
        <v>292</v>
      </c>
      <c r="AW305">
        <f t="shared" ref="AW305" si="2225">BS305-BS304</f>
        <v>19</v>
      </c>
      <c r="AX305">
        <f t="shared" ref="AX305" si="2226">BY305-BY304</f>
        <v>1366</v>
      </c>
      <c r="AY305">
        <f t="shared" ref="AY305" si="2227">CA305-CA304</f>
        <v>66</v>
      </c>
      <c r="AZ305">
        <f t="shared" ref="AZ305" si="2228">BU305-BU304</f>
        <v>179</v>
      </c>
      <c r="BA305">
        <f t="shared" ref="BA305" si="2229">BW305-BW304</f>
        <v>12</v>
      </c>
      <c r="BB305">
        <f t="shared" ref="BB305" si="2230">AW305/AV305</f>
        <v>6.5068493150684928E-2</v>
      </c>
      <c r="BC305">
        <f t="shared" ref="BC305" si="2231">AY305/AX305</f>
        <v>4.8316251830161056E-2</v>
      </c>
      <c r="BD305">
        <f t="shared" ref="BD305" si="2232">AZ305/AY305</f>
        <v>2.7121212121212119</v>
      </c>
      <c r="BE305">
        <f t="shared" ref="BE305" si="2233">SUM(AT299:AT305)/SUM(AS299:AS305)</f>
        <v>7.7231741346309071E-2</v>
      </c>
      <c r="BF305">
        <f t="shared" ref="BF305" si="2234">SUM(AT292:AT305)/SUM(AS292:AS305)</f>
        <v>8.727642879184383E-2</v>
      </c>
      <c r="BG305">
        <f t="shared" ref="BG305" si="2235">SUM(AW299:AW305)/SUM(AV299:AV305)</f>
        <v>6.5878378378378372E-2</v>
      </c>
      <c r="BH305">
        <f t="shared" ref="BH305" si="2236">SUM(AY299:AY305)/SUM(AX299:AX305)</f>
        <v>6.8281197443659597E-2</v>
      </c>
      <c r="BI305">
        <f t="shared" ref="BI305" si="2237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1414800</v>
      </c>
      <c r="BO305" s="20">
        <v>326938</v>
      </c>
      <c r="BP305" s="20">
        <v>302782</v>
      </c>
      <c r="BQ305" s="20">
        <v>25395</v>
      </c>
      <c r="BR305" s="20">
        <v>9917</v>
      </c>
      <c r="BS305" s="20">
        <v>2518</v>
      </c>
      <c r="BT305" s="20">
        <v>2402</v>
      </c>
      <c r="BU305" s="20">
        <v>19875</v>
      </c>
      <c r="BV305" s="20">
        <v>5909</v>
      </c>
      <c r="BW305" s="20">
        <v>1527</v>
      </c>
      <c r="BX305" s="20">
        <v>1454</v>
      </c>
      <c r="BY305" s="20">
        <v>148027</v>
      </c>
      <c r="BZ305" s="20">
        <v>59522</v>
      </c>
      <c r="CA305" s="20">
        <v>14779</v>
      </c>
      <c r="CB305" s="20">
        <v>13556</v>
      </c>
    </row>
    <row r="306" spans="1:80" x14ac:dyDescent="0.35">
      <c r="A306" s="14">
        <f t="shared" si="1163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238">-(J306-J305)+L306</f>
        <v>13</v>
      </c>
      <c r="N306" s="7">
        <f t="shared" ref="N306" si="2239">B306-C306</f>
        <v>1114818</v>
      </c>
      <c r="O306" s="4">
        <f t="shared" ref="O306" si="2240">C306/B306</f>
        <v>0.21433207676418292</v>
      </c>
      <c r="R306">
        <f t="shared" ref="R306" si="2241">C306-C305</f>
        <v>1343</v>
      </c>
      <c r="S306">
        <f t="shared" ref="S306" si="2242">N306-N305</f>
        <v>2800</v>
      </c>
      <c r="T306" s="8">
        <f t="shared" ref="T306" si="2243">R306/V306</f>
        <v>0.3241612358194545</v>
      </c>
      <c r="U306" s="8">
        <f t="shared" ref="U306" si="2244">SUM(R300:R306)/SUM(V300:V306)</f>
        <v>0.32081449574596849</v>
      </c>
      <c r="V306">
        <f t="shared" ref="V306" si="2245">B306-B305</f>
        <v>4143</v>
      </c>
      <c r="W306">
        <f t="shared" ref="W306" si="2246">C306-D306-E306</f>
        <v>34547</v>
      </c>
      <c r="X306" s="3">
        <f t="shared" ref="X306" si="2247">F306/W306</f>
        <v>1.46177670998929E-2</v>
      </c>
      <c r="Y306">
        <f t="shared" ref="Y306" si="2248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249">Z306-AC306-AF306</f>
        <v>180</v>
      </c>
      <c r="AJ306">
        <f t="shared" si="2249"/>
        <v>255</v>
      </c>
      <c r="AK306">
        <f t="shared" ref="AK306" si="2250">AB306-AE306-AH306</f>
        <v>1207</v>
      </c>
      <c r="AS306">
        <f t="shared" ref="AS306" si="2251">BM306-BM305</f>
        <v>21459</v>
      </c>
      <c r="AT306">
        <f t="shared" ref="AT306" si="2252">BO306-BO305</f>
        <v>1479</v>
      </c>
      <c r="AU306">
        <f t="shared" ref="AU306" si="2253">AT306/AS306</f>
        <v>6.8922130574584087E-2</v>
      </c>
      <c r="AV306">
        <f t="shared" ref="AV306" si="2254">BQ306-BQ305</f>
        <v>177</v>
      </c>
      <c r="AW306">
        <f t="shared" ref="AW306" si="2255">BS306-BS305</f>
        <v>16</v>
      </c>
      <c r="AX306">
        <f t="shared" ref="AX306" si="2256">BY306-BY305</f>
        <v>1608</v>
      </c>
      <c r="AY306">
        <f t="shared" ref="AY306" si="2257">CA306-CA305</f>
        <v>69</v>
      </c>
      <c r="AZ306">
        <f t="shared" ref="AZ306" si="2258">BU306-BU305</f>
        <v>199</v>
      </c>
      <c r="BA306">
        <f t="shared" ref="BA306" si="2259">BW306-BW305</f>
        <v>8</v>
      </c>
      <c r="BB306">
        <f t="shared" ref="BB306" si="2260">AW306/AV306</f>
        <v>9.03954802259887E-2</v>
      </c>
      <c r="BC306">
        <f t="shared" ref="BC306" si="2261">AY306/AX306</f>
        <v>4.2910447761194029E-2</v>
      </c>
      <c r="BD306">
        <f t="shared" ref="BD306" si="2262">AZ306/AY306</f>
        <v>2.8840579710144927</v>
      </c>
      <c r="BE306">
        <f t="shared" ref="BE306" si="2263">SUM(AT300:AT306)/SUM(AS300:AS306)</f>
        <v>7.5845865392844089E-2</v>
      </c>
      <c r="BF306">
        <f t="shared" ref="BF306" si="2264">SUM(AT293:AT306)/SUM(AS293:AS306)</f>
        <v>8.5748442806451122E-2</v>
      </c>
      <c r="BG306">
        <f t="shared" ref="BG306" si="2265">SUM(AW300:AW306)/SUM(AV300:AV306)</f>
        <v>7.5508228460793803E-2</v>
      </c>
      <c r="BH306">
        <f t="shared" ref="BH306" si="2266">SUM(AY300:AY306)/SUM(AX300:AX306)</f>
        <v>6.4149076517150391E-2</v>
      </c>
      <c r="BI306">
        <f t="shared" ref="BI306" si="2267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1418943</v>
      </c>
      <c r="BO306" s="20">
        <v>328417</v>
      </c>
      <c r="BP306" s="20">
        <v>304125</v>
      </c>
      <c r="BQ306" s="20">
        <v>25572</v>
      </c>
      <c r="BR306" s="20">
        <v>9965</v>
      </c>
      <c r="BS306" s="20">
        <v>2534</v>
      </c>
      <c r="BT306" s="20">
        <v>2417</v>
      </c>
      <c r="BU306" s="20">
        <v>20074</v>
      </c>
      <c r="BV306" s="20">
        <v>5936</v>
      </c>
      <c r="BW306" s="20">
        <v>1535</v>
      </c>
      <c r="BX306" s="20">
        <v>1461</v>
      </c>
      <c r="BY306" s="20">
        <v>149635</v>
      </c>
      <c r="BZ306" s="20">
        <v>59759</v>
      </c>
      <c r="CA306" s="20">
        <v>14848</v>
      </c>
      <c r="CB306" s="20">
        <v>13616</v>
      </c>
    </row>
    <row r="307" spans="1:80" x14ac:dyDescent="0.35">
      <c r="A307" s="14">
        <f t="shared" si="1163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268">-(J307-J306)+L307</f>
        <v>16</v>
      </c>
      <c r="N307" s="7">
        <f t="shared" ref="N307" si="2269">B307-C307</f>
        <v>1116639</v>
      </c>
      <c r="O307" s="4">
        <f t="shared" ref="O307" si="2270">C307/B307</f>
        <v>0.21445877213346559</v>
      </c>
      <c r="R307">
        <f t="shared" ref="R307" si="2271">C307-C306</f>
        <v>726</v>
      </c>
      <c r="S307">
        <f t="shared" ref="S307" si="2272">N307-N306</f>
        <v>1821</v>
      </c>
      <c r="T307" s="8">
        <f t="shared" ref="T307" si="2273">R307/V307</f>
        <v>0.28504122497055362</v>
      </c>
      <c r="U307" s="8">
        <f t="shared" ref="U307" si="2274">SUM(R301:R307)/SUM(V301:V307)</f>
        <v>0.31504796163069543</v>
      </c>
      <c r="V307">
        <f t="shared" ref="V307" si="2275">B307-B306</f>
        <v>2547</v>
      </c>
      <c r="W307">
        <f t="shared" ref="W307" si="2276">C307-D307-E307</f>
        <v>34605</v>
      </c>
      <c r="X307" s="3">
        <f t="shared" ref="X307" si="2277">F307/W307</f>
        <v>1.3697442566103165E-2</v>
      </c>
      <c r="Y307">
        <f t="shared" ref="Y307" si="2278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249"/>
        <v>181</v>
      </c>
      <c r="AJ307">
        <f t="shared" si="2249"/>
        <v>257</v>
      </c>
      <c r="AK307">
        <f t="shared" ref="AK307" si="2279">AB307-AE307-AH307</f>
        <v>1218</v>
      </c>
      <c r="AL307">
        <v>4</v>
      </c>
      <c r="AM307">
        <v>4</v>
      </c>
      <c r="AN307">
        <v>12</v>
      </c>
      <c r="AS307">
        <f t="shared" ref="AS307" si="2280">BM307-BM306</f>
        <v>7942</v>
      </c>
      <c r="AT307">
        <f t="shared" ref="AT307" si="2281">BO307-BO306</f>
        <v>793</v>
      </c>
      <c r="AU307">
        <f t="shared" ref="AU307" si="2282">AT307/AS307</f>
        <v>9.9848904558045834E-2</v>
      </c>
      <c r="AV307">
        <f t="shared" ref="AV307" si="2283">BQ307-BQ306</f>
        <v>40</v>
      </c>
      <c r="AW307">
        <f t="shared" ref="AW307" si="2284">BS307-BS306</f>
        <v>2</v>
      </c>
      <c r="AX307">
        <f t="shared" ref="AX307" si="2285">BY307-BY306</f>
        <v>323</v>
      </c>
      <c r="AY307">
        <f t="shared" ref="AY307" si="2286">CA307-CA306</f>
        <v>41</v>
      </c>
      <c r="AZ307">
        <f t="shared" ref="AZ307" si="2287">BU307-BU306</f>
        <v>41</v>
      </c>
      <c r="BA307">
        <f t="shared" ref="BA307" si="2288">BW307-BW306</f>
        <v>7</v>
      </c>
      <c r="BB307">
        <f t="shared" ref="BB307" si="2289">AW307/AV307</f>
        <v>0.05</v>
      </c>
      <c r="BC307">
        <f t="shared" ref="BC307" si="2290">AY307/AX307</f>
        <v>0.12693498452012383</v>
      </c>
      <c r="BD307">
        <f t="shared" ref="BD307" si="2291">AZ307/AY307</f>
        <v>1</v>
      </c>
      <c r="BE307">
        <f t="shared" ref="BE307" si="2292">SUM(AT301:AT307)/SUM(AS301:AS307)</f>
        <v>7.3036863475148844E-2</v>
      </c>
      <c r="BF307">
        <f t="shared" ref="BF307" si="2293">SUM(AT294:AT307)/SUM(AS294:AS307)</f>
        <v>8.4340200126701112E-2</v>
      </c>
      <c r="BG307">
        <f t="shared" ref="BG307" si="2294">SUM(AW301:AW307)/SUM(AV301:AV307)</f>
        <v>7.0070070070070073E-2</v>
      </c>
      <c r="BH307">
        <f t="shared" ref="BH307" si="2295">SUM(AY301:AY307)/SUM(AX301:AX307)</f>
        <v>6.5471155472847237E-2</v>
      </c>
      <c r="BI307">
        <f t="shared" ref="BI307" si="2296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1421490</v>
      </c>
      <c r="BO307" s="20">
        <v>329210</v>
      </c>
      <c r="BP307" s="20">
        <v>304851</v>
      </c>
      <c r="BQ307" s="20">
        <v>25612</v>
      </c>
      <c r="BR307" s="20">
        <v>9973</v>
      </c>
      <c r="BS307" s="20">
        <v>2536</v>
      </c>
      <c r="BT307" s="20">
        <v>2420</v>
      </c>
      <c r="BU307" s="20">
        <v>20115</v>
      </c>
      <c r="BV307" s="20">
        <v>5952</v>
      </c>
      <c r="BW307" s="20">
        <v>1542</v>
      </c>
      <c r="BX307" s="20">
        <v>1466</v>
      </c>
      <c r="BY307" s="20">
        <v>149958</v>
      </c>
      <c r="BZ307" s="20">
        <v>59864</v>
      </c>
      <c r="CA307" s="20">
        <v>14889</v>
      </c>
      <c r="CB307" s="20">
        <v>13648</v>
      </c>
    </row>
    <row r="308" spans="1:80" x14ac:dyDescent="0.35">
      <c r="A308" s="14">
        <f t="shared" si="1163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297">-(J308-J307)+L308</f>
        <v>10</v>
      </c>
      <c r="N308" s="7">
        <f t="shared" ref="N308" si="2298">B308-C308</f>
        <v>1117661</v>
      </c>
      <c r="O308" s="4">
        <f t="shared" ref="O308" si="2299">C308/B308</f>
        <v>0.21453991670754452</v>
      </c>
      <c r="R308">
        <f t="shared" ref="R308" si="2300">C308-C307</f>
        <v>426</v>
      </c>
      <c r="S308">
        <f t="shared" ref="S308" si="2301">N308-N307</f>
        <v>1022</v>
      </c>
      <c r="T308" s="8">
        <f t="shared" ref="T308" si="2302">R308/V308</f>
        <v>0.29419889502762431</v>
      </c>
      <c r="U308" s="8">
        <f t="shared" ref="U308" si="2303">SUM(R302:R308)/SUM(V302:V308)</f>
        <v>0.31760045274476512</v>
      </c>
      <c r="V308">
        <f t="shared" ref="V308" si="2304">B308-B307</f>
        <v>1448</v>
      </c>
      <c r="W308">
        <f t="shared" ref="W308" si="2305">C308-D308-E308</f>
        <v>34499</v>
      </c>
      <c r="X308" s="3">
        <f t="shared" ref="X308" si="2306">F308/W308</f>
        <v>1.4000405808864025E-2</v>
      </c>
      <c r="Y308">
        <f t="shared" ref="Y308" si="2307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249"/>
        <v>179</v>
      </c>
      <c r="AJ308">
        <f t="shared" si="2249"/>
        <v>255</v>
      </c>
      <c r="AK308">
        <f t="shared" ref="AK308" si="2308">AB308-AE308-AH308</f>
        <v>1206</v>
      </c>
      <c r="AL308">
        <v>5</v>
      </c>
      <c r="AM308">
        <v>5</v>
      </c>
      <c r="AN308">
        <v>12</v>
      </c>
      <c r="AS308">
        <f t="shared" ref="AS308" si="2309">BM308-BM307</f>
        <v>5058</v>
      </c>
      <c r="AT308">
        <f t="shared" ref="AT308" si="2310">BO308-BO307</f>
        <v>440</v>
      </c>
      <c r="AU308">
        <f t="shared" ref="AU308" si="2311">AT308/AS308</f>
        <v>8.6990905496243581E-2</v>
      </c>
      <c r="AV308">
        <f t="shared" ref="AV308" si="2312">BQ308-BQ307</f>
        <v>26</v>
      </c>
      <c r="AW308">
        <f t="shared" ref="AW308" si="2313">BS308-BS307</f>
        <v>3</v>
      </c>
      <c r="AX308">
        <f t="shared" ref="AX308" si="2314">BY308-BY307</f>
        <v>225</v>
      </c>
      <c r="AY308">
        <f t="shared" ref="AY308" si="2315">CA308-CA307</f>
        <v>2</v>
      </c>
      <c r="AZ308">
        <f t="shared" ref="AZ308" si="2316">BU308-BU307</f>
        <v>17</v>
      </c>
      <c r="BA308">
        <f t="shared" ref="BA308" si="2317">BW308-BW307</f>
        <v>0</v>
      </c>
      <c r="BB308">
        <f t="shared" ref="BB308" si="2318">AW308/AV308</f>
        <v>0.11538461538461539</v>
      </c>
      <c r="BC308">
        <f t="shared" ref="BC308" si="2319">AY308/AX308</f>
        <v>8.8888888888888889E-3</v>
      </c>
      <c r="BD308">
        <f t="shared" ref="BD308" si="2320">AZ308/AY308</f>
        <v>8.5</v>
      </c>
      <c r="BE308">
        <f t="shared" ref="BE308" si="2321">SUM(AT302:AT308)/SUM(AS302:AS308)</f>
        <v>7.3387317922991302E-2</v>
      </c>
      <c r="BF308">
        <f t="shared" ref="BF308" si="2322">SUM(AT295:AT308)/SUM(AS295:AS308)</f>
        <v>8.3569351034024714E-2</v>
      </c>
      <c r="BG308">
        <f t="shared" ref="BG308" si="2323">SUM(AW302:AW308)/SUM(AV302:AV308)</f>
        <v>6.7951318458417856E-2</v>
      </c>
      <c r="BH308">
        <f t="shared" ref="BH308" si="2324">SUM(AY302:AY308)/SUM(AX302:AX308)</f>
        <v>6.3340711731653329E-2</v>
      </c>
      <c r="BI308">
        <f t="shared" ref="BI308" si="232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1422938</v>
      </c>
      <c r="BO308" s="20">
        <v>329650</v>
      </c>
      <c r="BP308" s="20">
        <v>305277</v>
      </c>
      <c r="BQ308" s="20">
        <v>25638</v>
      </c>
      <c r="BR308" s="20">
        <v>9984</v>
      </c>
      <c r="BS308" s="20">
        <v>2539</v>
      </c>
      <c r="BT308" s="20">
        <v>2422</v>
      </c>
      <c r="BU308" s="20">
        <v>20132</v>
      </c>
      <c r="BV308" s="20">
        <v>5958</v>
      </c>
      <c r="BW308" s="20">
        <v>1542</v>
      </c>
      <c r="BX308" s="20">
        <v>1468</v>
      </c>
      <c r="BY308" s="20">
        <v>150183</v>
      </c>
      <c r="BZ308" s="20">
        <v>59921</v>
      </c>
      <c r="CA308" s="20">
        <v>14891</v>
      </c>
      <c r="CB308" s="20">
        <v>13660</v>
      </c>
    </row>
    <row r="309" spans="1:80" x14ac:dyDescent="0.35">
      <c r="A309" s="14">
        <f t="shared" si="1163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326">-(J309-J308)+L309</f>
        <v>17</v>
      </c>
      <c r="N309" s="7">
        <f t="shared" ref="N309" si="2327">B309-C309</f>
        <v>1119975</v>
      </c>
      <c r="O309" s="4">
        <f t="shared" ref="O309" si="2328">C309/B309</f>
        <v>0.21472163363983246</v>
      </c>
      <c r="R309">
        <f t="shared" ref="R309" si="2329">C309-C308</f>
        <v>962</v>
      </c>
      <c r="S309">
        <f t="shared" ref="S309" si="2330">N309-N308</f>
        <v>2314</v>
      </c>
      <c r="T309" s="8">
        <f t="shared" ref="T309" si="2331">R309/V309</f>
        <v>0.29365079365079366</v>
      </c>
      <c r="U309" s="8">
        <f t="shared" ref="U309" si="2332">SUM(R303:R309)/SUM(V303:V309)</f>
        <v>0.31131108326688689</v>
      </c>
      <c r="V309">
        <f t="shared" ref="V309" si="2333">B309-B308</f>
        <v>3276</v>
      </c>
      <c r="W309">
        <f t="shared" ref="W309" si="2334">C309-D309-E309</f>
        <v>31918</v>
      </c>
      <c r="X309" s="3">
        <f t="shared" ref="X309" si="2335">F309/W309</f>
        <v>1.5351839087662134E-2</v>
      </c>
      <c r="Y309">
        <f t="shared" ref="Y309" si="233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337">Z309-AC309-AF309</f>
        <v>177</v>
      </c>
      <c r="AJ309">
        <f t="shared" ref="AJ309" si="2338">AA309-AD309-AG309</f>
        <v>247</v>
      </c>
      <c r="AK309">
        <f t="shared" ref="AK309" si="2339">AB309-AE309-AH309</f>
        <v>1158</v>
      </c>
      <c r="AL309">
        <v>11</v>
      </c>
      <c r="AM309">
        <v>11</v>
      </c>
      <c r="AN309">
        <v>15</v>
      </c>
      <c r="AS309">
        <f t="shared" ref="AS309" si="2340">BM309-BM308</f>
        <v>21929</v>
      </c>
      <c r="AT309">
        <f t="shared" ref="AT309" si="2341">BO309-BO308</f>
        <v>1032</v>
      </c>
      <c r="AU309">
        <f t="shared" ref="AU309" si="2342">AT309/AS309</f>
        <v>4.7060969492452913E-2</v>
      </c>
      <c r="AV309">
        <f t="shared" ref="AV309" si="2343">BQ309-BQ308</f>
        <v>202</v>
      </c>
      <c r="AW309">
        <f t="shared" ref="AW309" si="2344">BS309-BS308</f>
        <v>6</v>
      </c>
      <c r="AX309">
        <f t="shared" ref="AX309" si="2345">BY309-BY308</f>
        <v>1062</v>
      </c>
      <c r="AY309">
        <f t="shared" ref="AY309" si="2346">CA309-CA308</f>
        <v>46</v>
      </c>
      <c r="AZ309">
        <f t="shared" ref="AZ309" si="2347">BU309-BU308</f>
        <v>208</v>
      </c>
      <c r="BA309">
        <f t="shared" ref="BA309" si="2348">BW309-BW308</f>
        <v>4</v>
      </c>
      <c r="BB309">
        <f t="shared" ref="BB309" si="2349">AW309/AV309</f>
        <v>2.9702970297029702E-2</v>
      </c>
      <c r="BC309">
        <f t="shared" ref="BC309" si="2350">AY309/AX309</f>
        <v>4.3314500941619587E-2</v>
      </c>
      <c r="BD309">
        <f t="shared" ref="BD309" si="2351">AZ309/AY309</f>
        <v>4.5217391304347823</v>
      </c>
      <c r="BE309">
        <f t="shared" ref="BE309" si="2352">SUM(AT303:AT309)/SUM(AS303:AS309)</f>
        <v>7.1624120749109649E-2</v>
      </c>
      <c r="BF309">
        <f t="shared" ref="BF309" si="2353">SUM(AT296:AT309)/SUM(AS296:AS309)</f>
        <v>8.1211008183217651E-2</v>
      </c>
      <c r="BG309">
        <f t="shared" ref="BG309" si="2354">SUM(AW303:AW309)/SUM(AV303:AV309)</f>
        <v>6.7039106145251395E-2</v>
      </c>
      <c r="BH309">
        <f t="shared" ref="BH309" si="2355">SUM(AY303:AY309)/SUM(AX303:AX309)</f>
        <v>6.256093597660059E-2</v>
      </c>
      <c r="BI309">
        <f t="shared" ref="BI309" si="2356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1426214</v>
      </c>
      <c r="BO309" s="20">
        <v>330682</v>
      </c>
      <c r="BP309" s="20">
        <v>306238</v>
      </c>
      <c r="BQ309" s="20">
        <v>25840</v>
      </c>
      <c r="BR309" s="20">
        <v>10013</v>
      </c>
      <c r="BS309" s="20">
        <v>2545</v>
      </c>
      <c r="BT309" s="20">
        <v>2429</v>
      </c>
      <c r="BU309" s="20">
        <v>20340</v>
      </c>
      <c r="BV309" s="20">
        <v>5972</v>
      </c>
      <c r="BW309" s="20">
        <v>1546</v>
      </c>
      <c r="BX309" s="20">
        <v>1473</v>
      </c>
      <c r="BY309" s="20">
        <v>151245</v>
      </c>
      <c r="BZ309" s="20">
        <v>60074</v>
      </c>
      <c r="CA309" s="20">
        <v>14937</v>
      </c>
      <c r="CB309" s="20">
        <v>13702</v>
      </c>
    </row>
    <row r="310" spans="1:80" x14ac:dyDescent="0.35">
      <c r="A310" s="14">
        <f t="shared" si="1163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357">-(J310-J309)+L310</f>
        <v>22</v>
      </c>
      <c r="N310" s="7">
        <f t="shared" ref="N310" si="2358">B310-C310</f>
        <v>1122801</v>
      </c>
      <c r="O310" s="4">
        <f t="shared" ref="O310" si="2359">C310/B310</f>
        <v>0.21502812906581578</v>
      </c>
      <c r="R310">
        <f t="shared" ref="R310" si="2360">C310-C309</f>
        <v>1331</v>
      </c>
      <c r="S310">
        <f t="shared" ref="S310" si="2361">N310-N309</f>
        <v>2826</v>
      </c>
      <c r="T310" s="8">
        <f t="shared" ref="T310" si="2362">R310/V310</f>
        <v>0.3201828241520327</v>
      </c>
      <c r="U310" s="8">
        <f t="shared" ref="U310" si="2363">SUM(R304:R310)/SUM(V304:V310)</f>
        <v>0.30431167597101794</v>
      </c>
      <c r="V310">
        <f t="shared" ref="V310" si="2364">B310-B309</f>
        <v>4157</v>
      </c>
      <c r="W310">
        <f t="shared" ref="W310" si="2365">C310-D310-E310</f>
        <v>32682</v>
      </c>
      <c r="X310" s="3">
        <f t="shared" ref="X310" si="2366">F310/W310</f>
        <v>1.4503396364971544E-2</v>
      </c>
      <c r="Y310">
        <f t="shared" ref="Y310" si="2367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368">Z310-AC310-AF310</f>
        <v>177</v>
      </c>
      <c r="AJ310">
        <f t="shared" ref="AJ310" si="2369">AA310-AD310-AG310</f>
        <v>239</v>
      </c>
      <c r="AK310">
        <f t="shared" ref="AK310" si="2370">AB310-AE310-AH310</f>
        <v>1157</v>
      </c>
      <c r="AL310">
        <v>12</v>
      </c>
      <c r="AM310">
        <v>12</v>
      </c>
      <c r="AN310">
        <v>51</v>
      </c>
      <c r="AS310">
        <f t="shared" ref="AS310" si="2371">BM310-BM309</f>
        <v>21127</v>
      </c>
      <c r="AT310">
        <f t="shared" ref="AT310" si="2372">BO310-BO309</f>
        <v>1396</v>
      </c>
      <c r="AU310">
        <f t="shared" ref="AU310" si="2373">AT310/AS310</f>
        <v>6.6076584465376065E-2</v>
      </c>
      <c r="AV310">
        <f t="shared" ref="AV310" si="2374">BQ310-BQ309</f>
        <v>165</v>
      </c>
      <c r="AW310">
        <f t="shared" ref="AW310" si="2375">BS310-BS309</f>
        <v>19</v>
      </c>
      <c r="AX310">
        <f t="shared" ref="AX310" si="2376">BY310-BY309</f>
        <v>626</v>
      </c>
      <c r="AY310">
        <f t="shared" ref="AY310" si="2377">CA310-CA309</f>
        <v>91</v>
      </c>
      <c r="AZ310">
        <f t="shared" ref="AZ310" si="2378">BU310-BU309</f>
        <v>133</v>
      </c>
      <c r="BA310">
        <f t="shared" ref="BA310" si="2379">BW310-BW309</f>
        <v>12</v>
      </c>
      <c r="BB310">
        <f t="shared" ref="BB310" si="2380">AW310/AV310</f>
        <v>0.11515151515151516</v>
      </c>
      <c r="BC310">
        <f t="shared" ref="BC310" si="2381">AY310/AX310</f>
        <v>0.14536741214057508</v>
      </c>
      <c r="BD310">
        <f t="shared" ref="BD310" si="2382">AZ310/AY310</f>
        <v>1.4615384615384615</v>
      </c>
      <c r="BE310">
        <f t="shared" ref="BE310" si="2383">SUM(AT304:AT310)/SUM(AS304:AS310)</f>
        <v>6.8291876704404592E-2</v>
      </c>
      <c r="BF310">
        <f t="shared" ref="BF310" si="2384">SUM(AT297:AT310)/SUM(AS297:AS310)</f>
        <v>7.6446127134553801E-2</v>
      </c>
      <c r="BG310">
        <f t="shared" ref="BG310" si="2385">SUM(AW304:AW310)/SUM(AV304:AV310)</f>
        <v>7.7578051087984864E-2</v>
      </c>
      <c r="BH310">
        <f t="shared" ref="BH310" si="2386">SUM(AY304:AY310)/SUM(AX304:AX310)</f>
        <v>6.6108494679923246E-2</v>
      </c>
      <c r="BI310">
        <f t="shared" ref="BI310" si="2387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1430371</v>
      </c>
      <c r="BO310" s="20">
        <v>332078</v>
      </c>
      <c r="BP310" s="20">
        <v>307570</v>
      </c>
      <c r="BQ310" s="20">
        <v>26005</v>
      </c>
      <c r="BR310" s="20">
        <v>10056</v>
      </c>
      <c r="BS310" s="20">
        <v>2564</v>
      </c>
      <c r="BT310" s="20">
        <v>2449</v>
      </c>
      <c r="BU310" s="20">
        <v>20473</v>
      </c>
      <c r="BV310" s="20">
        <v>5992</v>
      </c>
      <c r="BW310" s="20">
        <v>1558</v>
      </c>
      <c r="BX310" s="20">
        <v>1483</v>
      </c>
      <c r="BY310" s="20">
        <v>151871</v>
      </c>
      <c r="BZ310" s="20">
        <v>60234</v>
      </c>
      <c r="CA310" s="20">
        <v>15028</v>
      </c>
      <c r="CB310" s="20">
        <v>13785</v>
      </c>
    </row>
    <row r="311" spans="1:80" x14ac:dyDescent="0.35">
      <c r="A311" s="14">
        <f t="shared" ref="A311:A324" si="2388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389">-(J311-J310)+L311</f>
        <v>21</v>
      </c>
      <c r="N311" s="7">
        <f t="shared" ref="N311" si="2390">B311-C311</f>
        <v>1126368</v>
      </c>
      <c r="O311" s="4">
        <f t="shared" ref="O311" si="2391">C311/B311</f>
        <v>0.21542557267062401</v>
      </c>
      <c r="R311">
        <f t="shared" ref="R311" si="2392">C311-C310</f>
        <v>1704</v>
      </c>
      <c r="S311">
        <f t="shared" ref="S311" si="2393">N311-N310</f>
        <v>3567</v>
      </c>
      <c r="T311" s="8">
        <f t="shared" ref="T311" si="2394">R311/V311</f>
        <v>0.3232783153101878</v>
      </c>
      <c r="U311" s="8">
        <f t="shared" ref="U311" si="2395">SUM(R305:R311)/SUM(V305:V311)</f>
        <v>0.30927183699257621</v>
      </c>
      <c r="V311">
        <f t="shared" ref="V311" si="2396">B311-B310</f>
        <v>5271</v>
      </c>
      <c r="W311">
        <f t="shared" ref="W311" si="2397">C311-D311-E311</f>
        <v>32931</v>
      </c>
      <c r="X311" s="3">
        <f t="shared" ref="X311" si="2398">F311/W311</f>
        <v>1.4181166681849929E-2</v>
      </c>
      <c r="Y311">
        <f t="shared" ref="Y311" si="2399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400">Z311-AC311-AF311</f>
        <v>184</v>
      </c>
      <c r="AJ311">
        <f t="shared" ref="AJ311" si="2401">AA311-AD311-AG311</f>
        <v>233</v>
      </c>
      <c r="AK311">
        <f t="shared" ref="AK311" si="2402">AB311-AE311-AH311</f>
        <v>1170</v>
      </c>
      <c r="AL311">
        <v>13</v>
      </c>
      <c r="AM311">
        <v>13</v>
      </c>
      <c r="AN311">
        <v>52</v>
      </c>
      <c r="AS311">
        <f t="shared" ref="AS311" si="2403">BM311-BM310</f>
        <v>22177</v>
      </c>
      <c r="AT311">
        <f t="shared" ref="AT311" si="2404">BO311-BO310</f>
        <v>1890</v>
      </c>
      <c r="AU311">
        <f t="shared" ref="AU311" si="2405">AT311/AS311</f>
        <v>8.5223429679397569E-2</v>
      </c>
      <c r="AV311">
        <f t="shared" ref="AV311" si="2406">BQ311-BQ310</f>
        <v>322</v>
      </c>
      <c r="AW311">
        <f t="shared" ref="AW311" si="2407">BS311-BS310</f>
        <v>22</v>
      </c>
      <c r="AX311">
        <f t="shared" ref="AX311" si="2408">BY311-BY310</f>
        <v>-8997</v>
      </c>
      <c r="AY311">
        <f t="shared" ref="AY311" si="2409">CA311-CA310</f>
        <v>104</v>
      </c>
      <c r="AZ311">
        <f t="shared" ref="AZ311" si="2410">BU311-BU310</f>
        <v>173</v>
      </c>
      <c r="BA311">
        <f t="shared" ref="BA311" si="2411">BW311-BW310</f>
        <v>10</v>
      </c>
      <c r="BB311">
        <f t="shared" ref="BB311" si="2412">AW311/AV311</f>
        <v>6.8322981366459631E-2</v>
      </c>
      <c r="BC311">
        <f t="shared" ref="BC311" si="2413">AY311/AX311</f>
        <v>-1.1559408691786151E-2</v>
      </c>
      <c r="BD311">
        <f t="shared" ref="BD311" si="2414">AZ311/AY311</f>
        <v>1.6634615384615385</v>
      </c>
      <c r="BE311">
        <f t="shared" ref="BE311" si="2415">SUM(AT305:AT311)/SUM(AS305:AS311)</f>
        <v>6.9143564517705314E-2</v>
      </c>
      <c r="BF311">
        <f t="shared" ref="BF311" si="2416">SUM(AT298:AT311)/SUM(AS298:AS311)</f>
        <v>7.4928512201359238E-2</v>
      </c>
      <c r="BG311">
        <f t="shared" ref="BG311" si="2417">SUM(AW305:AW311)/SUM(AV305:AV311)</f>
        <v>7.1078431372549017E-2</v>
      </c>
      <c r="BH311">
        <f t="shared" ref="BH311" si="2418">SUM(AY305:AY311)/SUM(AX305:AX311)</f>
        <v>-0.11064166886717719</v>
      </c>
      <c r="BI311">
        <f t="shared" ref="BI311" si="2419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1435642</v>
      </c>
      <c r="BO311" s="20">
        <v>333968</v>
      </c>
      <c r="BP311" s="20">
        <v>309274</v>
      </c>
      <c r="BQ311" s="20">
        <v>26327</v>
      </c>
      <c r="BR311" s="20">
        <v>10181</v>
      </c>
      <c r="BS311" s="20">
        <v>2586</v>
      </c>
      <c r="BT311" s="20">
        <v>2470</v>
      </c>
      <c r="BU311" s="20">
        <v>20646</v>
      </c>
      <c r="BV311" s="20">
        <v>6015</v>
      </c>
      <c r="BW311" s="20">
        <v>1568</v>
      </c>
      <c r="BX311" s="20">
        <v>1493</v>
      </c>
      <c r="BY311" s="20">
        <v>142874</v>
      </c>
      <c r="BZ311" s="20">
        <v>60452</v>
      </c>
      <c r="CA311" s="20">
        <v>15132</v>
      </c>
      <c r="CB311" s="20">
        <v>13890</v>
      </c>
    </row>
    <row r="312" spans="1:80" x14ac:dyDescent="0.35">
      <c r="A312" s="14">
        <f t="shared" si="2388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420">-(J312-J311)+L312</f>
        <v>15</v>
      </c>
      <c r="N312" s="7">
        <f t="shared" ref="N312" si="2421">B312-C312</f>
        <v>1129158</v>
      </c>
      <c r="O312" s="4">
        <f t="shared" ref="O312" si="2422">C312/B312</f>
        <v>0.21571871509776794</v>
      </c>
      <c r="R312">
        <f t="shared" ref="R312" si="2423">C312-C311</f>
        <v>1304</v>
      </c>
      <c r="S312">
        <f t="shared" ref="S312" si="2424">N312-N311</f>
        <v>2790</v>
      </c>
      <c r="T312" s="8">
        <f t="shared" ref="T312" si="2425">R312/V312</f>
        <v>0.31851489985344406</v>
      </c>
      <c r="U312" s="8">
        <f t="shared" ref="U312" si="2426">SUM(R306:R312)/SUM(V306:V312)</f>
        <v>0.31264035931985884</v>
      </c>
      <c r="V312">
        <f t="shared" ref="V312" si="2427">B312-B311</f>
        <v>4094</v>
      </c>
      <c r="W312">
        <f t="shared" ref="W312" si="2428">C312-D312-E312</f>
        <v>33122</v>
      </c>
      <c r="X312" s="3">
        <f t="shared" ref="X312" si="2429">F312/W312</f>
        <v>1.3586136102892337E-2</v>
      </c>
      <c r="Y312">
        <f t="shared" ref="Y312" si="2430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431">Z312-AC312-AF312</f>
        <v>185</v>
      </c>
      <c r="AJ312">
        <f t="shared" ref="AJ312" si="2432">AA312-AD312-AG312</f>
        <v>229</v>
      </c>
      <c r="AK312">
        <f t="shared" ref="AK312" si="2433">AB312-AE312-AH312</f>
        <v>1179</v>
      </c>
      <c r="AL312">
        <v>16</v>
      </c>
      <c r="AM312">
        <v>16</v>
      </c>
      <c r="AN312">
        <v>57</v>
      </c>
      <c r="AS312">
        <f t="shared" ref="AS312" si="2434">BM312-BM311</f>
        <v>23271</v>
      </c>
      <c r="AT312">
        <f t="shared" ref="AT312" si="2435">BO312-BO311</f>
        <v>1403</v>
      </c>
      <c r="AU312">
        <f t="shared" ref="AU312" si="2436">AT312/AS312</f>
        <v>6.0289630871041208E-2</v>
      </c>
      <c r="AV312">
        <f t="shared" ref="AV312" si="2437">BQ312-BQ311</f>
        <v>290</v>
      </c>
      <c r="AW312">
        <f t="shared" ref="AW312" si="2438">BS312-BS311</f>
        <v>11</v>
      </c>
      <c r="AX312">
        <f t="shared" ref="AX312" si="2439">BY312-BY311</f>
        <v>11302</v>
      </c>
      <c r="AY312">
        <f t="shared" ref="AY312" si="2440">CA312-CA311</f>
        <v>78</v>
      </c>
      <c r="AZ312">
        <f t="shared" ref="AZ312" si="2441">BU312-BU311</f>
        <v>143</v>
      </c>
      <c r="BA312">
        <f t="shared" ref="BA312" si="2442">BW312-BW311</f>
        <v>5</v>
      </c>
      <c r="BB312">
        <f t="shared" ref="BB312" si="2443">AW312/AV312</f>
        <v>3.793103448275862E-2</v>
      </c>
      <c r="BC312">
        <f t="shared" ref="BC312" si="2444">AY312/AX312</f>
        <v>6.9014333746239605E-3</v>
      </c>
      <c r="BD312">
        <f t="shared" ref="BD312" si="2445">AZ312/AY312</f>
        <v>1.8333333333333333</v>
      </c>
      <c r="BE312">
        <f t="shared" ref="BE312" si="2446">SUM(AT306:AT312)/SUM(AS306:AS312)</f>
        <v>6.8581605848913901E-2</v>
      </c>
      <c r="BF312">
        <f t="shared" ref="BF312" si="2447">SUM(AT299:AT312)/SUM(AS299:AS312)</f>
        <v>7.3028468457076015E-2</v>
      </c>
      <c r="BG312">
        <f t="shared" ref="BG312" si="2448">SUM(AW306:AW312)/SUM(AV306:AV312)</f>
        <v>6.4648117839607208E-2</v>
      </c>
      <c r="BH312">
        <f t="shared" ref="BH312" si="2449">SUM(AY306:AY312)/SUM(AX306:AX312)</f>
        <v>7.0092697999674741E-2</v>
      </c>
      <c r="BI312">
        <f t="shared" ref="BI312" si="2450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1439736</v>
      </c>
      <c r="BO312" s="20">
        <v>335371</v>
      </c>
      <c r="BP312" s="20">
        <v>310578</v>
      </c>
      <c r="BQ312" s="20">
        <v>26617</v>
      </c>
      <c r="BR312" s="20">
        <v>10289</v>
      </c>
      <c r="BS312" s="20">
        <v>2597</v>
      </c>
      <c r="BT312" s="20">
        <v>2481</v>
      </c>
      <c r="BU312" s="20">
        <v>20789</v>
      </c>
      <c r="BV312" s="20">
        <v>6034</v>
      </c>
      <c r="BW312" s="20">
        <v>1573</v>
      </c>
      <c r="BX312" s="20">
        <v>1498</v>
      </c>
      <c r="BY312" s="20">
        <v>154176</v>
      </c>
      <c r="BZ312" s="20">
        <v>60641</v>
      </c>
      <c r="CA312" s="20">
        <v>15210</v>
      </c>
      <c r="CB312" s="20">
        <v>13962</v>
      </c>
    </row>
    <row r="313" spans="1:80" x14ac:dyDescent="0.35">
      <c r="A313" s="14">
        <f t="shared" si="2388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451">-(J313-J312)+L313</f>
        <v>24</v>
      </c>
      <c r="N313" s="7">
        <f t="shared" ref="N313" si="2452">B313-C313</f>
        <v>1132493</v>
      </c>
      <c r="O313" s="4">
        <f t="shared" ref="O313" si="2453">C313/B313</f>
        <v>0.21597319961757255</v>
      </c>
      <c r="R313">
        <f t="shared" ref="R313" si="2454">C313-C312</f>
        <v>1386</v>
      </c>
      <c r="S313">
        <f t="shared" ref="S313" si="2455">N313-N312</f>
        <v>3335</v>
      </c>
      <c r="T313" s="8">
        <f t="shared" ref="T313" si="2456">R313/V313</f>
        <v>0.2935818682482525</v>
      </c>
      <c r="U313" s="8">
        <f t="shared" ref="U313" si="2457">SUM(R307:R313)/SUM(V307:V313)</f>
        <v>0.30724308222936425</v>
      </c>
      <c r="V313">
        <f t="shared" ref="V313" si="2458">B313-B312</f>
        <v>4721</v>
      </c>
      <c r="W313">
        <f t="shared" ref="W313" si="2459">C313-D313-E313</f>
        <v>34298</v>
      </c>
      <c r="X313" s="3">
        <f t="shared" ref="X313" si="2460">F313/W313</f>
        <v>1.2216455770015745E-2</v>
      </c>
      <c r="Y313">
        <f t="shared" ref="Y313" si="2461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462">Z313-AC313-AF313</f>
        <v>194</v>
      </c>
      <c r="AJ313">
        <f t="shared" ref="AJ313" si="2463">AA313-AD313-AG313</f>
        <v>239</v>
      </c>
      <c r="AK313">
        <f t="shared" ref="AK313" si="2464">AB313-AE313-AH313</f>
        <v>1236</v>
      </c>
      <c r="AL313">
        <v>16</v>
      </c>
      <c r="AM313">
        <v>16</v>
      </c>
      <c r="AN313">
        <v>52</v>
      </c>
      <c r="AS313">
        <f t="shared" ref="AS313" si="2465">BM313-BM312</f>
        <v>22782</v>
      </c>
      <c r="AT313">
        <f t="shared" ref="AT313" si="2466">BO313-BO312</f>
        <v>1500</v>
      </c>
      <c r="AU313">
        <f t="shared" ref="AU313" si="2467">AT313/AS313</f>
        <v>6.5841453779299453E-2</v>
      </c>
      <c r="AV313">
        <f t="shared" ref="AV313" si="2468">BQ313-BQ312</f>
        <v>259</v>
      </c>
      <c r="AW313">
        <f t="shared" ref="AW313" si="2469">BS313-BS312</f>
        <v>12</v>
      </c>
      <c r="AX313">
        <f t="shared" ref="AX313" si="2470">BY313-BY312</f>
        <v>1035</v>
      </c>
      <c r="AY313">
        <f t="shared" ref="AY313" si="2471">CA313-CA312</f>
        <v>87</v>
      </c>
      <c r="AZ313">
        <f t="shared" ref="AZ313" si="2472">BU313-BU312</f>
        <v>189</v>
      </c>
      <c r="BA313">
        <f t="shared" ref="BA313" si="2473">BW313-BW312</f>
        <v>13</v>
      </c>
      <c r="BB313">
        <f t="shared" ref="BB313" si="2474">AW313/AV313</f>
        <v>4.633204633204633E-2</v>
      </c>
      <c r="BC313">
        <f t="shared" ref="BC313" si="2475">AY313/AX313</f>
        <v>8.4057971014492749E-2</v>
      </c>
      <c r="BD313">
        <f t="shared" ref="BD313" si="2476">AZ313/AY313</f>
        <v>2.1724137931034484</v>
      </c>
      <c r="BE313">
        <f t="shared" ref="BE313" si="2477">SUM(AT307:AT313)/SUM(AS307:AS313)</f>
        <v>6.8020533286130377E-2</v>
      </c>
      <c r="BF313">
        <f t="shared" ref="BF313" si="2478">SUM(AT300:AT313)/SUM(AS300:AS313)</f>
        <v>7.1998987433896447E-2</v>
      </c>
      <c r="BG313">
        <f t="shared" ref="BG313" si="2479">SUM(AW307:AW313)/SUM(AV307:AV313)</f>
        <v>5.7515337423312884E-2</v>
      </c>
      <c r="BH313">
        <f t="shared" ref="BH313" si="2480">SUM(AY307:AY313)/SUM(AX307:AX313)</f>
        <v>8.0523672883787659E-2</v>
      </c>
      <c r="BI313">
        <f t="shared" ref="BI313" si="248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1444457</v>
      </c>
      <c r="BO313" s="20">
        <v>336871</v>
      </c>
      <c r="BP313" s="20">
        <v>311964</v>
      </c>
      <c r="BQ313" s="20">
        <v>26876</v>
      </c>
      <c r="BR313" s="20">
        <v>10363</v>
      </c>
      <c r="BS313" s="20">
        <v>2609</v>
      </c>
      <c r="BT313" s="20">
        <v>2495</v>
      </c>
      <c r="BU313" s="20">
        <v>20978</v>
      </c>
      <c r="BV313" s="20">
        <v>6058</v>
      </c>
      <c r="BW313" s="20">
        <v>1586</v>
      </c>
      <c r="BX313" s="20">
        <v>1509</v>
      </c>
      <c r="BY313" s="20">
        <v>155211</v>
      </c>
      <c r="BZ313" s="20">
        <v>60869</v>
      </c>
      <c r="CA313" s="20">
        <v>15297</v>
      </c>
      <c r="CB313" s="20">
        <v>14042</v>
      </c>
    </row>
    <row r="314" spans="1:80" x14ac:dyDescent="0.35">
      <c r="A314" s="14">
        <f t="shared" si="2388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482">-(J314-J313)+L314</f>
        <v>19</v>
      </c>
      <c r="N314" s="7">
        <f t="shared" ref="N314" si="2483">B314-C314</f>
        <v>1134399</v>
      </c>
      <c r="O314" s="4">
        <f t="shared" ref="O314" si="2484">C314/B314</f>
        <v>0.21614545545001887</v>
      </c>
      <c r="R314">
        <f t="shared" ref="R314" si="2485">C314-C313</f>
        <v>843</v>
      </c>
      <c r="S314">
        <f t="shared" ref="S314" si="2486">N314-N313</f>
        <v>1906</v>
      </c>
      <c r="T314" s="8">
        <f t="shared" ref="T314" si="2487">R314/V314</f>
        <v>0.30665696616951621</v>
      </c>
      <c r="U314" s="8">
        <f t="shared" ref="U314" si="2488">SUM(R308:R314)/SUM(V308:V314)</f>
        <v>0.30937937470835275</v>
      </c>
      <c r="V314">
        <f t="shared" ref="V314" si="2489">B314-B313</f>
        <v>2749</v>
      </c>
      <c r="W314">
        <f t="shared" ref="W314" si="2490">C314-D314-E314</f>
        <v>34221</v>
      </c>
      <c r="X314" s="3">
        <f t="shared" ref="X314" si="2491">F314/W314</f>
        <v>1.1162736331492359E-2</v>
      </c>
      <c r="Y314">
        <f t="shared" ref="Y314" si="249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493">Z314-AC314-AF314</f>
        <v>193</v>
      </c>
      <c r="AJ314">
        <f t="shared" ref="AJ314" si="2494">AA314-AD314-AG314</f>
        <v>241</v>
      </c>
      <c r="AK314">
        <f t="shared" ref="AK314" si="2495">AB314-AE314-AH314</f>
        <v>1251</v>
      </c>
      <c r="AL314">
        <v>16</v>
      </c>
      <c r="AM314">
        <v>16</v>
      </c>
      <c r="AN314">
        <v>52</v>
      </c>
      <c r="AS314">
        <f t="shared" ref="AS314" si="2496">BM314-BM313</f>
        <v>9168</v>
      </c>
      <c r="AT314">
        <f t="shared" ref="AT314" si="2497">BO314-BO313</f>
        <v>914</v>
      </c>
      <c r="AU314">
        <f t="shared" ref="AU314" si="2498">AT314/AS314</f>
        <v>9.9694589877835957E-2</v>
      </c>
      <c r="AV314">
        <f t="shared" ref="AV314" si="2499">BQ314-BQ313</f>
        <v>46</v>
      </c>
      <c r="AW314">
        <f t="shared" ref="AW314" si="2500">BS314-BS313</f>
        <v>5</v>
      </c>
      <c r="AX314">
        <f t="shared" ref="AX314" si="2501">BY314-BY313</f>
        <v>372</v>
      </c>
      <c r="AY314">
        <f t="shared" ref="AY314" si="2502">CA314-CA313</f>
        <v>38</v>
      </c>
      <c r="AZ314">
        <f t="shared" ref="AZ314" si="2503">BU314-BU313</f>
        <v>49</v>
      </c>
      <c r="BA314">
        <f t="shared" ref="BA314" si="2504">BW314-BW313</f>
        <v>4</v>
      </c>
      <c r="BB314">
        <f t="shared" ref="BB314" si="2505">AW314/AV314</f>
        <v>0.10869565217391304</v>
      </c>
      <c r="BC314">
        <f t="shared" ref="BC314" si="2506">AY314/AX314</f>
        <v>0.10215053763440861</v>
      </c>
      <c r="BD314">
        <f t="shared" ref="BD314" si="2507">AZ314/AY314</f>
        <v>1.2894736842105263</v>
      </c>
      <c r="BE314">
        <f t="shared" ref="BE314" si="2508">SUM(AT308:AT314)/SUM(AS308:AS314)</f>
        <v>6.8320160622091911E-2</v>
      </c>
      <c r="BF314">
        <f t="shared" ref="BF314" si="2509">SUM(AT301:AT314)/SUM(AS301:AS314)</f>
        <v>7.0670120815243029E-2</v>
      </c>
      <c r="BG314">
        <f t="shared" ref="BG314" si="2510">SUM(AW308:AW314)/SUM(AV308:AV314)</f>
        <v>5.9541984732824425E-2</v>
      </c>
      <c r="BH314">
        <f t="shared" ref="BH314" si="2511">SUM(AY308:AY314)/SUM(AX308:AX314)</f>
        <v>7.9288888888888895E-2</v>
      </c>
      <c r="BI314">
        <f t="shared" ref="BI314" si="2512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1447206</v>
      </c>
      <c r="BO314" s="20">
        <v>337785</v>
      </c>
      <c r="BP314" s="20">
        <v>312807</v>
      </c>
      <c r="BQ314" s="20">
        <v>26922</v>
      </c>
      <c r="BR314" s="20">
        <v>10373</v>
      </c>
      <c r="BS314" s="20">
        <v>2614</v>
      </c>
      <c r="BT314" s="20">
        <v>2498</v>
      </c>
      <c r="BU314" s="20">
        <v>21027</v>
      </c>
      <c r="BV314" s="20">
        <v>6071</v>
      </c>
      <c r="BW314" s="20">
        <v>1590</v>
      </c>
      <c r="BX314" s="20">
        <v>1513</v>
      </c>
      <c r="BY314" s="20">
        <v>155583</v>
      </c>
      <c r="BZ314" s="20">
        <v>60983</v>
      </c>
      <c r="CA314" s="20">
        <v>15335</v>
      </c>
      <c r="CB314" s="20">
        <v>14078</v>
      </c>
    </row>
    <row r="315" spans="1:80" x14ac:dyDescent="0.35">
      <c r="A315" s="14">
        <f t="shared" si="2388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513">-(J315-J314)+L315</f>
        <v>11</v>
      </c>
      <c r="N315" s="7">
        <f t="shared" ref="N315" si="2514">B315-C315</f>
        <v>1135690</v>
      </c>
      <c r="O315" s="4">
        <f t="shared" ref="O315" si="2515">C315/B315</f>
        <v>0.21618603546898121</v>
      </c>
      <c r="R315">
        <f t="shared" ref="R315" si="2516">C315-C314</f>
        <v>431</v>
      </c>
      <c r="S315">
        <f t="shared" ref="S315" si="2517">N315-N314</f>
        <v>1291</v>
      </c>
      <c r="T315" s="8">
        <f t="shared" ref="T315" si="2518">R315/V315</f>
        <v>0.25029036004645761</v>
      </c>
      <c r="U315" s="8">
        <f t="shared" ref="U315" si="2519">SUM(R309:R315)/SUM(V309:V315)</f>
        <v>0.30631011927664487</v>
      </c>
      <c r="V315">
        <f t="shared" ref="V315" si="2520">B315-B314</f>
        <v>1722</v>
      </c>
      <c r="W315">
        <f t="shared" ref="W315" si="2521">C315-D315-E315</f>
        <v>34020</v>
      </c>
      <c r="X315" s="3">
        <f t="shared" ref="X315" si="2522">F315/W315</f>
        <v>1.1258083480305702E-2</v>
      </c>
      <c r="Y315">
        <f t="shared" ref="Y315" si="2523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524">Z315-AC315-AF315</f>
        <v>190</v>
      </c>
      <c r="AJ315">
        <f t="shared" ref="AJ315" si="2525">AA315-AD315-AG315</f>
        <v>245</v>
      </c>
      <c r="AK315">
        <f t="shared" ref="AK315" si="2526">AB315-AE315-AH315</f>
        <v>1235</v>
      </c>
      <c r="AL315">
        <v>16</v>
      </c>
      <c r="AM315">
        <v>16</v>
      </c>
      <c r="AN315">
        <v>24</v>
      </c>
      <c r="AS315">
        <f t="shared" ref="AS315" si="2527">BM315-BM314</f>
        <v>5978</v>
      </c>
      <c r="AT315">
        <f t="shared" ref="AT315" si="2528">BO315-BO314</f>
        <v>470</v>
      </c>
      <c r="AU315">
        <f t="shared" ref="AU315" si="2529">AT315/AS315</f>
        <v>7.8621612579458017E-2</v>
      </c>
      <c r="AV315">
        <f t="shared" ref="AV315" si="2530">BQ315-BQ314</f>
        <v>35</v>
      </c>
      <c r="AW315">
        <f t="shared" ref="AW315" si="2531">BS315-BS314</f>
        <v>1</v>
      </c>
      <c r="AX315">
        <f t="shared" ref="AX315" si="2532">BY315-BY314</f>
        <v>254</v>
      </c>
      <c r="AY315">
        <f t="shared" ref="AY315" si="2533">CA315-CA314</f>
        <v>13</v>
      </c>
      <c r="AZ315">
        <f t="shared" ref="AZ315" si="2534">BU315-BU314</f>
        <v>56</v>
      </c>
      <c r="BA315">
        <f t="shared" ref="BA315" si="2535">BW315-BW314</f>
        <v>5</v>
      </c>
      <c r="BB315">
        <f t="shared" ref="BB315" si="2536">AW315/AV315</f>
        <v>2.8571428571428571E-2</v>
      </c>
      <c r="BC315">
        <f t="shared" ref="BC315" si="2537">AY315/AX315</f>
        <v>5.1181102362204724E-2</v>
      </c>
      <c r="BD315">
        <f t="shared" ref="BD315" si="2538">AZ315/AY315</f>
        <v>4.3076923076923075</v>
      </c>
      <c r="BE315">
        <f t="shared" ref="BE315" si="2539">SUM(AT309:AT315)/SUM(AS309:AS315)</f>
        <v>6.8060301189572264E-2</v>
      </c>
      <c r="BF315">
        <f t="shared" ref="BF315" si="2540">SUM(AT302:AT315)/SUM(AS302:AS315)</f>
        <v>7.0697793289619754E-2</v>
      </c>
      <c r="BG315">
        <f t="shared" ref="BG315" si="2541">SUM(AW309:AW315)/SUM(AV309:AV315)</f>
        <v>5.7619408642911298E-2</v>
      </c>
      <c r="BH315">
        <f t="shared" ref="BH315" si="2542">SUM(AY309:AY315)/SUM(AX309:AX315)</f>
        <v>8.0827732578705347E-2</v>
      </c>
      <c r="BI315">
        <f t="shared" ref="BI315" si="2543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1448928</v>
      </c>
      <c r="BO315" s="20">
        <v>338255</v>
      </c>
      <c r="BP315" s="20">
        <v>313238</v>
      </c>
      <c r="BQ315" s="20">
        <v>26957</v>
      </c>
      <c r="BR315" s="20">
        <v>10385</v>
      </c>
      <c r="BS315" s="20">
        <v>2615</v>
      </c>
      <c r="BT315" s="20">
        <v>2501</v>
      </c>
      <c r="BU315" s="20">
        <v>21083</v>
      </c>
      <c r="BV315" s="20">
        <v>6078</v>
      </c>
      <c r="BW315" s="20">
        <v>1595</v>
      </c>
      <c r="BX315" s="20">
        <v>1518</v>
      </c>
      <c r="BY315" s="20">
        <v>155837</v>
      </c>
      <c r="BZ315" s="20">
        <v>61043</v>
      </c>
      <c r="CA315" s="20">
        <v>15348</v>
      </c>
      <c r="CB315" s="20">
        <v>14094</v>
      </c>
    </row>
    <row r="316" spans="1:80" x14ac:dyDescent="0.35">
      <c r="A316" s="14">
        <f t="shared" si="2388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544">-(J316-J315)+L316</f>
        <v>3</v>
      </c>
      <c r="N316" s="7">
        <f t="shared" ref="N316" si="2545">B316-C316</f>
        <v>1137915</v>
      </c>
      <c r="O316" s="4">
        <f t="shared" ref="O316" si="2546">C316/B316</f>
        <v>0.21629741048903803</v>
      </c>
      <c r="R316">
        <f t="shared" ref="R316" si="2547">C316-C315</f>
        <v>820</v>
      </c>
      <c r="S316">
        <f t="shared" ref="S316" si="2548">N316-N315</f>
        <v>2225</v>
      </c>
      <c r="T316" s="8">
        <f t="shared" ref="T316" si="2549">R316/V316</f>
        <v>0.26929392446633826</v>
      </c>
      <c r="U316" s="8">
        <f t="shared" ref="U316" si="2550">SUM(R310:R316)/SUM(V310:V316)</f>
        <v>0.30354439225125202</v>
      </c>
      <c r="V316">
        <f t="shared" ref="V316" si="2551">B316-B315</f>
        <v>3045</v>
      </c>
      <c r="W316">
        <f t="shared" ref="W316" si="2552">C316-D316-E316</f>
        <v>33123</v>
      </c>
      <c r="X316" s="3">
        <f t="shared" ref="X316" si="2553">F316/W316</f>
        <v>1.2529058358240497E-2</v>
      </c>
      <c r="Y316">
        <f t="shared" ref="Y316" si="2554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555">Z316-AC316-AF316</f>
        <v>207</v>
      </c>
      <c r="AJ316">
        <f t="shared" ref="AJ316" si="2556">AA316-AD316-AG316</f>
        <v>246</v>
      </c>
      <c r="AK316">
        <f t="shared" ref="AK316" si="2557">AB316-AE316-AH316</f>
        <v>1226</v>
      </c>
      <c r="AL316">
        <v>16</v>
      </c>
      <c r="AM316">
        <v>16</v>
      </c>
      <c r="AN316">
        <v>32</v>
      </c>
      <c r="AS316">
        <f t="shared" ref="AS316" si="2558">BM316-BM315</f>
        <v>20876</v>
      </c>
      <c r="AT316">
        <f t="shared" ref="AT316" si="2559">BO316-BO315</f>
        <v>902</v>
      </c>
      <c r="AU316">
        <f t="shared" ref="AU316" si="2560">AT316/AS316</f>
        <v>4.3207511017436293E-2</v>
      </c>
      <c r="AV316">
        <f t="shared" ref="AV316" si="2561">BQ316-BQ315</f>
        <v>114</v>
      </c>
      <c r="AW316">
        <f t="shared" ref="AW316" si="2562">BS316-BS315</f>
        <v>4</v>
      </c>
      <c r="AX316">
        <f t="shared" ref="AX316" si="2563">BY316-BY315</f>
        <v>1136</v>
      </c>
      <c r="AY316">
        <f t="shared" ref="AY316" si="2564">CA316-CA315</f>
        <v>48</v>
      </c>
      <c r="AZ316">
        <f t="shared" ref="AZ316" si="2565">BU316-BU315</f>
        <v>136</v>
      </c>
      <c r="BA316">
        <f t="shared" ref="BA316" si="2566">BW316-BW315</f>
        <v>6</v>
      </c>
      <c r="BB316">
        <f t="shared" ref="BB316" si="2567">AW316/AV316</f>
        <v>3.5087719298245612E-2</v>
      </c>
      <c r="BC316">
        <f t="shared" ref="BC316" si="2568">AY316/AX316</f>
        <v>4.2253521126760563E-2</v>
      </c>
      <c r="BD316">
        <f t="shared" ref="BD316" si="2569">AZ316/AY316</f>
        <v>2.8333333333333335</v>
      </c>
      <c r="BE316">
        <f t="shared" ref="BE316" si="2570">SUM(AT310:AT316)/SUM(AS310:AS316)</f>
        <v>6.7595051802933501E-2</v>
      </c>
      <c r="BF316">
        <f t="shared" ref="BF316" si="2571">SUM(AT303:AT316)/SUM(AS303:AS316)</f>
        <v>6.9597040199674165E-2</v>
      </c>
      <c r="BG316">
        <f t="shared" ref="BG316" si="2572">SUM(AW310:AW316)/SUM(AV310:AV316)</f>
        <v>6.0113728675873272E-2</v>
      </c>
      <c r="BH316">
        <f t="shared" ref="BH316" si="2573">SUM(AY310:AY316)/SUM(AX310:AX316)</f>
        <v>8.0132681564245814E-2</v>
      </c>
      <c r="BI316">
        <f t="shared" ref="BI316" si="2574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1451973</v>
      </c>
      <c r="BO316" s="20">
        <v>339157</v>
      </c>
      <c r="BP316" s="20">
        <v>314058</v>
      </c>
      <c r="BQ316" s="20">
        <v>27071</v>
      </c>
      <c r="BR316" s="20">
        <v>10412</v>
      </c>
      <c r="BS316" s="20">
        <v>2619</v>
      </c>
      <c r="BT316" s="20">
        <v>2504</v>
      </c>
      <c r="BU316" s="20">
        <v>21219</v>
      </c>
      <c r="BV316" s="20">
        <v>6098</v>
      </c>
      <c r="BW316" s="20">
        <v>1601</v>
      </c>
      <c r="BX316" s="20">
        <v>1523</v>
      </c>
      <c r="BY316" s="20">
        <v>156973</v>
      </c>
      <c r="BZ316" s="20">
        <v>61199</v>
      </c>
      <c r="CA316" s="20">
        <v>15396</v>
      </c>
      <c r="CB316" s="20">
        <v>14128</v>
      </c>
    </row>
    <row r="317" spans="1:80" x14ac:dyDescent="0.35">
      <c r="A317" s="14">
        <f t="shared" si="2388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575">-(J317-J316)+L317</f>
        <v>22</v>
      </c>
      <c r="N317" s="7">
        <f t="shared" ref="N317" si="2576">B317-C317</f>
        <v>1140583</v>
      </c>
      <c r="O317" s="4">
        <f t="shared" ref="O317" si="2577">C317/B317</f>
        <v>0.21648995181128433</v>
      </c>
      <c r="R317">
        <f t="shared" ref="R317" si="2578">C317-C316</f>
        <v>1094</v>
      </c>
      <c r="S317">
        <f t="shared" ref="S317" si="2579">N317-N316</f>
        <v>2668</v>
      </c>
      <c r="T317" s="8">
        <f t="shared" ref="T317" si="2580">R317/V317</f>
        <v>0.29080276448697501</v>
      </c>
      <c r="U317" s="8">
        <f t="shared" ref="U317" si="2581">SUM(R311:R317)/SUM(V311:V317)</f>
        <v>0.29892761394101874</v>
      </c>
      <c r="V317">
        <f t="shared" ref="V317" si="2582">B317-B316</f>
        <v>3762</v>
      </c>
      <c r="W317">
        <f t="shared" ref="W317" si="2583">C317-D317-E317</f>
        <v>32829</v>
      </c>
      <c r="X317" s="3">
        <f t="shared" ref="X317" si="2584">F317/W317</f>
        <v>1.2428036187517134E-2</v>
      </c>
      <c r="Y317">
        <f t="shared" ref="Y317" si="2585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586">Z317-AC317-AF317</f>
        <v>206</v>
      </c>
      <c r="AJ317">
        <f t="shared" ref="AJ317" si="2587">AA317-AD317-AG317</f>
        <v>242</v>
      </c>
      <c r="AK317">
        <f t="shared" ref="AK317" si="2588">AB317-AE317-AH317</f>
        <v>1223</v>
      </c>
      <c r="AL317">
        <v>15</v>
      </c>
      <c r="AM317">
        <v>15</v>
      </c>
      <c r="AN317">
        <v>34</v>
      </c>
      <c r="AS317">
        <f t="shared" ref="AS317" si="2589">BM317-BM316</f>
        <v>19151</v>
      </c>
      <c r="AT317">
        <f t="shared" ref="AT317" si="2590">BO317-BO316</f>
        <v>1187</v>
      </c>
      <c r="AU317">
        <f t="shared" ref="AU317" si="2591">AT317/AS317</f>
        <v>6.1981097592814997E-2</v>
      </c>
      <c r="AV317">
        <f t="shared" ref="AV317" si="2592">BQ317-BQ316</f>
        <v>153</v>
      </c>
      <c r="AW317">
        <f t="shared" ref="AW317" si="2593">BS317-BS316</f>
        <v>7</v>
      </c>
      <c r="AX317">
        <f t="shared" ref="AX317" si="2594">BY317-BY316</f>
        <v>1163</v>
      </c>
      <c r="AY317">
        <f t="shared" ref="AY317" si="2595">CA317-CA316</f>
        <v>55</v>
      </c>
      <c r="AZ317">
        <f t="shared" ref="AZ317" si="2596">BU317-BU316</f>
        <v>154</v>
      </c>
      <c r="BA317">
        <f t="shared" ref="BA317" si="2597">BW317-BW316</f>
        <v>1</v>
      </c>
      <c r="BB317">
        <f t="shared" ref="BB317" si="2598">AW317/AV317</f>
        <v>4.5751633986928102E-2</v>
      </c>
      <c r="BC317">
        <f t="shared" ref="BC317" si="2599">AY317/AX317</f>
        <v>4.7291487532244193E-2</v>
      </c>
      <c r="BD317">
        <f t="shared" ref="BD317" si="2600">AZ317/AY317</f>
        <v>2.8</v>
      </c>
      <c r="BE317">
        <f t="shared" ref="BE317" si="2601">SUM(AT311:AT317)/SUM(AS311:AS317)</f>
        <v>6.6983784835052629E-2</v>
      </c>
      <c r="BF317">
        <f t="shared" ref="BF317" si="2602">SUM(AT304:AT317)/SUM(AS304:AS317)</f>
        <v>6.7631427133581279E-2</v>
      </c>
      <c r="BG317">
        <f t="shared" ref="BG317" si="2603">SUM(AW311:AW317)/SUM(AV311:AV317)</f>
        <v>5.0861361771944218E-2</v>
      </c>
      <c r="BH317">
        <f t="shared" ref="BH317" si="2604">SUM(AY311:AY317)/SUM(AX311:AX317)</f>
        <v>6.7517956903431764E-2</v>
      </c>
      <c r="BI317">
        <f t="shared" ref="BI317" si="2605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1455735</v>
      </c>
      <c r="BO317" s="20">
        <v>340344</v>
      </c>
      <c r="BP317" s="20">
        <v>315152</v>
      </c>
      <c r="BQ317" s="20">
        <v>27224</v>
      </c>
      <c r="BR317" s="20">
        <v>10437</v>
      </c>
      <c r="BS317" s="20">
        <v>2626</v>
      </c>
      <c r="BT317" s="20">
        <v>2510</v>
      </c>
      <c r="BU317" s="20">
        <v>21373</v>
      </c>
      <c r="BV317" s="20">
        <v>6112</v>
      </c>
      <c r="BW317" s="20">
        <v>1602</v>
      </c>
      <c r="BX317" s="20">
        <v>1526</v>
      </c>
      <c r="BY317" s="20">
        <v>158136</v>
      </c>
      <c r="BZ317" s="20">
        <v>61369</v>
      </c>
      <c r="CA317" s="20">
        <v>15451</v>
      </c>
      <c r="CB317" s="20">
        <v>14187</v>
      </c>
    </row>
    <row r="318" spans="1:80" x14ac:dyDescent="0.35">
      <c r="A318" s="14">
        <f t="shared" si="2388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606">-(J318-J317)+L318</f>
        <v>14</v>
      </c>
      <c r="N318" s="7">
        <f t="shared" ref="N318" si="2607">B318-C318</f>
        <v>1143489</v>
      </c>
      <c r="O318" s="4">
        <f t="shared" ref="O318" si="2608">C318/B318</f>
        <v>0.21674865712371724</v>
      </c>
      <c r="R318">
        <f t="shared" ref="R318" si="2609">C318-C317</f>
        <v>1285</v>
      </c>
      <c r="S318">
        <f t="shared" ref="S318" si="2610">N318-N317</f>
        <v>2906</v>
      </c>
      <c r="T318" s="8">
        <f t="shared" ref="T318" si="2611">R318/V318</f>
        <v>0.30660940109759005</v>
      </c>
      <c r="U318" s="8">
        <f t="shared" ref="U318" si="2612">SUM(R312:R318)/SUM(V312:V318)</f>
        <v>0.29496788008565311</v>
      </c>
      <c r="V318">
        <f t="shared" ref="V318" si="2613">B318-B317</f>
        <v>4191</v>
      </c>
      <c r="W318">
        <f t="shared" ref="W318" si="2614">C318-D318-E318</f>
        <v>32250</v>
      </c>
      <c r="X318" s="3">
        <f t="shared" ref="X318" si="2615">F318/W318</f>
        <v>1.2124031007751938E-2</v>
      </c>
      <c r="Y318">
        <f t="shared" ref="Y318" si="2616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617">Z318-AC318-AF318</f>
        <v>202</v>
      </c>
      <c r="AJ318">
        <f t="shared" ref="AJ318" si="2618">AA318-AD318-AG318</f>
        <v>229</v>
      </c>
      <c r="AK318">
        <f t="shared" ref="AK318" si="2619">AB318-AE318-AH318</f>
        <v>1236</v>
      </c>
      <c r="AL318">
        <v>12</v>
      </c>
      <c r="AM318">
        <v>12</v>
      </c>
      <c r="AN318">
        <v>29</v>
      </c>
      <c r="AS318">
        <f t="shared" ref="AS318" si="2620">BM318-BM317</f>
        <v>20431</v>
      </c>
      <c r="AT318">
        <f t="shared" ref="AT318" si="2621">BO318-BO317</f>
        <v>1363</v>
      </c>
      <c r="AU318">
        <f t="shared" ref="AU318" si="2622">AT318/AS318</f>
        <v>6.6712348881601491E-2</v>
      </c>
      <c r="AV318">
        <f t="shared" ref="AV318" si="2623">BQ318-BQ317</f>
        <v>243</v>
      </c>
      <c r="AW318">
        <f t="shared" ref="AW318" si="2624">BS318-BS317</f>
        <v>6</v>
      </c>
      <c r="AX318">
        <f t="shared" ref="AX318" si="2625">BY318-BY317</f>
        <v>783</v>
      </c>
      <c r="AY318">
        <f t="shared" ref="AY318" si="2626">CA318-CA317</f>
        <v>67</v>
      </c>
      <c r="AZ318">
        <f t="shared" ref="AZ318" si="2627">BU318-BU317</f>
        <v>122</v>
      </c>
      <c r="BA318">
        <f t="shared" ref="BA318" si="2628">BW318-BW317</f>
        <v>2</v>
      </c>
      <c r="BB318">
        <f t="shared" ref="BB318" si="2629">AW318/AV318</f>
        <v>2.4691358024691357E-2</v>
      </c>
      <c r="BC318">
        <f t="shared" ref="BC318" si="2630">AY318/AX318</f>
        <v>8.5568326947637288E-2</v>
      </c>
      <c r="BD318">
        <f t="shared" ref="BD318" si="2631">AZ318/AY318</f>
        <v>1.8208955223880596</v>
      </c>
      <c r="BE318">
        <f t="shared" ref="BE318" si="2632">SUM(AT312:AT318)/SUM(AS312:AS318)</f>
        <v>6.3613273383364699E-2</v>
      </c>
      <c r="BF318">
        <f t="shared" ref="BF318" si="2633">SUM(AT305:AT318)/SUM(AS305:AS318)</f>
        <v>6.6391212747243758E-2</v>
      </c>
      <c r="BG318">
        <f t="shared" ref="BG318" si="2634">SUM(AW312:AW318)/SUM(AV312:AV318)</f>
        <v>4.0350877192982457E-2</v>
      </c>
      <c r="BH318">
        <f t="shared" ref="BH318" si="2635">SUM(AY312:AY318)/SUM(AX312:AX318)</f>
        <v>2.4057338734808351E-2</v>
      </c>
      <c r="BI318">
        <f t="shared" ref="BI318" si="263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1459926</v>
      </c>
      <c r="BO318" s="20">
        <v>341707</v>
      </c>
      <c r="BP318" s="20">
        <v>316437</v>
      </c>
      <c r="BQ318" s="20">
        <v>27467</v>
      </c>
      <c r="BR318" s="20">
        <v>10470</v>
      </c>
      <c r="BS318" s="20">
        <v>2632</v>
      </c>
      <c r="BT318" s="20">
        <v>2515</v>
      </c>
      <c r="BU318" s="20">
        <v>21495</v>
      </c>
      <c r="BV318" s="20">
        <v>6127</v>
      </c>
      <c r="BW318" s="20">
        <v>1604</v>
      </c>
      <c r="BX318" s="20">
        <v>1528</v>
      </c>
      <c r="BY318" s="20">
        <v>158919</v>
      </c>
      <c r="BZ318" s="20">
        <v>61565</v>
      </c>
      <c r="CA318" s="20">
        <v>15518</v>
      </c>
      <c r="CB318" s="20">
        <v>14251</v>
      </c>
    </row>
    <row r="319" spans="1:80" x14ac:dyDescent="0.35">
      <c r="A319" s="14">
        <f t="shared" si="2388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637">-(J319-J318)+L319</f>
        <v>2</v>
      </c>
      <c r="N319" s="7">
        <f t="shared" ref="N319" si="2638">B319-C319</f>
        <v>1145698</v>
      </c>
      <c r="O319" s="4">
        <f t="shared" ref="O319" si="2639">C319/B319</f>
        <v>0.21678919239661421</v>
      </c>
      <c r="R319">
        <f t="shared" ref="R319" si="2640">C319-C318</f>
        <v>687</v>
      </c>
      <c r="S319">
        <f t="shared" ref="S319" si="2641">N319-N318</f>
        <v>2209</v>
      </c>
      <c r="T319" s="8">
        <f t="shared" ref="T319" si="2642">R319/V319</f>
        <v>0.23722375690607736</v>
      </c>
      <c r="U319" s="8">
        <f t="shared" ref="U319" si="2643">SUM(R313:R319)/SUM(V313:V319)</f>
        <v>0.28354847093476565</v>
      </c>
      <c r="V319">
        <f t="shared" ref="V319" si="2644">B319-B318</f>
        <v>2896</v>
      </c>
      <c r="W319">
        <f t="shared" ref="W319" si="2645">C319-D319-E319</f>
        <v>31387</v>
      </c>
      <c r="X319" s="3">
        <f t="shared" ref="X319" si="2646">F319/W319</f>
        <v>1.2202504221492974E-2</v>
      </c>
      <c r="Y319">
        <f t="shared" ref="Y319" si="264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648">Z319-AC319-AF319</f>
        <v>200</v>
      </c>
      <c r="AJ319">
        <f t="shared" ref="AJ319" si="2649">AA319-AD319-AG319</f>
        <v>216</v>
      </c>
      <c r="AK319">
        <f t="shared" ref="AK319" si="2650">AB319-AE319-AH319</f>
        <v>1200</v>
      </c>
      <c r="AS319">
        <f t="shared" ref="AS319" si="2651">BM319-BM318</f>
        <v>14707</v>
      </c>
      <c r="AT319">
        <f t="shared" ref="AT319" si="2652">BO319-BO318</f>
        <v>792</v>
      </c>
      <c r="AU319">
        <f t="shared" ref="AU319" si="2653">AT319/AS319</f>
        <v>5.3851907255048619E-2</v>
      </c>
      <c r="AV319">
        <f t="shared" ref="AV319" si="2654">BQ319-BQ318</f>
        <v>156</v>
      </c>
      <c r="AW319">
        <f t="shared" ref="AW319" si="2655">BS319-BS318</f>
        <v>0</v>
      </c>
      <c r="AX319">
        <f t="shared" ref="AX319" si="2656">BY319-BY318</f>
        <v>834</v>
      </c>
      <c r="AY319">
        <f t="shared" ref="AY319" si="2657">CA319-CA318</f>
        <v>39</v>
      </c>
      <c r="AZ319">
        <f t="shared" ref="AZ319" si="2658">BU319-BU318</f>
        <v>72</v>
      </c>
      <c r="BA319">
        <f t="shared" ref="BA319" si="2659">BW319-BW318</f>
        <v>0</v>
      </c>
      <c r="BB319">
        <f t="shared" ref="BB319" si="2660">AW319/AV319</f>
        <v>0</v>
      </c>
      <c r="BC319">
        <f t="shared" ref="BC319" si="2661">AY319/AX319</f>
        <v>4.6762589928057555E-2</v>
      </c>
      <c r="BD319">
        <f t="shared" ref="BD319" si="2662">AZ319/AY319</f>
        <v>1.8461538461538463</v>
      </c>
      <c r="BE319">
        <f t="shared" ref="BE319" si="2663">SUM(AT313:AT319)/SUM(AS313:AS319)</f>
        <v>6.3027773602256545E-2</v>
      </c>
      <c r="BF319">
        <f t="shared" ref="BF319" si="2664">SUM(AT306:AT319)/SUM(AS306:AS319)</f>
        <v>6.5920798454603996E-2</v>
      </c>
      <c r="BG319">
        <f t="shared" ref="BG319" si="2665">SUM(AW313:AW319)/SUM(AV313:AV319)</f>
        <v>3.4791252485089463E-2</v>
      </c>
      <c r="BH319">
        <f t="shared" ref="BH319" si="2666">SUM(AY313:AY319)/SUM(AX313:AX319)</f>
        <v>6.2219831450600678E-2</v>
      </c>
      <c r="BI319">
        <f t="shared" ref="BI319" si="2667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1462822</v>
      </c>
      <c r="BO319" s="20">
        <v>342499</v>
      </c>
      <c r="BP319" s="20">
        <v>317124</v>
      </c>
      <c r="BQ319" s="20">
        <v>27623</v>
      </c>
      <c r="BR319" s="20">
        <v>10498</v>
      </c>
      <c r="BS319" s="20">
        <v>2632</v>
      </c>
      <c r="BT319" s="20">
        <v>2520</v>
      </c>
      <c r="BU319" s="20">
        <v>21567</v>
      </c>
      <c r="BV319" s="20">
        <v>6136</v>
      </c>
      <c r="BW319" s="20">
        <v>1604</v>
      </c>
      <c r="BX319" s="20">
        <v>1528</v>
      </c>
      <c r="BY319" s="20">
        <v>159753</v>
      </c>
      <c r="BZ319" s="20">
        <v>61704</v>
      </c>
      <c r="CA319" s="20">
        <v>15557</v>
      </c>
      <c r="CB319" s="20">
        <v>14276</v>
      </c>
    </row>
    <row r="320" spans="1:80" x14ac:dyDescent="0.35">
      <c r="A320" s="14">
        <f t="shared" si="2388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668">-(J320-J319)+L320</f>
        <v>19</v>
      </c>
      <c r="N320" s="7">
        <f t="shared" ref="N320" si="2669">B320-C320</f>
        <v>1151450</v>
      </c>
      <c r="O320" s="4">
        <f t="shared" ref="O320" si="2670">C320/B320</f>
        <v>0.21664739097897817</v>
      </c>
      <c r="R320">
        <f t="shared" ref="R320" si="2671">C320-C319</f>
        <v>1326</v>
      </c>
      <c r="S320">
        <f t="shared" ref="S320" si="2672">N320-N319</f>
        <v>5752</v>
      </c>
      <c r="T320" s="8">
        <f t="shared" ref="T320" si="2673">R320/V320</f>
        <v>0.18734105679570501</v>
      </c>
      <c r="U320" s="8">
        <f t="shared" ref="U320" si="2674">SUM(R314:R320)/SUM(V314:V320)</f>
        <v>0.25492276854144558</v>
      </c>
      <c r="V320">
        <f t="shared" ref="V320" si="2675">B320-B319</f>
        <v>7078</v>
      </c>
      <c r="W320">
        <f t="shared" ref="W320" si="2676">C320-D320-E320</f>
        <v>32347</v>
      </c>
      <c r="X320" s="3">
        <f t="shared" ref="X320" si="2677">F320/W320</f>
        <v>1.162395276223452E-2</v>
      </c>
      <c r="Y320">
        <f t="shared" ref="Y320" si="2678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679">Z320-AC320-AF320</f>
        <v>207</v>
      </c>
      <c r="AJ320">
        <f t="shared" ref="AJ320" si="2680">AA320-AD320-AG320</f>
        <v>221</v>
      </c>
      <c r="AK320">
        <f t="shared" ref="AK320" si="2681">AB320-AE320-AH320</f>
        <v>1250</v>
      </c>
      <c r="AS320">
        <f t="shared" ref="AS320" si="2682">BM320-BM319</f>
        <v>33002</v>
      </c>
      <c r="AT320">
        <f t="shared" ref="AT320" si="2683">BO320-BO319</f>
        <v>1429</v>
      </c>
      <c r="AU320">
        <f t="shared" ref="AU320" si="2684">AT320/AS320</f>
        <v>4.3300406035997815E-2</v>
      </c>
      <c r="AV320">
        <f t="shared" ref="AV320" si="2685">BQ320-BQ319</f>
        <v>462</v>
      </c>
      <c r="AW320">
        <f t="shared" ref="AW320" si="2686">BS320-BS319</f>
        <v>15</v>
      </c>
      <c r="AX320">
        <f t="shared" ref="AX320" si="2687">BY320-BY319</f>
        <v>3046</v>
      </c>
      <c r="AY320">
        <f t="shared" ref="AY320" si="2688">CA320-CA319</f>
        <v>59</v>
      </c>
      <c r="AZ320">
        <f t="shared" ref="AZ320" si="2689">BU320-BU319</f>
        <v>388</v>
      </c>
      <c r="BA320">
        <f t="shared" ref="BA320" si="2690">BW320-BW319</f>
        <v>9</v>
      </c>
      <c r="BB320">
        <f t="shared" ref="BB320" si="2691">AW320/AV320</f>
        <v>3.2467532467532464E-2</v>
      </c>
      <c r="BC320">
        <f t="shared" ref="BC320" si="2692">AY320/AX320</f>
        <v>1.9369665134602757E-2</v>
      </c>
      <c r="BD320">
        <f t="shared" ref="BD320" si="2693">AZ320/AY320</f>
        <v>6.5762711864406782</v>
      </c>
      <c r="BE320">
        <f t="shared" ref="BE320" si="2694">SUM(AT314:AT320)/SUM(AS314:AS320)</f>
        <v>5.7228353863745106E-2</v>
      </c>
      <c r="BF320">
        <f t="shared" ref="BF320" si="2695">SUM(AT307:AT320)/SUM(AS307:AS320)</f>
        <v>6.2645648811182592E-2</v>
      </c>
      <c r="BG320">
        <f t="shared" ref="BG320" si="2696">SUM(AW314:AW320)/SUM(AV314:AV320)</f>
        <v>3.1430934656741107E-2</v>
      </c>
      <c r="BH320">
        <f t="shared" ref="BH320" si="2697">SUM(AY314:AY320)/SUM(AX314:AX320)</f>
        <v>4.2040063257775435E-2</v>
      </c>
      <c r="BI320">
        <f t="shared" ref="BI320" si="2698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1469900</v>
      </c>
      <c r="BO320" s="20">
        <v>343928</v>
      </c>
      <c r="BP320" s="20">
        <v>318450</v>
      </c>
      <c r="BQ320" s="20">
        <v>28085</v>
      </c>
      <c r="BR320" s="20">
        <v>10801</v>
      </c>
      <c r="BS320" s="20">
        <v>2647</v>
      </c>
      <c r="BT320" s="20">
        <v>2529</v>
      </c>
      <c r="BU320" s="20">
        <v>21955</v>
      </c>
      <c r="BV320" s="20">
        <v>6257</v>
      </c>
      <c r="BW320" s="20">
        <v>1613</v>
      </c>
      <c r="BX320" s="20">
        <v>1535</v>
      </c>
      <c r="BY320" s="20">
        <v>162799</v>
      </c>
      <c r="BZ320" s="20">
        <v>63041</v>
      </c>
      <c r="CA320" s="20">
        <v>15616</v>
      </c>
      <c r="CB320" s="20">
        <v>14338</v>
      </c>
    </row>
    <row r="321" spans="1:80" x14ac:dyDescent="0.35">
      <c r="A321" s="14">
        <f t="shared" si="2388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699">-(J321-J320)+L321</f>
        <v>19</v>
      </c>
      <c r="N321" s="7">
        <f t="shared" ref="N321" si="2700">B321-C321</f>
        <v>1153566</v>
      </c>
      <c r="O321" s="4">
        <f t="shared" ref="O321" si="2701">C321/B321</f>
        <v>0.21673823239442358</v>
      </c>
      <c r="R321">
        <f t="shared" ref="R321" si="2702">C321-C320</f>
        <v>756</v>
      </c>
      <c r="S321">
        <f t="shared" ref="S321" si="2703">N321-N320</f>
        <v>2116</v>
      </c>
      <c r="T321" s="8">
        <f t="shared" ref="T321" si="2704">R321/V321</f>
        <v>0.26323119777158777</v>
      </c>
      <c r="U321" s="8">
        <f t="shared" ref="U321" si="2705">SUM(R315:R321)/SUM(V315:V321)</f>
        <v>0.25029335836658062</v>
      </c>
      <c r="V321">
        <f t="shared" ref="V321" si="2706">B321-B320</f>
        <v>2872</v>
      </c>
      <c r="W321">
        <f t="shared" ref="W321" si="2707">C321-D321-E321</f>
        <v>32075</v>
      </c>
      <c r="X321" s="3">
        <f t="shared" ref="X321" si="2708">F321/W321</f>
        <v>1.1161340607950116E-2</v>
      </c>
      <c r="Y321">
        <f t="shared" ref="Y321" si="2709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710">Z321-AC321-AF321</f>
        <v>202</v>
      </c>
      <c r="AJ321">
        <f t="shared" ref="AJ321:AJ322" si="2711">AA321-AD321-AG321</f>
        <v>217</v>
      </c>
      <c r="AK321">
        <f t="shared" ref="AK321:AK322" si="2712">AB321-AE321-AH321</f>
        <v>1258</v>
      </c>
      <c r="AS321">
        <f t="shared" ref="AS321" si="2713">BM321-BM320</f>
        <v>9588</v>
      </c>
      <c r="AT321">
        <f t="shared" ref="AT321" si="2714">BO321-BO320</f>
        <v>842</v>
      </c>
      <c r="AU321">
        <f t="shared" ref="AU321" si="2715">AT321/AS321</f>
        <v>8.7818105965790566E-2</v>
      </c>
      <c r="AV321">
        <f t="shared" ref="AV321" si="2716">BQ321-BQ320</f>
        <v>71</v>
      </c>
      <c r="AW321">
        <f t="shared" ref="AW321" si="2717">BS321-BS320</f>
        <v>5</v>
      </c>
      <c r="AX321">
        <f t="shared" ref="AX321" si="2718">BY321-BY320</f>
        <v>456</v>
      </c>
      <c r="AY321">
        <f t="shared" ref="AY321" si="2719">CA321-CA320</f>
        <v>41</v>
      </c>
      <c r="AZ321">
        <f t="shared" ref="AZ321" si="2720">BU321-BU320</f>
        <v>27</v>
      </c>
      <c r="BA321">
        <f t="shared" ref="BA321" si="2721">BW321-BW320</f>
        <v>2</v>
      </c>
      <c r="BB321">
        <f t="shared" ref="BB321" si="2722">AW321/AV321</f>
        <v>7.0422535211267609E-2</v>
      </c>
      <c r="BC321">
        <f t="shared" ref="BC321" si="2723">AY321/AX321</f>
        <v>8.9912280701754388E-2</v>
      </c>
      <c r="BD321">
        <f t="shared" ref="BD321" si="2724">AZ321/AY321</f>
        <v>0.65853658536585369</v>
      </c>
      <c r="BE321">
        <f t="shared" ref="BE321" si="2725">SUM(AT315:AT321)/SUM(AS315:AS321)</f>
        <v>5.645219949407191E-2</v>
      </c>
      <c r="BF321">
        <f t="shared" ref="BF321" si="2726">SUM(AT308:AT321)/SUM(AS308:AS321)</f>
        <v>6.2428534173203071E-2</v>
      </c>
      <c r="BG321">
        <f t="shared" ref="BG321" si="2727">SUM(AW315:AW321)/SUM(AV315:AV321)</f>
        <v>3.0794165316045379E-2</v>
      </c>
      <c r="BH321">
        <f t="shared" ref="BH321" si="2728">SUM(AY315:AY321)/SUM(AX315:AX321)</f>
        <v>4.1970802919708027E-2</v>
      </c>
      <c r="BI321">
        <f t="shared" ref="BI321" si="2729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1472772</v>
      </c>
      <c r="BO321" s="20">
        <v>344770</v>
      </c>
      <c r="BP321" s="20">
        <v>319206</v>
      </c>
      <c r="BQ321" s="20">
        <v>28156</v>
      </c>
      <c r="BR321" s="20">
        <v>10817</v>
      </c>
      <c r="BS321" s="20">
        <v>2652</v>
      </c>
      <c r="BT321" s="20">
        <v>2535</v>
      </c>
      <c r="BU321" s="20">
        <v>21982</v>
      </c>
      <c r="BV321" s="20">
        <v>6265</v>
      </c>
      <c r="BW321" s="20">
        <v>1615</v>
      </c>
      <c r="BX321" s="20">
        <v>1536</v>
      </c>
      <c r="BY321" s="20">
        <v>163255</v>
      </c>
      <c r="BZ321" s="20">
        <v>63162</v>
      </c>
      <c r="CA321" s="20">
        <v>15657</v>
      </c>
      <c r="CB321" s="20">
        <v>14371</v>
      </c>
    </row>
    <row r="322" spans="1:80" x14ac:dyDescent="0.35">
      <c r="A322" s="14">
        <f t="shared" si="2388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730">-(J322-J321)+L322</f>
        <v>9</v>
      </c>
      <c r="N322" s="7">
        <f t="shared" ref="N322" si="2731">B322-C322</f>
        <v>1154538</v>
      </c>
      <c r="O322" s="4">
        <f t="shared" ref="O322" si="2732">C322/B322</f>
        <v>0.21674887875644575</v>
      </c>
      <c r="R322">
        <f t="shared" ref="R322" si="2733">C322-C321</f>
        <v>289</v>
      </c>
      <c r="S322">
        <f t="shared" ref="S322" si="2734">N322-N321</f>
        <v>972</v>
      </c>
      <c r="T322" s="8">
        <f t="shared" ref="T322" si="2735">R322/V322</f>
        <v>0.22918318794607453</v>
      </c>
      <c r="U322" s="8">
        <f t="shared" ref="U322" si="2736">SUM(R316:R322)/SUM(V316:V322)</f>
        <v>0.24923322047400917</v>
      </c>
      <c r="V322">
        <f t="shared" ref="V322" si="2737">B322-B321</f>
        <v>1261</v>
      </c>
      <c r="W322">
        <f t="shared" ref="W322" si="2738">C322-D322-E322</f>
        <v>31556</v>
      </c>
      <c r="X322" s="3">
        <f t="shared" ref="X322" si="2739">F322/W322</f>
        <v>1.1661807580174927E-2</v>
      </c>
      <c r="Y322">
        <f t="shared" ref="Y322" si="2740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710"/>
        <v>199</v>
      </c>
      <c r="AJ322">
        <f t="shared" si="2711"/>
        <v>211</v>
      </c>
      <c r="AK322">
        <f t="shared" si="2712"/>
        <v>1242</v>
      </c>
      <c r="AL322">
        <v>3</v>
      </c>
      <c r="AM322">
        <v>3</v>
      </c>
      <c r="AN322">
        <v>18</v>
      </c>
      <c r="AS322">
        <f t="shared" ref="AS322" si="2741">BM322-BM321</f>
        <v>5800</v>
      </c>
      <c r="AT322">
        <f t="shared" ref="AT322" si="2742">BO322-BO321</f>
        <v>282</v>
      </c>
      <c r="AU322">
        <f t="shared" ref="AU322" si="2743">AT322/AS322</f>
        <v>4.8620689655172411E-2</v>
      </c>
      <c r="AV322">
        <f t="shared" ref="AV322" si="2744">BQ322-BQ321</f>
        <v>41</v>
      </c>
      <c r="AW322">
        <f t="shared" ref="AW322" si="2745">BS322-BS321</f>
        <v>0</v>
      </c>
      <c r="AX322">
        <f t="shared" ref="AX322" si="2746">BY322-BY321</f>
        <v>454</v>
      </c>
      <c r="AY322">
        <f t="shared" ref="AY322" si="2747">CA322-CA321</f>
        <v>15</v>
      </c>
      <c r="AZ322">
        <f t="shared" ref="AZ322" si="2748">BU322-BU321</f>
        <v>16</v>
      </c>
      <c r="BA322">
        <f t="shared" ref="BA322" si="2749">BW322-BW321</f>
        <v>0</v>
      </c>
      <c r="BB322">
        <f t="shared" ref="BB322" si="2750">AW322/AV322</f>
        <v>0</v>
      </c>
      <c r="BC322">
        <f t="shared" ref="BC322" si="2751">AY322/AX322</f>
        <v>3.3039647577092511E-2</v>
      </c>
      <c r="BD322">
        <f t="shared" ref="BD322" si="2752">AZ322/AY322</f>
        <v>1.0666666666666667</v>
      </c>
      <c r="BE322">
        <f t="shared" ref="BE322" si="2753">SUM(AT316:AT322)/SUM(AS316:AS322)</f>
        <v>5.5011938003318363E-2</v>
      </c>
      <c r="BF322">
        <f t="shared" ref="BF322" si="2754">SUM(AT309:AT322)/SUM(AS309:AS322)</f>
        <v>6.1611203782596692E-2</v>
      </c>
      <c r="BG322">
        <f t="shared" ref="BG322" si="2755">SUM(AW316:AW322)/SUM(AV316:AV322)</f>
        <v>2.9838709677419355E-2</v>
      </c>
      <c r="BH322">
        <f t="shared" ref="BH322" si="2756">SUM(AY316:AY322)/SUM(AX316:AX322)</f>
        <v>4.1158536585365856E-2</v>
      </c>
      <c r="BI322">
        <f t="shared" ref="BI322" si="2757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1474033</v>
      </c>
      <c r="BO322" s="20">
        <v>345052</v>
      </c>
      <c r="BP322" s="20">
        <v>319495</v>
      </c>
      <c r="BQ322" s="20">
        <v>28197</v>
      </c>
      <c r="BR322" s="20">
        <v>10828</v>
      </c>
      <c r="BS322" s="20">
        <v>2652</v>
      </c>
      <c r="BT322" s="20">
        <v>2537</v>
      </c>
      <c r="BU322" s="20">
        <v>21998</v>
      </c>
      <c r="BV322" s="20">
        <v>6266</v>
      </c>
      <c r="BW322" s="20">
        <v>1615</v>
      </c>
      <c r="BX322" s="20">
        <v>1536</v>
      </c>
      <c r="BY322" s="20">
        <v>163709</v>
      </c>
      <c r="BZ322" s="20">
        <v>63210</v>
      </c>
      <c r="CA322" s="20">
        <v>15672</v>
      </c>
      <c r="CB322" s="20">
        <v>14377</v>
      </c>
    </row>
    <row r="323" spans="1:80" x14ac:dyDescent="0.35">
      <c r="A323" s="14">
        <f t="shared" si="2388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758">-(J323-J322)+L323</f>
        <v>7</v>
      </c>
      <c r="N323" s="7">
        <f t="shared" ref="N323:N324" si="2759">B323-C323</f>
        <v>1156962</v>
      </c>
      <c r="O323" s="4">
        <f t="shared" ref="O323:O324" si="2760">C323/B323</f>
        <v>0.21684230192296236</v>
      </c>
      <c r="R323">
        <f t="shared" ref="R323" si="2761">C323-C322</f>
        <v>847</v>
      </c>
      <c r="S323">
        <f t="shared" ref="S323" si="2762">N323-N322</f>
        <v>2424</v>
      </c>
      <c r="T323" s="8">
        <f t="shared" ref="T323" si="2763">R323/V323</f>
        <v>0.25894221950473861</v>
      </c>
      <c r="U323" s="8">
        <f t="shared" ref="U323" si="2764">SUM(R317:R323)/SUM(V317:V323)</f>
        <v>0.24807548063637441</v>
      </c>
      <c r="V323">
        <f t="shared" ref="V323" si="2765">B323-B322</f>
        <v>3271</v>
      </c>
      <c r="W323">
        <f t="shared" ref="W323:W324" si="2766">C323-D323-E323</f>
        <v>29095</v>
      </c>
      <c r="X323" s="3">
        <f t="shared" ref="X323:X324" si="2767">F323/W323</f>
        <v>1.3404365011170304E-2</v>
      </c>
      <c r="Y323">
        <f t="shared" ref="Y323" si="2768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769">Z323-AC323-AF323</f>
        <v>193</v>
      </c>
      <c r="AJ323">
        <f t="shared" ref="AJ323" si="2770">AA323-AD323-AG323</f>
        <v>184</v>
      </c>
      <c r="AK323">
        <f t="shared" ref="AK323" si="2771">AB323-AE323-AH323</f>
        <v>1130</v>
      </c>
      <c r="AL323">
        <v>2</v>
      </c>
      <c r="AM323">
        <v>2</v>
      </c>
      <c r="AN323">
        <v>8</v>
      </c>
      <c r="AS323">
        <f t="shared" ref="AS323" si="2772">BM323-BM322</f>
        <v>20700</v>
      </c>
      <c r="AT323">
        <f t="shared" ref="AT323" si="2773">BO323-BO322</f>
        <v>950</v>
      </c>
      <c r="AU323">
        <f t="shared" ref="AU323" si="2774">AT323/AS323</f>
        <v>4.5893719806763288E-2</v>
      </c>
      <c r="AV323">
        <f t="shared" ref="AV323" si="2775">BQ323-BQ322</f>
        <v>154</v>
      </c>
      <c r="AW323">
        <f t="shared" ref="AW323" si="2776">BS323-BS322</f>
        <v>9</v>
      </c>
      <c r="AX323">
        <f t="shared" ref="AX323" si="2777">BY323-BY322</f>
        <v>769</v>
      </c>
      <c r="AY323">
        <f t="shared" ref="AY323" si="2778">CA323-CA322</f>
        <v>11</v>
      </c>
      <c r="AZ323">
        <f t="shared" ref="AZ323" si="2779">BU323-BU322</f>
        <v>96</v>
      </c>
      <c r="BA323">
        <f t="shared" ref="BA323" si="2780">BW323-BW322</f>
        <v>2</v>
      </c>
      <c r="BB323">
        <f t="shared" ref="BB323" si="2781">AW323/AV323</f>
        <v>5.844155844155844E-2</v>
      </c>
      <c r="BC323">
        <f t="shared" ref="BC323" si="2782">AY323/AX323</f>
        <v>1.4304291287386216E-2</v>
      </c>
      <c r="BD323">
        <f t="shared" ref="BD323" si="2783">AZ323/AY323</f>
        <v>8.7272727272727266</v>
      </c>
      <c r="BE323">
        <f t="shared" ref="BE323" si="2784">SUM(AT317:AT323)/SUM(AS317:AS323)</f>
        <v>5.5479457606237688E-2</v>
      </c>
      <c r="BF323">
        <f t="shared" ref="BF323" si="2785">SUM(AT310:AT323)/SUM(AS310:AS323)</f>
        <v>6.1585959044533241E-2</v>
      </c>
      <c r="BG323">
        <f t="shared" ref="BG323" si="2786">SUM(AW317:AW323)/SUM(AV317:AV323)</f>
        <v>3.2812500000000001E-2</v>
      </c>
      <c r="BH323">
        <f t="shared" ref="BH323" si="2787">SUM(AY317:AY323)/SUM(AX317:AX323)</f>
        <v>3.8241172551632244E-2</v>
      </c>
      <c r="BI323">
        <f t="shared" ref="BI323" si="278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1477304</v>
      </c>
      <c r="BO323" s="20">
        <v>346002</v>
      </c>
      <c r="BP323" s="20">
        <v>320342</v>
      </c>
      <c r="BQ323" s="20">
        <v>28351</v>
      </c>
      <c r="BR323" s="20">
        <v>10856</v>
      </c>
      <c r="BS323" s="20">
        <v>2661</v>
      </c>
      <c r="BT323" s="20">
        <v>2544</v>
      </c>
      <c r="BU323" s="20">
        <v>22094</v>
      </c>
      <c r="BV323" s="20">
        <v>6276</v>
      </c>
      <c r="BW323" s="20">
        <v>1617</v>
      </c>
      <c r="BX323" s="20">
        <v>1538</v>
      </c>
      <c r="BY323" s="20">
        <v>164478</v>
      </c>
      <c r="BZ323" s="20">
        <v>63330</v>
      </c>
      <c r="CA323" s="20">
        <v>15683</v>
      </c>
      <c r="CB323" s="20">
        <v>14389</v>
      </c>
    </row>
    <row r="324" spans="1:80" x14ac:dyDescent="0.35">
      <c r="A324" s="14">
        <f t="shared" si="2388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789">-(J324-J323)+L324</f>
        <v>14</v>
      </c>
      <c r="N324" s="7">
        <f t="shared" ref="N324" si="2790">B324-C324</f>
        <v>1159414</v>
      </c>
      <c r="O324" s="4">
        <f t="shared" ref="O324" si="2791">C324/B324</f>
        <v>0.21697457595639855</v>
      </c>
      <c r="R324">
        <f t="shared" ref="R324" si="2792">C324-C323</f>
        <v>929</v>
      </c>
      <c r="S324">
        <f t="shared" ref="S324" si="2793">N324-N323</f>
        <v>2452</v>
      </c>
      <c r="T324" s="8">
        <f t="shared" ref="T324" si="2794">R324/V324</f>
        <v>0.27477077787636794</v>
      </c>
      <c r="U324" s="8">
        <f t="shared" ref="U324" si="2795">SUM(R318:R324)/SUM(V318:V324)</f>
        <v>0.24525050100200402</v>
      </c>
      <c r="V324">
        <f t="shared" ref="V324" si="2796">B324-B323</f>
        <v>3381</v>
      </c>
      <c r="W324">
        <f t="shared" ref="W324" si="2797">C324-D324-E324</f>
        <v>28040</v>
      </c>
      <c r="X324" s="3">
        <f t="shared" ref="X324" si="2798">F324/W324</f>
        <v>1.362339514978602E-2</v>
      </c>
      <c r="Y324">
        <f t="shared" ref="Y324" si="2799">E324-E323</f>
        <v>13</v>
      </c>
      <c r="AS324">
        <f t="shared" ref="AS324" si="2800">BM324-BM323</f>
        <v>14888</v>
      </c>
      <c r="AT324">
        <f t="shared" ref="AT324" si="2801">BO324-BO323</f>
        <v>989</v>
      </c>
      <c r="AU324">
        <f t="shared" ref="AU324" si="2802">AT324/AS324</f>
        <v>6.6429339065018814E-2</v>
      </c>
      <c r="AV324">
        <f t="shared" ref="AV324" si="2803">BQ324-BQ323</f>
        <v>88</v>
      </c>
      <c r="AW324">
        <f t="shared" ref="AW324" si="2804">BS324-BS323</f>
        <v>8</v>
      </c>
      <c r="AX324">
        <f t="shared" ref="AX324" si="2805">BY324-BY323</f>
        <v>696</v>
      </c>
      <c r="AY324">
        <f t="shared" ref="AY324" si="2806">CA324-CA323</f>
        <v>47</v>
      </c>
      <c r="AZ324">
        <f t="shared" ref="AZ324" si="2807">BU324-BU323</f>
        <v>84</v>
      </c>
      <c r="BA324">
        <f t="shared" ref="BA324" si="2808">BW324-BW323</f>
        <v>5</v>
      </c>
      <c r="BB324">
        <f t="shared" ref="BB324" si="2809">AW324/AV324</f>
        <v>9.0909090909090912E-2</v>
      </c>
      <c r="BC324">
        <f t="shared" ref="BC324" si="2810">AY324/AX324</f>
        <v>6.7528735632183909E-2</v>
      </c>
      <c r="BD324">
        <f t="shared" ref="BD324" si="2811">AZ324/AY324</f>
        <v>1.7872340425531914</v>
      </c>
      <c r="BE324">
        <f t="shared" ref="BE324" si="2812">SUM(AT318:AT324)/SUM(AS318:AS324)</f>
        <v>5.5802746902179387E-2</v>
      </c>
      <c r="BF324">
        <f t="shared" ref="BF324" si="2813">SUM(AT311:AT324)/SUM(AS311:AS324)</f>
        <v>6.1492089279602834E-2</v>
      </c>
      <c r="BG324">
        <f t="shared" ref="BG324" si="2814">SUM(AW318:AW324)/SUM(AV318:AV324)</f>
        <v>3.539094650205761E-2</v>
      </c>
      <c r="BH324">
        <f t="shared" ref="BH324" si="2815">SUM(AY318:AY324)/SUM(AX318:AX324)</f>
        <v>3.9641943734015347E-2</v>
      </c>
      <c r="BI324">
        <f t="shared" ref="BI324" si="2816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1480685</v>
      </c>
      <c r="BO324" s="20">
        <v>346991</v>
      </c>
      <c r="BP324" s="20">
        <v>321271</v>
      </c>
      <c r="BQ324" s="20">
        <v>28439</v>
      </c>
      <c r="BR324" s="20">
        <v>10877</v>
      </c>
      <c r="BS324" s="20">
        <v>2669</v>
      </c>
      <c r="BT324" s="20">
        <v>2554</v>
      </c>
      <c r="BU324" s="20">
        <v>22178</v>
      </c>
      <c r="BV324" s="20">
        <v>6291</v>
      </c>
      <c r="BW324" s="20">
        <v>1622</v>
      </c>
      <c r="BX324" s="20">
        <v>1543</v>
      </c>
      <c r="BY324" s="20">
        <v>165174</v>
      </c>
      <c r="BZ324" s="20">
        <v>63478</v>
      </c>
      <c r="CA324" s="20">
        <v>15730</v>
      </c>
      <c r="CB324" s="20">
        <v>14432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R228:R324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Y228:Y324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F228:F324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J228:J324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K228:K324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I229:I324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51</v>
      </c>
      <c r="S2">
        <f>MAX(covid19!AG:AG)</f>
        <v>29</v>
      </c>
      <c r="T2">
        <f>MAX(covid19!AH:AH)</f>
        <v>261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2021-02-03T13:22:47Z</dcterms:modified>
</cp:coreProperties>
</file>