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AA2301E1-ECCB-44E3-B8BA-A83F526E68FC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G261" i="1" l="1"/>
  <c r="BH261" i="1"/>
  <c r="BI261" i="1"/>
  <c r="BJ261" i="1"/>
  <c r="BK261" i="1"/>
  <c r="BF261" i="1"/>
  <c r="BE261" i="1"/>
  <c r="BD261" i="1"/>
  <c r="AW261" i="1"/>
  <c r="R261" i="1"/>
  <c r="T261" i="1" s="1"/>
  <c r="S261" i="1"/>
  <c r="U261" i="1"/>
  <c r="V261" i="1"/>
  <c r="W261" i="1"/>
  <c r="X261" i="1"/>
  <c r="Y261" i="1"/>
  <c r="M261" i="1"/>
  <c r="N261" i="1"/>
  <c r="O261" i="1"/>
  <c r="A261" i="1"/>
  <c r="AI260" i="1" l="1"/>
  <c r="AJ260" i="1"/>
  <c r="AK260" i="1"/>
  <c r="BG260" i="1" l="1"/>
  <c r="BH260" i="1"/>
  <c r="BI260" i="1"/>
  <c r="BJ260" i="1"/>
  <c r="BK260" i="1"/>
  <c r="BF260" i="1"/>
  <c r="BE260" i="1"/>
  <c r="BD260" i="1"/>
  <c r="AW260" i="1"/>
  <c r="M260" i="1"/>
  <c r="N260" i="1"/>
  <c r="O260" i="1"/>
  <c r="R260" i="1"/>
  <c r="T260" i="1" s="1"/>
  <c r="S260" i="1"/>
  <c r="V260" i="1"/>
  <c r="W260" i="1"/>
  <c r="X260" i="1" s="1"/>
  <c r="Y260" i="1"/>
  <c r="A260" i="1"/>
  <c r="U260" i="1" l="1"/>
  <c r="AS257" i="1"/>
  <c r="AT257" i="1" s="1"/>
  <c r="AS258" i="1"/>
  <c r="AT258" i="1" s="1"/>
  <c r="AS259" i="1"/>
  <c r="AT259" i="1" s="1"/>
  <c r="AI259" i="1"/>
  <c r="AJ259" i="1"/>
  <c r="AK259" i="1"/>
  <c r="BG259" i="1" l="1"/>
  <c r="BH259" i="1"/>
  <c r="BI259" i="1"/>
  <c r="BJ259" i="1"/>
  <c r="BK259" i="1"/>
  <c r="BF259" i="1"/>
  <c r="BE259" i="1"/>
  <c r="BD259" i="1"/>
  <c r="AW259" i="1"/>
  <c r="M259" i="1"/>
  <c r="R259" i="1"/>
  <c r="T259" i="1"/>
  <c r="V259" i="1"/>
  <c r="W259" i="1"/>
  <c r="X259" i="1"/>
  <c r="Y259" i="1"/>
  <c r="N259" i="1"/>
  <c r="O259" i="1"/>
  <c r="AI258" i="1" l="1"/>
  <c r="AJ258" i="1"/>
  <c r="AK258" i="1"/>
  <c r="BG258" i="1" l="1"/>
  <c r="BH258" i="1"/>
  <c r="BI258" i="1"/>
  <c r="BJ258" i="1"/>
  <c r="BK258" i="1"/>
  <c r="BF258" i="1"/>
  <c r="BE258" i="1"/>
  <c r="BD258" i="1"/>
  <c r="AW258" i="1"/>
  <c r="M258" i="1"/>
  <c r="R258" i="1"/>
  <c r="T258" i="1" s="1"/>
  <c r="V258" i="1"/>
  <c r="W258" i="1"/>
  <c r="X258" i="1"/>
  <c r="Y258" i="1"/>
  <c r="N258" i="1"/>
  <c r="S259" i="1" s="1"/>
  <c r="O258" i="1"/>
  <c r="M257" i="1" l="1"/>
  <c r="AK257" i="1"/>
  <c r="AI257" i="1"/>
  <c r="AJ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R257" i="1"/>
  <c r="T257" i="1"/>
  <c r="V257" i="1"/>
  <c r="W257" i="1"/>
  <c r="X257" i="1" s="1"/>
  <c r="Y257" i="1"/>
  <c r="N257" i="1"/>
  <c r="S258" i="1" s="1"/>
  <c r="O257" i="1"/>
  <c r="M256" i="1"/>
  <c r="AI256" i="1"/>
  <c r="AJ256" i="1"/>
  <c r="AK256" i="1"/>
  <c r="BG256" i="1" l="1"/>
  <c r="BH256" i="1"/>
  <c r="BI256" i="1"/>
  <c r="BJ256" i="1"/>
  <c r="BE256" i="1"/>
  <c r="BD256" i="1"/>
  <c r="AW256" i="1"/>
  <c r="AI255" i="1"/>
  <c r="AJ255" i="1"/>
  <c r="AK255" i="1"/>
  <c r="M255" i="1"/>
  <c r="R256" i="1"/>
  <c r="T256" i="1" s="1"/>
  <c r="V256" i="1"/>
  <c r="W256" i="1"/>
  <c r="X256" i="1"/>
  <c r="Y256" i="1"/>
  <c r="N256" i="1"/>
  <c r="S257" i="1" s="1"/>
  <c r="O256" i="1"/>
  <c r="O255" i="1" l="1"/>
  <c r="R255" i="1"/>
  <c r="T255" i="1" s="1"/>
  <c r="V255" i="1"/>
  <c r="W255" i="1"/>
  <c r="X255" i="1" s="1"/>
  <c r="Y255" i="1"/>
  <c r="BG255" i="1"/>
  <c r="BH255" i="1"/>
  <c r="BI255" i="1"/>
  <c r="BJ255" i="1"/>
  <c r="BF255" i="1"/>
  <c r="BE255" i="1"/>
  <c r="BD255" i="1"/>
  <c r="AW255" i="1"/>
  <c r="N255" i="1"/>
  <c r="S256" i="1" s="1"/>
  <c r="AI254" i="1" l="1"/>
  <c r="AJ254" i="1"/>
  <c r="AK254" i="1"/>
  <c r="M254" i="1"/>
  <c r="BG254" i="1" l="1"/>
  <c r="BH254" i="1"/>
  <c r="BI254" i="1"/>
  <c r="BJ254" i="1"/>
  <c r="BF254" i="1"/>
  <c r="BE254" i="1"/>
  <c r="BD254" i="1"/>
  <c r="AW254" i="1"/>
  <c r="R254" i="1"/>
  <c r="T254" i="1"/>
  <c r="V254" i="1"/>
  <c r="W254" i="1"/>
  <c r="X254" i="1"/>
  <c r="Y254" i="1"/>
  <c r="N254" i="1"/>
  <c r="S255" i="1" s="1"/>
  <c r="O254" i="1"/>
  <c r="AI253" i="1" l="1"/>
  <c r="AJ253" i="1"/>
  <c r="AK253" i="1"/>
  <c r="M253" i="1"/>
  <c r="BG253" i="1" l="1"/>
  <c r="BH253" i="1"/>
  <c r="BI253" i="1"/>
  <c r="BJ253" i="1"/>
  <c r="BF253" i="1"/>
  <c r="BE253" i="1"/>
  <c r="BD253" i="1"/>
  <c r="AW253" i="1"/>
  <c r="R253" i="1"/>
  <c r="U259" i="1" s="1"/>
  <c r="T253" i="1"/>
  <c r="V253" i="1"/>
  <c r="W253" i="1"/>
  <c r="X253" i="1"/>
  <c r="Y253" i="1"/>
  <c r="N253" i="1"/>
  <c r="S254" i="1" s="1"/>
  <c r="O253" i="1"/>
  <c r="G226" i="5" l="1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G252" i="1"/>
  <c r="BH252" i="1"/>
  <c r="BI252" i="1"/>
  <c r="BJ252" i="1"/>
  <c r="BF252" i="1"/>
  <c r="BE252" i="1"/>
  <c r="BD252" i="1"/>
  <c r="AW252" i="1"/>
  <c r="R252" i="1"/>
  <c r="U258" i="1" s="1"/>
  <c r="V252" i="1"/>
  <c r="W252" i="1"/>
  <c r="X252" i="1" s="1"/>
  <c r="Y252" i="1"/>
  <c r="N252" i="1"/>
  <c r="S253" i="1" s="1"/>
  <c r="O252" i="1"/>
  <c r="AI251" i="1"/>
  <c r="AJ251" i="1"/>
  <c r="AK251" i="1"/>
  <c r="M251" i="1"/>
  <c r="T252" i="1" l="1"/>
  <c r="AI250" i="1"/>
  <c r="AJ250" i="1"/>
  <c r="AK250" i="1"/>
  <c r="M250" i="1"/>
  <c r="BG251" i="1"/>
  <c r="BH251" i="1"/>
  <c r="BI251" i="1"/>
  <c r="BJ251" i="1"/>
  <c r="BF251" i="1"/>
  <c r="BE251" i="1"/>
  <c r="BD251" i="1"/>
  <c r="AW251" i="1"/>
  <c r="R251" i="1"/>
  <c r="U257" i="1" s="1"/>
  <c r="V251" i="1"/>
  <c r="W251" i="1"/>
  <c r="X251" i="1" s="1"/>
  <c r="Y251" i="1"/>
  <c r="N251" i="1"/>
  <c r="S252" i="1" s="1"/>
  <c r="O251" i="1"/>
  <c r="T251" i="1" l="1"/>
  <c r="BG250" i="1"/>
  <c r="BH250" i="1"/>
  <c r="BI250" i="1"/>
  <c r="BJ250" i="1"/>
  <c r="BF250" i="1"/>
  <c r="BE250" i="1"/>
  <c r="BD250" i="1"/>
  <c r="AW250" i="1"/>
  <c r="R250" i="1"/>
  <c r="T250" i="1"/>
  <c r="V250" i="1"/>
  <c r="W250" i="1"/>
  <c r="X250" i="1"/>
  <c r="Y250" i="1"/>
  <c r="N250" i="1"/>
  <c r="S251" i="1" s="1"/>
  <c r="O250" i="1"/>
  <c r="U256" i="1" l="1"/>
  <c r="AI249" i="1"/>
  <c r="AJ249" i="1"/>
  <c r="AK249" i="1"/>
  <c r="M249" i="1"/>
  <c r="BG249" i="1" l="1"/>
  <c r="BH249" i="1"/>
  <c r="BI249" i="1"/>
  <c r="BJ249" i="1"/>
  <c r="BF249" i="1"/>
  <c r="BD249" i="1"/>
  <c r="BE249" i="1"/>
  <c r="AW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G248" i="1" l="1"/>
  <c r="BH248" i="1"/>
  <c r="BI248" i="1"/>
  <c r="BJ248" i="1"/>
  <c r="BF248" i="1"/>
  <c r="BE248" i="1"/>
  <c r="BD248" i="1"/>
  <c r="AW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G247" i="1" l="1"/>
  <c r="BH247" i="1"/>
  <c r="BI247" i="1"/>
  <c r="BJ247" i="1"/>
  <c r="BF247" i="1"/>
  <c r="BE247" i="1"/>
  <c r="BD247" i="1"/>
  <c r="AW247" i="1"/>
  <c r="R247" i="1"/>
  <c r="V247" i="1"/>
  <c r="W247" i="1"/>
  <c r="X247" i="1"/>
  <c r="Y247" i="1"/>
  <c r="N247" i="1"/>
  <c r="S248" i="1" s="1"/>
  <c r="O247" i="1"/>
  <c r="T247" i="1" l="1"/>
  <c r="U253" i="1"/>
  <c r="BG246" i="1"/>
  <c r="BH246" i="1"/>
  <c r="BI246" i="1"/>
  <c r="BJ246" i="1"/>
  <c r="BF246" i="1"/>
  <c r="BE246" i="1"/>
  <c r="BD246" i="1"/>
  <c r="AW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G245" i="1" l="1"/>
  <c r="BH245" i="1"/>
  <c r="BI245" i="1"/>
  <c r="BJ245" i="1"/>
  <c r="BF245" i="1"/>
  <c r="BE245" i="1"/>
  <c r="BD245" i="1"/>
  <c r="AW245" i="1"/>
  <c r="R245" i="1"/>
  <c r="T245" i="1"/>
  <c r="V245" i="1"/>
  <c r="W245" i="1"/>
  <c r="X245" i="1"/>
  <c r="Y245" i="1"/>
  <c r="N245" i="1"/>
  <c r="S246" i="1" s="1"/>
  <c r="O245" i="1"/>
  <c r="U251" i="1" l="1"/>
  <c r="AI244" i="1"/>
  <c r="AJ244" i="1"/>
  <c r="AK244" i="1"/>
  <c r="M244" i="1"/>
  <c r="BG244" i="1" l="1"/>
  <c r="BH244" i="1"/>
  <c r="BI244" i="1"/>
  <c r="BJ244" i="1"/>
  <c r="BF244" i="1"/>
  <c r="BE244" i="1"/>
  <c r="BD244" i="1"/>
  <c r="AW244" i="1"/>
  <c r="R244" i="1"/>
  <c r="V244" i="1"/>
  <c r="W244" i="1"/>
  <c r="X244" i="1" s="1"/>
  <c r="Y244" i="1"/>
  <c r="N244" i="1"/>
  <c r="S245" i="1" s="1"/>
  <c r="O244" i="1"/>
  <c r="T244" i="1" l="1"/>
  <c r="U250" i="1"/>
  <c r="BH236" i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I243" i="1"/>
  <c r="AJ243" i="1"/>
  <c r="AK243" i="1"/>
  <c r="M243" i="1"/>
  <c r="BI243" i="1" l="1"/>
  <c r="BJ243" i="1"/>
  <c r="BF243" i="1"/>
  <c r="BE243" i="1"/>
  <c r="BD243" i="1"/>
  <c r="AW243" i="1"/>
  <c r="R243" i="1"/>
  <c r="V243" i="1"/>
  <c r="W243" i="1"/>
  <c r="X243" i="1"/>
  <c r="Y243" i="1"/>
  <c r="N243" i="1"/>
  <c r="S244" i="1" s="1"/>
  <c r="O243" i="1"/>
  <c r="T243" i="1" l="1"/>
  <c r="U249" i="1"/>
  <c r="BI242" i="1"/>
  <c r="BJ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F242" i="1" l="1"/>
  <c r="BE242" i="1"/>
  <c r="BD242" i="1"/>
  <c r="AW242" i="1"/>
  <c r="R242" i="1"/>
  <c r="V242" i="1"/>
  <c r="W242" i="1"/>
  <c r="X242" i="1"/>
  <c r="Y242" i="1"/>
  <c r="N242" i="1"/>
  <c r="S243" i="1" s="1"/>
  <c r="O242" i="1"/>
  <c r="T242" i="1" l="1"/>
  <c r="U248" i="1"/>
  <c r="BI241" i="1"/>
  <c r="BJ241" i="1"/>
  <c r="BF241" i="1"/>
  <c r="BE241" i="1"/>
  <c r="BD241" i="1"/>
  <c r="AW241" i="1"/>
  <c r="R241" i="1"/>
  <c r="V241" i="1"/>
  <c r="W241" i="1"/>
  <c r="X241" i="1" s="1"/>
  <c r="Y241" i="1"/>
  <c r="N241" i="1"/>
  <c r="S242" i="1" s="1"/>
  <c r="O241" i="1"/>
  <c r="T241" i="1" l="1"/>
  <c r="U247" i="1"/>
  <c r="BI236" i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R240" i="1"/>
  <c r="V240" i="1"/>
  <c r="W240" i="1"/>
  <c r="X240" i="1" s="1"/>
  <c r="Y240" i="1"/>
  <c r="N240" i="1"/>
  <c r="S241" i="1" s="1"/>
  <c r="O240" i="1"/>
  <c r="T240" i="1" l="1"/>
  <c r="U246" i="1"/>
  <c r="BF239" i="1"/>
  <c r="BE239" i="1"/>
  <c r="BD239" i="1"/>
  <c r="AW239" i="1"/>
  <c r="R239" i="1"/>
  <c r="U245" i="1" s="1"/>
  <c r="V239" i="1"/>
  <c r="W239" i="1"/>
  <c r="X239" i="1"/>
  <c r="Y239" i="1"/>
  <c r="N239" i="1"/>
  <c r="S240" i="1" s="1"/>
  <c r="O239" i="1"/>
  <c r="T239" i="1" l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D238" i="1" l="1"/>
  <c r="BE238" i="1"/>
  <c r="BF238" i="1"/>
  <c r="AW238" i="1"/>
  <c r="R238" i="1"/>
  <c r="V238" i="1"/>
  <c r="T238" i="1" s="1"/>
  <c r="W238" i="1"/>
  <c r="X238" i="1" s="1"/>
  <c r="Y238" i="1"/>
  <c r="N238" i="1"/>
  <c r="S239" i="1" s="1"/>
  <c r="O238" i="1"/>
  <c r="U244" i="1" l="1"/>
  <c r="AI237" i="1"/>
  <c r="AJ237" i="1"/>
  <c r="AK237" i="1"/>
  <c r="M237" i="1"/>
  <c r="BD237" i="1" l="1"/>
  <c r="BE237" i="1"/>
  <c r="BF237" i="1"/>
  <c r="AW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D236" i="1" l="1"/>
  <c r="BE236" i="1"/>
  <c r="BF236" i="1"/>
  <c r="AW236" i="1"/>
  <c r="R236" i="1"/>
  <c r="V236" i="1"/>
  <c r="T236" i="1" s="1"/>
  <c r="W236" i="1"/>
  <c r="X236" i="1" s="1"/>
  <c r="Y236" i="1"/>
  <c r="N236" i="1"/>
  <c r="S237" i="1" s="1"/>
  <c r="O236" i="1"/>
  <c r="U242" i="1" l="1"/>
  <c r="BF235" i="1"/>
  <c r="BE235" i="1"/>
  <c r="BD235" i="1"/>
  <c r="AI235" i="1" l="1"/>
  <c r="AJ235" i="1"/>
  <c r="AK235" i="1"/>
  <c r="M235" i="1"/>
  <c r="AW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W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W233" i="1" l="1"/>
  <c r="R233" i="1"/>
  <c r="V233" i="1"/>
  <c r="T233" i="1" s="1"/>
  <c r="W233" i="1"/>
  <c r="X233" i="1"/>
  <c r="Y233" i="1"/>
  <c r="N233" i="1"/>
  <c r="S234" i="1" s="1"/>
  <c r="O233" i="1"/>
  <c r="U239" i="1" l="1"/>
  <c r="M232" i="1"/>
  <c r="AI232" i="1"/>
  <c r="AJ232" i="1"/>
  <c r="AK232" i="1"/>
  <c r="AW232" i="1" l="1"/>
  <c r="R232" i="1"/>
  <c r="V232" i="1"/>
  <c r="T232" i="1" s="1"/>
  <c r="W232" i="1"/>
  <c r="X232" i="1"/>
  <c r="Y232" i="1"/>
  <c r="N232" i="1"/>
  <c r="S233" i="1" s="1"/>
  <c r="O232" i="1"/>
  <c r="U238" i="1" l="1"/>
  <c r="AW231" i="1"/>
  <c r="AI231" i="1" l="1"/>
  <c r="AJ231" i="1"/>
  <c r="AK231" i="1"/>
  <c r="M231" i="1"/>
  <c r="R231" i="1" l="1"/>
  <c r="V231" i="1"/>
  <c r="T231" i="1" s="1"/>
  <c r="W231" i="1"/>
  <c r="X231" i="1" s="1"/>
  <c r="Y231" i="1"/>
  <c r="N231" i="1"/>
  <c r="S232" i="1" s="1"/>
  <c r="O231" i="1"/>
  <c r="U237" i="1" l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U231" i="1" s="1"/>
  <c r="T225" i="1"/>
  <c r="V225" i="1"/>
  <c r="W225" i="1"/>
  <c r="X225" i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R224" i="1" l="1"/>
  <c r="V224" i="1"/>
  <c r="T224" i="1" s="1"/>
  <c r="W224" i="1"/>
  <c r="X224" i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T222" i="1"/>
  <c r="V222" i="1"/>
  <c r="W222" i="1"/>
  <c r="X222" i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T218" i="1"/>
  <c r="V218" i="1"/>
  <c r="W218" i="1"/>
  <c r="X218" i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T217" i="1" s="1"/>
  <c r="W217" i="1"/>
  <c r="X217" i="1" s="1"/>
  <c r="Y217" i="1"/>
  <c r="N217" i="1"/>
  <c r="S218" i="1" s="1"/>
  <c r="O217" i="1"/>
  <c r="U223" i="1" l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T214" i="1"/>
  <c r="V214" i="1"/>
  <c r="W214" i="1"/>
  <c r="X214" i="1"/>
  <c r="Y214" i="1"/>
  <c r="N214" i="1"/>
  <c r="S215" i="1" s="1"/>
  <c r="O214" i="1"/>
  <c r="U220" i="1" l="1"/>
  <c r="AI213" i="1"/>
  <c r="AJ213" i="1"/>
  <c r="AK213" i="1"/>
  <c r="M213" i="1"/>
  <c r="R213" i="1" l="1"/>
  <c r="V213" i="1"/>
  <c r="T213" i="1" s="1"/>
  <c r="W213" i="1"/>
  <c r="X213" i="1" s="1"/>
  <c r="Y213" i="1"/>
  <c r="N213" i="1"/>
  <c r="S214" i="1" s="1"/>
  <c r="O213" i="1"/>
  <c r="U219" i="1" l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T210" i="1" s="1"/>
  <c r="W210" i="1"/>
  <c r="X210" i="1" s="1"/>
  <c r="Y210" i="1"/>
  <c r="U216" i="1" l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T207" i="1" s="1"/>
  <c r="W207" i="1"/>
  <c r="X207" i="1" s="1"/>
  <c r="Y207" i="1"/>
  <c r="N207" i="1"/>
  <c r="S208" i="1" s="1"/>
  <c r="O207" i="1"/>
  <c r="U213" i="1" l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U211" i="1" s="1"/>
  <c r="V205" i="1"/>
  <c r="W205" i="1"/>
  <c r="X205" i="1"/>
  <c r="Y205" i="1"/>
  <c r="N205" i="1"/>
  <c r="S206" i="1" s="1"/>
  <c r="O205" i="1"/>
  <c r="T205" i="1" l="1"/>
  <c r="AI204" i="1"/>
  <c r="AJ204" i="1"/>
  <c r="AK204" i="1"/>
  <c r="M204" i="1"/>
  <c r="R204" i="1" l="1"/>
  <c r="V204" i="1"/>
  <c r="T204" i="1" s="1"/>
  <c r="W204" i="1"/>
  <c r="X204" i="1"/>
  <c r="Y204" i="1"/>
  <c r="N204" i="1"/>
  <c r="S205" i="1" s="1"/>
  <c r="O204" i="1"/>
  <c r="U210" i="1" l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U207" i="1" s="1"/>
  <c r="V201" i="1"/>
  <c r="W201" i="1"/>
  <c r="X201" i="1" s="1"/>
  <c r="Y201" i="1"/>
  <c r="N201" i="1"/>
  <c r="S202" i="1" s="1"/>
  <c r="O201" i="1"/>
  <c r="T201" i="1" l="1"/>
  <c r="AI200" i="1"/>
  <c r="AJ200" i="1"/>
  <c r="AK200" i="1"/>
  <c r="M200" i="1"/>
  <c r="R200" i="1" l="1"/>
  <c r="V200" i="1"/>
  <c r="T200" i="1" s="1"/>
  <c r="W200" i="1"/>
  <c r="X200" i="1"/>
  <c r="Y200" i="1"/>
  <c r="N200" i="1"/>
  <c r="S201" i="1" s="1"/>
  <c r="O200" i="1"/>
  <c r="U206" i="1" l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T199" i="1" s="1"/>
  <c r="W199" i="1"/>
  <c r="X199" i="1" s="1"/>
  <c r="Y199" i="1"/>
  <c r="N199" i="1"/>
  <c r="S200" i="1" s="1"/>
  <c r="O199" i="1"/>
  <c r="U205" i="1" l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T197" i="1" s="1"/>
  <c r="W197" i="1"/>
  <c r="X197" i="1" s="1"/>
  <c r="Y197" i="1"/>
  <c r="N197" i="1"/>
  <c r="S198" i="1" s="1"/>
  <c r="O197" i="1"/>
  <c r="U203" i="1" l="1"/>
  <c r="AI196" i="1"/>
  <c r="AJ196" i="1"/>
  <c r="AK196" i="1"/>
  <c r="M196" i="1"/>
  <c r="R196" i="1"/>
  <c r="V196" i="1"/>
  <c r="T196" i="1" s="1"/>
  <c r="W196" i="1"/>
  <c r="X196" i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/>
  <c r="Y194" i="1"/>
  <c r="N194" i="1"/>
  <c r="S195" i="1" s="1"/>
  <c r="T194" i="1" l="1"/>
  <c r="M193" i="1"/>
  <c r="AK193" i="1"/>
  <c r="AJ193" i="1"/>
  <c r="AI193" i="1"/>
  <c r="R193" i="1" l="1"/>
  <c r="V193" i="1"/>
  <c r="T193" i="1" s="1"/>
  <c r="W193" i="1"/>
  <c r="X193" i="1" s="1"/>
  <c r="Y193" i="1"/>
  <c r="N193" i="1"/>
  <c r="S194" i="1" s="1"/>
  <c r="O193" i="1"/>
  <c r="U199" i="1" l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T189" i="1" s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U196" i="1" l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T186" i="1" s="1"/>
  <c r="W186" i="1"/>
  <c r="X186" i="1" s="1"/>
  <c r="Y186" i="1"/>
  <c r="AI186" i="1"/>
  <c r="AJ186" i="1"/>
  <c r="AK186" i="1"/>
  <c r="M186" i="1"/>
  <c r="N186" i="1"/>
  <c r="S187" i="1" s="1"/>
  <c r="O186" i="1"/>
  <c r="U192" i="1" l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U190" i="1" s="1"/>
  <c r="V184" i="1"/>
  <c r="W184" i="1"/>
  <c r="X184" i="1"/>
  <c r="Y184" i="1"/>
  <c r="AI184" i="1"/>
  <c r="AJ184" i="1"/>
  <c r="AK184" i="1"/>
  <c r="M184" i="1"/>
  <c r="N184" i="1"/>
  <c r="S185" i="1" s="1"/>
  <c r="T184" i="1" l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/>
  <c r="Y182" i="1"/>
  <c r="N182" i="1"/>
  <c r="S183" i="1" s="1"/>
  <c r="O182" i="1"/>
  <c r="U188" i="1" l="1"/>
  <c r="AI181" i="1"/>
  <c r="AJ181" i="1"/>
  <c r="AK181" i="1"/>
  <c r="M181" i="1"/>
  <c r="R181" i="1"/>
  <c r="U187" i="1" s="1"/>
  <c r="V181" i="1"/>
  <c r="W181" i="1"/>
  <c r="X181" i="1"/>
  <c r="Y181" i="1"/>
  <c r="N181" i="1"/>
  <c r="S182" i="1" s="1"/>
  <c r="O181" i="1"/>
  <c r="T181" i="1" l="1"/>
  <c r="AI180" i="1"/>
  <c r="AJ180" i="1"/>
  <c r="AK180" i="1"/>
  <c r="M180" i="1"/>
  <c r="R180" i="1"/>
  <c r="V180" i="1"/>
  <c r="T180" i="1" s="1"/>
  <c r="W180" i="1"/>
  <c r="X180" i="1"/>
  <c r="Y180" i="1"/>
  <c r="N180" i="1"/>
  <c r="S181" i="1" s="1"/>
  <c r="O180" i="1"/>
  <c r="U186" i="1" l="1"/>
  <c r="AI179" i="1"/>
  <c r="AJ179" i="1"/>
  <c r="AK179" i="1"/>
  <c r="M179" i="1"/>
  <c r="R179" i="1"/>
  <c r="V179" i="1"/>
  <c r="T179" i="1" s="1"/>
  <c r="W179" i="1"/>
  <c r="X179" i="1" s="1"/>
  <c r="Y179" i="1"/>
  <c r="N179" i="1"/>
  <c r="S180" i="1" s="1"/>
  <c r="O179" i="1"/>
  <c r="U185" i="1" l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T177" i="1" s="1"/>
  <c r="W177" i="1"/>
  <c r="X177" i="1" s="1"/>
  <c r="Y177" i="1"/>
  <c r="U183" i="1" l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T174" i="1" s="1"/>
  <c r="W174" i="1"/>
  <c r="X174" i="1" s="1"/>
  <c r="Y174" i="1"/>
  <c r="N174" i="1"/>
  <c r="S175" i="1" s="1"/>
  <c r="O174" i="1"/>
  <c r="U180" i="1" l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T167" i="1" s="1"/>
  <c r="W167" i="1"/>
  <c r="X167" i="1" s="1"/>
  <c r="Y167" i="1"/>
  <c r="N167" i="1"/>
  <c r="S168" i="1" s="1"/>
  <c r="O167" i="1"/>
  <c r="U173" i="1" l="1"/>
  <c r="M166" i="1"/>
  <c r="R166" i="1"/>
  <c r="U172" i="1" s="1"/>
  <c r="T166" i="1"/>
  <c r="V166" i="1"/>
  <c r="W166" i="1"/>
  <c r="X166" i="1"/>
  <c r="Y166" i="1"/>
  <c r="AI166" i="1"/>
  <c r="AJ166" i="1"/>
  <c r="AK166" i="1"/>
  <c r="N166" i="1"/>
  <c r="S167" i="1" s="1"/>
  <c r="O166" i="1"/>
  <c r="M165" i="1" l="1"/>
  <c r="R165" i="1"/>
  <c r="V165" i="1"/>
  <c r="T165" i="1" s="1"/>
  <c r="W165" i="1"/>
  <c r="X165" i="1"/>
  <c r="Y165" i="1"/>
  <c r="AI165" i="1"/>
  <c r="AJ165" i="1"/>
  <c r="AK165" i="1"/>
  <c r="N165" i="1"/>
  <c r="S166" i="1" s="1"/>
  <c r="O165" i="1"/>
  <c r="U171" i="1" l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T161" i="1" s="1"/>
  <c r="W161" i="1"/>
  <c r="X161" i="1"/>
  <c r="Y161" i="1"/>
  <c r="N162" i="1"/>
  <c r="S162" i="1" s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3" i="1" l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T135" i="1" s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T134" i="1" s="1"/>
  <c r="AJ134" i="1"/>
  <c r="AK134" i="1"/>
  <c r="M134" i="1"/>
  <c r="N134" i="1"/>
  <c r="S135" i="1" s="1"/>
  <c r="O134" i="1"/>
  <c r="T134" i="1" l="1"/>
  <c r="U140" i="1"/>
  <c r="R133" i="1"/>
  <c r="T133" i="1"/>
  <c r="V133" i="1"/>
  <c r="W133" i="1"/>
  <c r="X133" i="1"/>
  <c r="Y133" i="1"/>
  <c r="AI133" i="1"/>
  <c r="AT133" i="1" s="1"/>
  <c r="AJ133" i="1"/>
  <c r="AK133" i="1"/>
  <c r="M133" i="1"/>
  <c r="N133" i="1"/>
  <c r="S134" i="1" s="1"/>
  <c r="O133" i="1"/>
  <c r="R132" i="1"/>
  <c r="T132" i="1"/>
  <c r="V132" i="1"/>
  <c r="W132" i="1"/>
  <c r="X132" i="1"/>
  <c r="Y132" i="1"/>
  <c r="AI132" i="1"/>
  <c r="AT132" i="1" s="1"/>
  <c r="AJ132" i="1"/>
  <c r="AK132" i="1"/>
  <c r="M132" i="1"/>
  <c r="N132" i="1"/>
  <c r="S133" i="1" s="1"/>
  <c r="O132" i="1"/>
  <c r="R131" i="1"/>
  <c r="V131" i="1"/>
  <c r="W131" i="1"/>
  <c r="X131" i="1" s="1"/>
  <c r="Y131" i="1"/>
  <c r="AI131" i="1"/>
  <c r="AT131" i="1" s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T130" i="1" s="1"/>
  <c r="AJ130" i="1"/>
  <c r="AK130" i="1"/>
  <c r="N130" i="1"/>
  <c r="O130" i="1"/>
  <c r="R129" i="1"/>
  <c r="V129" i="1"/>
  <c r="W129" i="1"/>
  <c r="X129" i="1" s="1"/>
  <c r="Y129" i="1"/>
  <c r="AI129" i="1"/>
  <c r="AT129" i="1" s="1"/>
  <c r="AJ129" i="1"/>
  <c r="AK129" i="1"/>
  <c r="N129" i="1"/>
  <c r="O129" i="1"/>
  <c r="R128" i="1"/>
  <c r="V128" i="1"/>
  <c r="W128" i="1"/>
  <c r="X128" i="1" s="1"/>
  <c r="Y128" i="1"/>
  <c r="AI128" i="1"/>
  <c r="AT128" i="1" s="1"/>
  <c r="AJ128" i="1"/>
  <c r="AK128" i="1"/>
  <c r="N128" i="1"/>
  <c r="O128" i="1"/>
  <c r="R127" i="1"/>
  <c r="V127" i="1"/>
  <c r="W127" i="1"/>
  <c r="X127" i="1" s="1"/>
  <c r="Y127" i="1"/>
  <c r="AI127" i="1"/>
  <c r="AT127" i="1" s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T126" i="1" s="1"/>
  <c r="AJ126" i="1"/>
  <c r="AK126" i="1"/>
  <c r="N126" i="1"/>
  <c r="O126" i="1"/>
  <c r="R125" i="1"/>
  <c r="V125" i="1"/>
  <c r="C114" i="4" s="1"/>
  <c r="W125" i="1"/>
  <c r="X125" i="1" s="1"/>
  <c r="Y125" i="1"/>
  <c r="AI125" i="1"/>
  <c r="AT125" i="1" s="1"/>
  <c r="AJ125" i="1"/>
  <c r="AK125" i="1"/>
  <c r="N125" i="1"/>
  <c r="O125" i="1"/>
  <c r="R124" i="1"/>
  <c r="V124" i="1"/>
  <c r="C113" i="4" s="1"/>
  <c r="W124" i="1"/>
  <c r="X124" i="1" s="1"/>
  <c r="Y124" i="1"/>
  <c r="AI124" i="1"/>
  <c r="AT124" i="1" s="1"/>
  <c r="AJ124" i="1"/>
  <c r="AK124" i="1"/>
  <c r="N124" i="1"/>
  <c r="O124" i="1"/>
  <c r="T128" i="1" l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/>
  <c r="Y123" i="1"/>
  <c r="AI123" i="1"/>
  <c r="AT123" i="1" s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T122" i="1" s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T121" i="1" s="1"/>
  <c r="AJ121" i="1"/>
  <c r="AK121" i="1"/>
  <c r="N121" i="1"/>
  <c r="O121" i="1"/>
  <c r="R120" i="1"/>
  <c r="V120" i="1"/>
  <c r="C109" i="4" s="1"/>
  <c r="W120" i="1"/>
  <c r="X120" i="1" s="1"/>
  <c r="Y120" i="1"/>
  <c r="AI120" i="1"/>
  <c r="AT120" i="1" s="1"/>
  <c r="AJ120" i="1"/>
  <c r="AK120" i="1"/>
  <c r="N119" i="1"/>
  <c r="N120" i="1"/>
  <c r="S120" i="1" s="1"/>
  <c r="O120" i="1"/>
  <c r="R119" i="1"/>
  <c r="B108" i="4" s="1"/>
  <c r="V119" i="1"/>
  <c r="C108" i="4" s="1"/>
  <c r="W119" i="1"/>
  <c r="X119" i="1" s="1"/>
  <c r="Y119" i="1"/>
  <c r="AI119" i="1"/>
  <c r="AT119" i="1" s="1"/>
  <c r="AJ119" i="1"/>
  <c r="AK119" i="1"/>
  <c r="O119" i="1"/>
  <c r="AJ118" i="1"/>
  <c r="V2" i="4" s="1"/>
  <c r="AK118" i="1"/>
  <c r="R118" i="1"/>
  <c r="B107" i="4" s="1"/>
  <c r="V118" i="1"/>
  <c r="C107" i="4" s="1"/>
  <c r="W118" i="1"/>
  <c r="X118" i="1" s="1"/>
  <c r="Y118" i="1"/>
  <c r="AI118" i="1"/>
  <c r="AT118" i="1" s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W2" i="4" l="1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Y107" i="1"/>
  <c r="R107" i="1"/>
  <c r="B96" i="4" s="1"/>
  <c r="V107" i="1"/>
  <c r="W107" i="1"/>
  <c r="X107" i="1" s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S106" i="1" s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D95" i="4" l="1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D63" i="4"/>
  <c r="D64" i="4"/>
  <c r="U75" i="1" s="1"/>
  <c r="D61" i="4"/>
  <c r="U72" i="1" s="1"/>
  <c r="D70" i="4"/>
  <c r="U81" i="1" s="1"/>
  <c r="D74" i="4"/>
  <c r="U85" i="1" s="1"/>
  <c r="U76" i="1"/>
  <c r="U74" i="1"/>
  <c r="U73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  <c r="A242" i="1" l="1"/>
  <c r="AS241" i="1"/>
  <c r="AT241" i="1" s="1"/>
  <c r="A243" i="1" l="1"/>
  <c r="AS242" i="1"/>
  <c r="AT242" i="1" s="1"/>
  <c r="A244" i="1" l="1"/>
  <c r="AS243" i="1"/>
  <c r="AT243" i="1" s="1"/>
  <c r="A245" i="1" l="1"/>
  <c r="AS244" i="1"/>
  <c r="AT244" i="1" s="1"/>
  <c r="A246" i="1" l="1"/>
  <c r="AS245" i="1"/>
  <c r="AT245" i="1" s="1"/>
  <c r="AS246" i="1" l="1"/>
  <c r="AT246" i="1" s="1"/>
  <c r="A247" i="1"/>
  <c r="AS247" i="1" l="1"/>
  <c r="AT247" i="1" s="1"/>
  <c r="A248" i="1"/>
  <c r="A249" i="1" l="1"/>
  <c r="AS248" i="1"/>
  <c r="AT248" i="1" s="1"/>
  <c r="A250" i="1" l="1"/>
  <c r="AS249" i="1"/>
  <c r="AT249" i="1" s="1"/>
  <c r="AS250" i="1" l="1"/>
  <c r="AT250" i="1" s="1"/>
  <c r="A251" i="1"/>
  <c r="AS251" i="1" l="1"/>
  <c r="AT251" i="1" s="1"/>
  <c r="A252" i="1"/>
  <c r="A253" i="1" l="1"/>
  <c r="AS252" i="1"/>
  <c r="AT252" i="1" s="1"/>
  <c r="A254" i="1" l="1"/>
  <c r="AS253" i="1"/>
  <c r="AT253" i="1" s="1"/>
  <c r="A255" i="1" l="1"/>
  <c r="AS254" i="1"/>
  <c r="AT254" i="1" s="1"/>
  <c r="AS255" i="1" l="1"/>
  <c r="AT255" i="1" s="1"/>
  <c r="A256" i="1"/>
  <c r="AS256" i="1" l="1"/>
  <c r="AT256" i="1" s="1"/>
  <c r="A257" i="1"/>
  <c r="A258" i="1" l="1"/>
  <c r="A259" i="1" s="1"/>
</calcChain>
</file>

<file path=xl/sharedStrings.xml><?xml version="1.0" encoding="utf-8"?>
<sst xmlns="http://schemas.openxmlformats.org/spreadsheetml/2006/main" count="474" uniqueCount="444">
  <si>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</si>
  <si>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</si>
  <si>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</si>
  <si>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</si>
  <si>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</si>
  <si>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</si>
  <si>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</si>
  <si>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</si>
  <si>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</si>
  <si>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</si>
  <si>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</si>
  <si>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</si>
  <si>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</si>
  <si>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</si>
  <si>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</si>
  <si>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</si>
  <si>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</si>
  <si>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</si>
  <si>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</si>
  <si>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</si>
  <si>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</si>
  <si>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</si>
  <si>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</si>
  <si>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</si>
  <si>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</si>
  <si>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</si>
  <si>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</si>
  <si>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</si>
  <si>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</si>
  <si>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</si>
  <si>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</si>
  <si>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</si>
  <si>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</si>
  <si>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</si>
  <si>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</si>
  <si>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</si>
  <si>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</si>
  <si>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</si>
  <si>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</si>
  <si>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</si>
  <si>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</si>
  <si>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</si>
  <si>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</si>
  <si>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</si>
  <si>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</si>
  <si>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</si>
  <si>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</si>
  <si>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</si>
  <si>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</si>
  <si>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</si>
  <si>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</si>
  <si>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</si>
  <si>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</si>
  <si>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</si>
  <si>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</si>
  <si>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</si>
  <si>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</si>
  <si>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</si>
  <si>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</si>
  <si>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</si>
  <si>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</si>
  <si>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</si>
  <si>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</si>
  <si>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</si>
  <si>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</si>
  <si>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</si>
  <si>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</si>
  <si>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</si>
  <si>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</si>
  <si>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</si>
  <si>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</si>
  <si>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</si>
  <si>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</si>
  <si>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</si>
  <si>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</si>
  <si>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</si>
  <si>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</si>
  <si>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</si>
  <si>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</si>
  <si>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</si>
  <si>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</si>
  <si>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</si>
  <si>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</si>
  <si>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</si>
  <si>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</si>
  <si>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</si>
  <si>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</si>
  <si>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</si>
  <si>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</si>
  <si>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</si>
  <si>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</si>
  <si>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</si>
  <si>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</si>
  <si>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</si>
  <si>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</si>
  <si>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</si>
  <si>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</si>
  <si>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</si>
  <si>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</si>
  <si>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</si>
  <si>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</si>
  <si>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</si>
  <si>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</si>
  <si>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</si>
  <si>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</si>
  <si>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</si>
  <si>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</si>
  <si>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</si>
  <si>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</si>
  <si>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</si>
  <si>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</si>
  <si>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</si>
  <si>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</si>
  <si>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</si>
  <si>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</si>
  <si>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</si>
  <si>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</si>
  <si>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</si>
  <si>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</si>
  <si>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</si>
  <si>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</si>
  <si>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</si>
  <si>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</si>
  <si>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</si>
  <si>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</si>
  <si>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</si>
  <si>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</si>
  <si>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</si>
  <si>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</si>
  <si>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</si>
  <si>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</si>
  <si>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</si>
  <si>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</si>
  <si>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</si>
  <si>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</si>
  <si>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</si>
  <si>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</si>
  <si>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</si>
  <si>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</si>
  <si>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</si>
  <si>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</si>
  <si>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</si>
  <si>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</si>
  <si>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</si>
  <si>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</si>
  <si>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</si>
  <si>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</si>
  <si>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</si>
  <si>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</si>
  <si>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</si>
  <si>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</si>
  <si>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</si>
  <si>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</si>
  <si>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</si>
  <si>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</si>
  <si>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</si>
  <si>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</si>
  <si>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</si>
  <si>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</si>
  <si>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</si>
  <si>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</si>
  <si>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</si>
  <si>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</si>
  <si>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</si>
  <si>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</si>
  <si>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</si>
  <si>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</si>
  <si>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</si>
  <si>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</si>
  <si>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</si>
  <si>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</si>
  <si>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</si>
  <si>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</si>
  <si>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</si>
  <si>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</si>
  <si>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</si>
  <si>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</si>
  <si>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</si>
  <si>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</si>
  <si>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</si>
  <si>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</si>
  <si>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</si>
  <si>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</si>
  <si>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</si>
  <si>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</si>
  <si>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</si>
  <si>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</si>
  <si>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</si>
  <si>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</si>
  <si>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</si>
  <si>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</si>
  <si>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</si>
  <si>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</si>
  <si>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</si>
  <si>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</si>
  <si>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</si>
  <si>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</si>
  <si>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</si>
  <si>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</si>
  <si>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</si>
  <si>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</si>
  <si>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</si>
  <si>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</si>
  <si>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</si>
  <si>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</si>
  <si>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</si>
  <si>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</si>
  <si>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</si>
  <si>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</si>
  <si>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</si>
  <si>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</si>
  <si>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</si>
  <si>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</si>
  <si>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</si>
  <si>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</si>
  <si>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</si>
  <si>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</si>
  <si>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</si>
  <si>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</si>
  <si>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</si>
  <si>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</si>
  <si>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</si>
  <si>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</si>
  <si>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</si>
  <si>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</si>
  <si>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</si>
  <si>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</si>
  <si>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</si>
  <si>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</si>
  <si>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</si>
  <si>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</si>
  <si>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</si>
  <si>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</si>
  <si>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</si>
  <si>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</si>
  <si>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</si>
  <si>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</si>
  <si>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</si>
  <si>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</si>
  <si>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</si>
  <si>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</si>
  <si>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</si>
  <si>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</si>
  <si>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</si>
  <si>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</si>
  <si>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</si>
  <si>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</si>
  <si>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</si>
  <si>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</si>
  <si>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</si>
  <si>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</si>
  <si>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</si>
  <si>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</si>
  <si>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</si>
  <si>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</si>
  <si>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</si>
  <si>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</si>
  <si>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</si>
  <si>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</si>
  <si>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</si>
  <si>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</si>
  <si>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</si>
  <si>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</si>
  <si>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</si>
  <si>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</si>
  <si>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</si>
  <si>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</si>
  <si>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</si>
  <si>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</si>
  <si>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</si>
  <si>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</si>
  <si>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</si>
  <si>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</si>
  <si>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</si>
  <si>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</si>
  <si>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</si>
  <si>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</si>
  <si>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</si>
  <si>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</si>
  <si>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</si>
  <si>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</si>
  <si>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</si>
  <si>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</si>
  <si>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</si>
  <si>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</si>
  <si>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</si>
  <si>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</si>
  <si>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</si>
  <si>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</si>
  <si>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</si>
  <si>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</si>
  <si>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</si>
  <si>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</si>
  <si>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</si>
  <si>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</si>
  <si>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</si>
  <si>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</si>
  <si>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</si>
  <si>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</si>
  <si>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</si>
  <si>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</si>
  <si>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</si>
  <si>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</si>
  <si>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</si>
  <si>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</si>
  <si>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</si>
  <si>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</si>
  <si>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</si>
  <si>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</si>
  <si>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</si>
  <si>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</si>
  <si>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</si>
  <si>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</si>
  <si>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</si>
  <si>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</si>
  <si>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</si>
  <si>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</si>
  <si>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</si>
  <si>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</si>
  <si>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</si>
  <si>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</si>
  <si>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</si>
  <si>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</si>
  <si>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</si>
  <si>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</si>
  <si>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</si>
  <si>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</si>
  <si>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</si>
  <si>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</si>
  <si>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</si>
  <si>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</si>
  <si>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</si>
  <si>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</si>
  <si>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</si>
  <si>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</si>
  <si>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</si>
  <si>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</si>
  <si>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</si>
  <si>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</si>
  <si>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</si>
  <si>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</si>
  <si>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</si>
  <si>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</si>
  <si>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</si>
  <si>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</si>
  <si>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</si>
  <si>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</si>
  <si>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</si>
  <si>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</si>
  <si>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</si>
  <si>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</si>
  <si>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</si>
  <si>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</si>
  <si>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</si>
  <si>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</si>
  <si>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</si>
  <si>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</si>
  <si>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</si>
  <si>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</si>
  <si>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</si>
  <si>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</si>
  <si>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</si>
  <si>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</si>
  <si>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</si>
  <si>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</si>
  <si>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</si>
  <si>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</si>
  <si>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</si>
  <si>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</si>
  <si>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</si>
  <si>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</si>
  <si>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</si>
  <si>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</si>
  <si>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</si>
  <si>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</si>
  <si>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</si>
  <si>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</si>
  <si>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</si>
  <si>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</si>
  <si>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</si>
  <si>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</si>
  <si>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</si>
  <si>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</si>
  <si>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</si>
  <si>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</si>
  <si>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</si>
  <si>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</si>
  <si>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</si>
  <si>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</si>
  <si>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</si>
  <si>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</si>
  <si>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</si>
  <si>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</si>
  <si>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</si>
  <si>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</si>
  <si>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</si>
  <si>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</si>
  <si>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</si>
  <si>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Butler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</si>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</sst>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261"/>
  <sheetViews>
    <sheetView tabSelected="1" zoomScale="112" zoomScaleNormal="112" workbookViewId="0">
      <pane xSplit="1" ySplit="1" topLeftCell="BF245" activePane="bottomRight" state="frozen"/>
      <selection pane="topRight" activeCell="B1" sqref="B1"/>
      <selection pane="bottomLeft" activeCell="A2" sqref="A2"/>
      <selection pane="bottomRight" activeCell="BO261" sqref="BO26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45" width="8.7265625" customWidth="1"/>
  </cols>
  <sheetData>
    <row r="1" spans="1:6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399</v>
      </c>
      <c r="BH1" t="s">
        <v>400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398</v>
      </c>
    </row>
    <row r="2" spans="1:6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6" x14ac:dyDescent="0.35">
      <c r="A11" s="14">
        <v>43914</v>
      </c>
      <c r="C11" t="s">
        <v>19</v>
      </c>
      <c r="D11">
        <f t="shared" si="0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N70">
        <f t="shared" ref="N70:N100" si="2">B70-C70</f>
        <v>114795</v>
      </c>
      <c r="O70" s="3">
        <f t="shared" ref="O70:O100" si="3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4">C70-D70-E70</f>
        <v>6763</v>
      </c>
      <c r="X70" s="3">
        <f t="shared" ref="X70:X100" si="5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N71">
        <f t="shared" si="2"/>
        <v>117326</v>
      </c>
      <c r="O71" s="3">
        <f t="shared" si="3"/>
        <v>0.13082194317887172</v>
      </c>
      <c r="R71">
        <f t="shared" ref="R71:R100" si="7">C71-C70</f>
        <v>102</v>
      </c>
      <c r="S71">
        <f t="shared" ref="S71:S100" si="8">N71-N70</f>
        <v>2531</v>
      </c>
      <c r="T71" s="3">
        <f t="shared" ref="T71:T100" si="9">R71/V71</f>
        <v>3.8739080896315989E-2</v>
      </c>
      <c r="U71" s="8">
        <f>Sheet2!D60</f>
        <v>8.7167256501000157E-2</v>
      </c>
      <c r="V71">
        <f t="shared" ref="V71:V100" si="10">B71-B70</f>
        <v>2633</v>
      </c>
      <c r="W71">
        <f t="shared" si="4"/>
        <v>6675</v>
      </c>
      <c r="X71" s="3">
        <f t="shared" si="5"/>
        <v>5.6779026217228468E-2</v>
      </c>
      <c r="Y71">
        <f t="shared" ref="Y71:Y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N72">
        <f t="shared" si="2"/>
        <v>120884</v>
      </c>
      <c r="O72" s="3">
        <f t="shared" si="3"/>
        <v>0.13131211509302443</v>
      </c>
      <c r="R72">
        <f t="shared" si="7"/>
        <v>614</v>
      </c>
      <c r="S72">
        <f t="shared" si="8"/>
        <v>3558</v>
      </c>
      <c r="T72" s="3">
        <f t="shared" si="9"/>
        <v>0.14717162032598274</v>
      </c>
      <c r="U72" s="8">
        <f>Sheet2!D61</f>
        <v>9.7205206738131697E-2</v>
      </c>
      <c r="V72">
        <f t="shared" si="10"/>
        <v>4172</v>
      </c>
      <c r="W72">
        <f t="shared" si="4"/>
        <v>7106</v>
      </c>
      <c r="X72" s="3">
        <f t="shared" si="5"/>
        <v>5.5305375738812272E-2</v>
      </c>
      <c r="Y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N73">
        <f t="shared" si="2"/>
        <v>123819</v>
      </c>
      <c r="O73" s="3">
        <f t="shared" si="3"/>
        <v>0.13000189711989096</v>
      </c>
      <c r="R73">
        <f t="shared" si="7"/>
        <v>229</v>
      </c>
      <c r="S73">
        <f t="shared" si="8"/>
        <v>2935</v>
      </c>
      <c r="T73" s="3">
        <f t="shared" si="9"/>
        <v>7.2376738305941851E-2</v>
      </c>
      <c r="U73" s="8">
        <f>Sheet2!D62</f>
        <v>9.6318574637377696E-2</v>
      </c>
      <c r="V73">
        <f t="shared" si="10"/>
        <v>3164</v>
      </c>
      <c r="W73">
        <f t="shared" si="4"/>
        <v>7097</v>
      </c>
      <c r="X73" s="3">
        <f t="shared" si="5"/>
        <v>5.3966464703395799E-2</v>
      </c>
      <c r="Y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N74">
        <f t="shared" si="2"/>
        <v>127483</v>
      </c>
      <c r="O74" s="3">
        <f t="shared" si="3"/>
        <v>0.12847034694923945</v>
      </c>
      <c r="R74">
        <f t="shared" si="7"/>
        <v>290</v>
      </c>
      <c r="S74">
        <f t="shared" si="8"/>
        <v>3664</v>
      </c>
      <c r="T74" s="3">
        <f t="shared" si="9"/>
        <v>7.3343449671219016E-2</v>
      </c>
      <c r="U74" s="8">
        <f>Sheet2!D63</f>
        <v>9.4477030272015122E-2</v>
      </c>
      <c r="V74">
        <f t="shared" si="10"/>
        <v>3954</v>
      </c>
      <c r="W74">
        <f t="shared" si="4"/>
        <v>6827</v>
      </c>
      <c r="X74" s="3">
        <f t="shared" si="5"/>
        <v>5.5075435769737807E-2</v>
      </c>
      <c r="Y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N75">
        <f t="shared" si="2"/>
        <v>130975</v>
      </c>
      <c r="O75" s="3">
        <f t="shared" si="3"/>
        <v>0.12747318633002463</v>
      </c>
      <c r="R75">
        <f t="shared" si="7"/>
        <v>343</v>
      </c>
      <c r="S75">
        <f t="shared" si="8"/>
        <v>3492</v>
      </c>
      <c r="T75" s="3">
        <f t="shared" si="9"/>
        <v>8.9439374185136894E-2</v>
      </c>
      <c r="U75" s="8">
        <f>Sheet2!D64</f>
        <v>9.2016129032258059E-2</v>
      </c>
      <c r="V75">
        <f t="shared" si="10"/>
        <v>3835</v>
      </c>
      <c r="W75">
        <f t="shared" si="4"/>
        <v>6736</v>
      </c>
      <c r="X75" s="3">
        <f t="shared" si="5"/>
        <v>5.4631828978622329E-2</v>
      </c>
      <c r="Y75">
        <f t="shared" si="11"/>
        <v>7</v>
      </c>
      <c r="Z75">
        <v>69</v>
      </c>
      <c r="AC75">
        <v>59</v>
      </c>
      <c r="AF75">
        <v>6</v>
      </c>
      <c r="AI75">
        <f t="shared" ref="AI75:AI122" si="13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N76">
        <f t="shared" si="2"/>
        <v>137162</v>
      </c>
      <c r="O76" s="3">
        <f t="shared" si="3"/>
        <v>0.12475672088467453</v>
      </c>
      <c r="R76">
        <f t="shared" si="7"/>
        <v>416</v>
      </c>
      <c r="S76">
        <f t="shared" si="8"/>
        <v>6187</v>
      </c>
      <c r="T76" s="3">
        <f t="shared" si="9"/>
        <v>6.3001665909435109E-2</v>
      </c>
      <c r="U76" s="8">
        <f>Sheet2!D65</f>
        <v>8.4140305573488269E-2</v>
      </c>
      <c r="V76">
        <f t="shared" si="10"/>
        <v>6603</v>
      </c>
      <c r="W76">
        <f t="shared" si="4"/>
        <v>6742</v>
      </c>
      <c r="X76" s="3">
        <f t="shared" si="5"/>
        <v>5.0578463363986949E-2</v>
      </c>
      <c r="Y76">
        <f t="shared" si="11"/>
        <v>7</v>
      </c>
      <c r="Z76">
        <v>70</v>
      </c>
      <c r="AC76">
        <v>59</v>
      </c>
      <c r="AF76">
        <v>6</v>
      </c>
      <c r="AI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N77">
        <f t="shared" si="2"/>
        <v>139604</v>
      </c>
      <c r="O77" s="3">
        <f t="shared" si="3"/>
        <v>0.1235969163548703</v>
      </c>
      <c r="R77">
        <f t="shared" si="7"/>
        <v>137</v>
      </c>
      <c r="S77">
        <f t="shared" si="8"/>
        <v>2442</v>
      </c>
      <c r="T77" s="3">
        <f t="shared" si="9"/>
        <v>5.3121364870104694E-2</v>
      </c>
      <c r="U77" s="8">
        <f>Sheet2!D66</f>
        <v>7.9101707498144019E-2</v>
      </c>
      <c r="V77">
        <f t="shared" si="10"/>
        <v>2579</v>
      </c>
      <c r="W77">
        <f t="shared" si="4"/>
        <v>6366</v>
      </c>
      <c r="X77" s="3">
        <f t="shared" si="5"/>
        <v>5.3251649387370405E-2</v>
      </c>
      <c r="Y77">
        <f t="shared" si="11"/>
        <v>4</v>
      </c>
      <c r="Z77">
        <v>70</v>
      </c>
      <c r="AC77">
        <v>59</v>
      </c>
      <c r="AF77">
        <v>6</v>
      </c>
      <c r="AI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N78">
        <f t="shared" si="2"/>
        <v>144013</v>
      </c>
      <c r="O78" s="3">
        <f t="shared" si="3"/>
        <v>0.12170593221889503</v>
      </c>
      <c r="R78">
        <f t="shared" si="7"/>
        <v>268</v>
      </c>
      <c r="S78">
        <f t="shared" si="8"/>
        <v>4409</v>
      </c>
      <c r="T78" s="3">
        <f t="shared" si="9"/>
        <v>5.7301689116955316E-2</v>
      </c>
      <c r="U78" s="8">
        <f>Sheet2!D67</f>
        <v>7.9250621032293675E-2</v>
      </c>
      <c r="V78">
        <f t="shared" si="10"/>
        <v>4677</v>
      </c>
      <c r="W78">
        <f t="shared" si="4"/>
        <v>6371</v>
      </c>
      <c r="X78" s="3">
        <f t="shared" si="5"/>
        <v>5.1326322398367603E-2</v>
      </c>
      <c r="Y78">
        <f t="shared" si="11"/>
        <v>22</v>
      </c>
      <c r="Z78">
        <v>69</v>
      </c>
      <c r="AC78">
        <v>59</v>
      </c>
      <c r="AF78">
        <v>6</v>
      </c>
      <c r="AI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N79">
        <f t="shared" si="2"/>
        <v>147544</v>
      </c>
      <c r="O79" s="3">
        <f t="shared" si="3"/>
        <v>0.12019606323158478</v>
      </c>
      <c r="R79">
        <f t="shared" si="7"/>
        <v>201</v>
      </c>
      <c r="S79">
        <f t="shared" si="8"/>
        <v>3531</v>
      </c>
      <c r="T79" s="3">
        <f t="shared" si="9"/>
        <v>5.3858520900321546E-2</v>
      </c>
      <c r="U79" s="8">
        <f>Sheet2!D68</f>
        <v>6.6003363228699555E-2</v>
      </c>
      <c r="V79">
        <f t="shared" si="10"/>
        <v>3732</v>
      </c>
      <c r="W79">
        <f t="shared" si="4"/>
        <v>6348</v>
      </c>
      <c r="X79" s="3">
        <f t="shared" si="5"/>
        <v>4.9464398235664779E-2</v>
      </c>
      <c r="Y79">
        <f t="shared" si="11"/>
        <v>6</v>
      </c>
      <c r="Z79">
        <v>69</v>
      </c>
      <c r="AC79">
        <v>59</v>
      </c>
      <c r="AF79">
        <v>6</v>
      </c>
      <c r="AI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N80">
        <f t="shared" si="2"/>
        <v>153421</v>
      </c>
      <c r="O80" s="4">
        <f t="shared" si="3"/>
        <v>0.11891320702705496</v>
      </c>
      <c r="R80">
        <f t="shared" si="7"/>
        <v>549</v>
      </c>
      <c r="S80">
        <f t="shared" si="8"/>
        <v>5877</v>
      </c>
      <c r="T80" s="3">
        <f t="shared" si="9"/>
        <v>8.5434173669467789E-2</v>
      </c>
      <c r="U80" s="8">
        <f>Sheet2!D69</f>
        <v>6.9295101553166066E-2</v>
      </c>
      <c r="V80">
        <f t="shared" si="10"/>
        <v>6426</v>
      </c>
      <c r="W80">
        <f t="shared" si="4"/>
        <v>6477</v>
      </c>
      <c r="X80" s="3">
        <f t="shared" si="5"/>
        <v>4.7861664350779681E-2</v>
      </c>
      <c r="Y80">
        <f t="shared" si="11"/>
        <v>13</v>
      </c>
      <c r="Z80">
        <v>70</v>
      </c>
      <c r="AC80">
        <v>61</v>
      </c>
      <c r="AF80">
        <v>6</v>
      </c>
      <c r="AI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N81">
        <f t="shared" si="2"/>
        <v>158720</v>
      </c>
      <c r="O81" s="4">
        <f t="shared" si="3"/>
        <v>0.11731992703652623</v>
      </c>
      <c r="R81">
        <f t="shared" si="7"/>
        <v>390</v>
      </c>
      <c r="S81">
        <f t="shared" si="8"/>
        <v>5299</v>
      </c>
      <c r="T81" s="3">
        <f t="shared" si="9"/>
        <v>6.8553348567410799E-2</v>
      </c>
      <c r="U81" s="8">
        <f>Sheet2!D70</f>
        <v>6.8692048537610684E-2</v>
      </c>
      <c r="V81">
        <f t="shared" si="10"/>
        <v>5689</v>
      </c>
      <c r="W81">
        <f t="shared" si="4"/>
        <v>6478</v>
      </c>
      <c r="X81" s="3">
        <f t="shared" si="5"/>
        <v>4.6156221055881443E-2</v>
      </c>
      <c r="Y81">
        <f t="shared" si="11"/>
        <v>12</v>
      </c>
      <c r="Z81">
        <v>71</v>
      </c>
      <c r="AC81">
        <v>61</v>
      </c>
      <c r="AF81">
        <v>6</v>
      </c>
      <c r="AI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N82">
        <f t="shared" si="2"/>
        <v>163116</v>
      </c>
      <c r="O82" s="4">
        <f t="shared" si="3"/>
        <v>0.11616112357358822</v>
      </c>
      <c r="R82">
        <f t="shared" si="7"/>
        <v>342</v>
      </c>
      <c r="S82">
        <f t="shared" si="8"/>
        <v>4396</v>
      </c>
      <c r="T82" s="3">
        <f t="shared" si="9"/>
        <v>7.2182355424229627E-2</v>
      </c>
      <c r="U82" s="8">
        <f>Sheet2!D71</f>
        <v>6.6862153060039481E-2</v>
      </c>
      <c r="V82">
        <f t="shared" si="10"/>
        <v>4738</v>
      </c>
      <c r="W82">
        <f t="shared" si="4"/>
        <v>6443</v>
      </c>
      <c r="X82" s="3">
        <f t="shared" si="5"/>
        <v>4.4699674064876613E-2</v>
      </c>
      <c r="Y82">
        <f t="shared" si="11"/>
        <v>6</v>
      </c>
      <c r="Z82">
        <v>71</v>
      </c>
      <c r="AC82">
        <v>61</v>
      </c>
      <c r="AF82">
        <v>6</v>
      </c>
      <c r="AI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N83">
        <f t="shared" si="2"/>
        <v>166304</v>
      </c>
      <c r="O83" s="4">
        <f t="shared" si="3"/>
        <v>0.11511713907172008</v>
      </c>
      <c r="R83">
        <f t="shared" si="7"/>
        <v>197</v>
      </c>
      <c r="S83">
        <f t="shared" si="8"/>
        <v>3188</v>
      </c>
      <c r="T83" s="3">
        <f t="shared" si="9"/>
        <v>5.8197932053175777E-2</v>
      </c>
      <c r="U83" s="8">
        <f>Sheet2!D72</f>
        <v>6.6739255748414786E-2</v>
      </c>
      <c r="V83">
        <f t="shared" si="10"/>
        <v>3385</v>
      </c>
      <c r="W83">
        <f t="shared" si="4"/>
        <v>6298</v>
      </c>
      <c r="X83" s="3">
        <f t="shared" si="5"/>
        <v>4.2711972054620517E-2</v>
      </c>
      <c r="Y83">
        <f t="shared" si="11"/>
        <v>7</v>
      </c>
      <c r="Z83">
        <v>71</v>
      </c>
      <c r="AC83">
        <v>61</v>
      </c>
      <c r="AF83">
        <v>6</v>
      </c>
      <c r="AI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N84">
        <f t="shared" si="2"/>
        <v>171031</v>
      </c>
      <c r="O84" s="4">
        <f t="shared" si="3"/>
        <v>0.11359937807722208</v>
      </c>
      <c r="R84">
        <f t="shared" si="7"/>
        <v>284</v>
      </c>
      <c r="S84">
        <f t="shared" si="8"/>
        <v>4727</v>
      </c>
      <c r="T84" s="3">
        <f t="shared" si="9"/>
        <v>5.6675314308521255E-2</v>
      </c>
      <c r="U84" s="8">
        <f>Sheet2!D73</f>
        <v>6.628439004100066E-2</v>
      </c>
      <c r="V84">
        <f t="shared" si="10"/>
        <v>5011</v>
      </c>
      <c r="W84">
        <f t="shared" si="4"/>
        <v>6148</v>
      </c>
      <c r="X84" s="3">
        <f t="shared" si="5"/>
        <v>4.3103448275862072E-2</v>
      </c>
      <c r="Y84">
        <f t="shared" si="11"/>
        <v>2</v>
      </c>
      <c r="Z84">
        <v>74</v>
      </c>
      <c r="AC84">
        <v>61</v>
      </c>
      <c r="AF84">
        <v>6</v>
      </c>
      <c r="AI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N85">
        <f t="shared" si="2"/>
        <v>175161</v>
      </c>
      <c r="O85" s="4">
        <f t="shared" si="3"/>
        <v>0.11238978412891457</v>
      </c>
      <c r="R85">
        <f t="shared" si="7"/>
        <v>260</v>
      </c>
      <c r="S85">
        <f t="shared" si="8"/>
        <v>4130</v>
      </c>
      <c r="T85" s="3">
        <f t="shared" si="9"/>
        <v>5.9225512528473807E-2</v>
      </c>
      <c r="U85" s="8">
        <f>Sheet2!D74</f>
        <v>6.6614725360342811E-2</v>
      </c>
      <c r="V85">
        <f t="shared" si="10"/>
        <v>4390</v>
      </c>
      <c r="W85">
        <f t="shared" si="4"/>
        <v>6205</v>
      </c>
      <c r="X85" s="3">
        <f t="shared" si="5"/>
        <v>4.1095890410958902E-2</v>
      </c>
      <c r="Y85">
        <f t="shared" si="11"/>
        <v>16</v>
      </c>
      <c r="Z85">
        <v>74</v>
      </c>
      <c r="AC85">
        <v>63</v>
      </c>
      <c r="AF85">
        <v>6</v>
      </c>
      <c r="AI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N86">
        <f t="shared" si="2"/>
        <v>180140</v>
      </c>
      <c r="O86" s="4">
        <f t="shared" si="3"/>
        <v>0.11083250244331026</v>
      </c>
      <c r="R86">
        <f t="shared" si="7"/>
        <v>275</v>
      </c>
      <c r="S86">
        <f t="shared" si="8"/>
        <v>4979</v>
      </c>
      <c r="T86" s="3">
        <f t="shared" si="9"/>
        <v>5.234107346783403E-2</v>
      </c>
      <c r="U86" s="8">
        <f>Sheet2!D75</f>
        <v>6.5829822600521601E-2</v>
      </c>
      <c r="V86">
        <f t="shared" si="10"/>
        <v>5254</v>
      </c>
      <c r="W86">
        <f t="shared" si="4"/>
        <v>6342</v>
      </c>
      <c r="X86" s="3">
        <f t="shared" si="5"/>
        <v>3.8631346578366449E-2</v>
      </c>
      <c r="Y86">
        <f t="shared" si="11"/>
        <v>7</v>
      </c>
      <c r="Z86">
        <v>74</v>
      </c>
      <c r="AC86">
        <v>63</v>
      </c>
      <c r="AF86">
        <v>6</v>
      </c>
      <c r="AI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N87">
        <f t="shared" si="2"/>
        <v>184272</v>
      </c>
      <c r="O87" s="4">
        <f t="shared" si="3"/>
        <v>0.11004216230313392</v>
      </c>
      <c r="R87">
        <f t="shared" si="7"/>
        <v>331</v>
      </c>
      <c r="S87">
        <f t="shared" si="8"/>
        <v>4132</v>
      </c>
      <c r="T87" s="3">
        <f t="shared" si="9"/>
        <v>7.4165359623571583E-2</v>
      </c>
      <c r="U87" s="8">
        <f>Sheet2!D76</f>
        <v>6.3133920437291227E-2</v>
      </c>
      <c r="V87">
        <f t="shared" si="10"/>
        <v>4463</v>
      </c>
      <c r="W87">
        <f t="shared" si="4"/>
        <v>6241</v>
      </c>
      <c r="X87" s="3">
        <f t="shared" si="5"/>
        <v>3.8775837205576029E-2</v>
      </c>
      <c r="Y87">
        <f t="shared" si="11"/>
        <v>9</v>
      </c>
      <c r="Z87">
        <v>74</v>
      </c>
      <c r="AC87">
        <v>64</v>
      </c>
      <c r="AF87">
        <v>6</v>
      </c>
      <c r="AI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N88">
        <f t="shared" si="2"/>
        <v>189661</v>
      </c>
      <c r="O88" s="4">
        <f t="shared" si="3"/>
        <v>0.10884897123015407</v>
      </c>
      <c r="R88">
        <f t="shared" si="7"/>
        <v>381</v>
      </c>
      <c r="S88">
        <f t="shared" si="8"/>
        <v>5389</v>
      </c>
      <c r="T88" s="3">
        <f t="shared" si="9"/>
        <v>6.6031195840554599E-2</v>
      </c>
      <c r="U88" s="8">
        <f>Sheet2!D77</f>
        <v>6.2706370603738154E-2</v>
      </c>
      <c r="V88">
        <f t="shared" si="10"/>
        <v>5770</v>
      </c>
      <c r="W88">
        <f t="shared" si="4"/>
        <v>6269</v>
      </c>
      <c r="X88" s="3">
        <f t="shared" si="5"/>
        <v>3.5890891689264633E-2</v>
      </c>
      <c r="Y88">
        <f t="shared" si="11"/>
        <v>3</v>
      </c>
      <c r="Z88">
        <v>74</v>
      </c>
      <c r="AC88">
        <v>65</v>
      </c>
      <c r="AF88">
        <v>6</v>
      </c>
      <c r="AI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N89">
        <f t="shared" si="2"/>
        <v>195409</v>
      </c>
      <c r="O89" s="4">
        <f t="shared" si="3"/>
        <v>0.10755845816587505</v>
      </c>
      <c r="R89">
        <f t="shared" si="7"/>
        <v>385</v>
      </c>
      <c r="S89">
        <f t="shared" si="8"/>
        <v>5748</v>
      </c>
      <c r="T89" s="3">
        <f t="shared" si="9"/>
        <v>6.2775150823414311E-2</v>
      </c>
      <c r="U89" s="8">
        <f>Sheet2!D78</f>
        <v>6.1413706911585188E-2</v>
      </c>
      <c r="V89">
        <f t="shared" si="10"/>
        <v>6133</v>
      </c>
      <c r="W89">
        <f t="shared" si="4"/>
        <v>6302</v>
      </c>
      <c r="X89" s="3">
        <f t="shared" si="5"/>
        <v>3.1735956839098696E-2</v>
      </c>
      <c r="Y89">
        <f t="shared" si="11"/>
        <v>9</v>
      </c>
      <c r="Z89">
        <v>74</v>
      </c>
      <c r="AC89">
        <v>65</v>
      </c>
      <c r="AF89">
        <v>6</v>
      </c>
      <c r="AI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2"/>
        <v>200784</v>
      </c>
      <c r="O90" s="4">
        <f t="shared" si="3"/>
        <v>0.10628808482037541</v>
      </c>
      <c r="R90">
        <f t="shared" si="7"/>
        <v>328</v>
      </c>
      <c r="S90">
        <f t="shared" si="8"/>
        <v>5375</v>
      </c>
      <c r="T90" s="3">
        <f t="shared" si="9"/>
        <v>5.7513589338944418E-2</v>
      </c>
      <c r="U90" s="8">
        <f>Sheet2!D79</f>
        <v>6.1104454852412594E-2</v>
      </c>
      <c r="V90">
        <f t="shared" si="10"/>
        <v>5703</v>
      </c>
      <c r="W90">
        <f t="shared" si="4"/>
        <v>6315</v>
      </c>
      <c r="X90" s="3">
        <f t="shared" si="5"/>
        <v>3.2145684877276329E-2</v>
      </c>
      <c r="Y90">
        <f t="shared" si="11"/>
        <v>1</v>
      </c>
      <c r="Z90">
        <v>74</v>
      </c>
      <c r="AC90">
        <v>65</v>
      </c>
      <c r="AF90">
        <v>6</v>
      </c>
      <c r="AI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N91" s="7">
        <f t="shared" si="2"/>
        <v>203368</v>
      </c>
      <c r="O91" s="4">
        <f t="shared" si="3"/>
        <v>0.1057170120795571</v>
      </c>
      <c r="R91">
        <f t="shared" si="7"/>
        <v>162</v>
      </c>
      <c r="S91">
        <f t="shared" si="8"/>
        <v>2584</v>
      </c>
      <c r="T91" s="3">
        <f t="shared" si="9"/>
        <v>5.8994901675163872E-2</v>
      </c>
      <c r="U91" s="8">
        <f>Sheet2!D80</f>
        <v>6.1580428915522796E-2</v>
      </c>
      <c r="V91">
        <f t="shared" si="10"/>
        <v>2746</v>
      </c>
      <c r="W91">
        <f t="shared" si="4"/>
        <v>6118</v>
      </c>
      <c r="X91" s="3">
        <f t="shared" si="5"/>
        <v>3.2200065380843412E-2</v>
      </c>
      <c r="Y91">
        <f t="shared" si="11"/>
        <v>2</v>
      </c>
      <c r="Z91">
        <v>74</v>
      </c>
      <c r="AC91">
        <v>66</v>
      </c>
      <c r="AF91">
        <v>6</v>
      </c>
      <c r="AI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N92" s="7">
        <f t="shared" si="2"/>
        <v>206102</v>
      </c>
      <c r="O92" s="4">
        <f t="shared" si="3"/>
        <v>0.1049278433790926</v>
      </c>
      <c r="R92">
        <f t="shared" si="7"/>
        <v>120</v>
      </c>
      <c r="S92">
        <f t="shared" si="8"/>
        <v>2734</v>
      </c>
      <c r="T92" s="3">
        <f t="shared" si="9"/>
        <v>4.2046250875963559E-2</v>
      </c>
      <c r="U92" s="8">
        <f>Sheet2!D81</f>
        <v>6.0201075236157094E-2</v>
      </c>
      <c r="V92">
        <f t="shared" si="10"/>
        <v>2854</v>
      </c>
      <c r="W92">
        <f t="shared" si="4"/>
        <v>6068</v>
      </c>
      <c r="X92" s="3">
        <f t="shared" si="5"/>
        <v>3.1806196440342785E-2</v>
      </c>
      <c r="Y92">
        <f t="shared" si="11"/>
        <v>8</v>
      </c>
      <c r="Z92">
        <v>74</v>
      </c>
      <c r="AC92">
        <v>66</v>
      </c>
      <c r="AF92">
        <v>6</v>
      </c>
      <c r="AI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N93" s="7">
        <f t="shared" si="2"/>
        <v>210026</v>
      </c>
      <c r="O93" s="4">
        <f t="shared" si="3"/>
        <v>0.10400375418613084</v>
      </c>
      <c r="R93">
        <f t="shared" si="7"/>
        <v>218</v>
      </c>
      <c r="S93">
        <f t="shared" si="8"/>
        <v>3924</v>
      </c>
      <c r="T93" s="3">
        <f t="shared" si="9"/>
        <v>5.2631578947368418E-2</v>
      </c>
      <c r="U93" s="8">
        <f>Sheet2!D82</f>
        <v>6.0513658797271386E-2</v>
      </c>
      <c r="V93">
        <f t="shared" si="10"/>
        <v>4142</v>
      </c>
      <c r="W93">
        <f t="shared" si="4"/>
        <v>6122</v>
      </c>
      <c r="X93" s="3">
        <f t="shared" si="5"/>
        <v>3.070891865403463E-2</v>
      </c>
      <c r="Y93">
        <f t="shared" si="11"/>
        <v>10</v>
      </c>
      <c r="Z93">
        <v>75</v>
      </c>
      <c r="AC93">
        <v>66</v>
      </c>
      <c r="AF93">
        <v>6</v>
      </c>
      <c r="AI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N94" s="7">
        <f t="shared" si="2"/>
        <v>214861</v>
      </c>
      <c r="O94" s="4">
        <f t="shared" si="3"/>
        <v>0.10323628107313979</v>
      </c>
      <c r="R94">
        <f t="shared" si="7"/>
        <v>356</v>
      </c>
      <c r="S94">
        <f t="shared" si="8"/>
        <v>4835</v>
      </c>
      <c r="T94" s="3">
        <f t="shared" si="9"/>
        <v>6.8580235022153727E-2</v>
      </c>
      <c r="U94" s="8">
        <f>Sheet2!D83</f>
        <v>5.9928086296444263E-2</v>
      </c>
      <c r="V94">
        <f t="shared" si="10"/>
        <v>5191</v>
      </c>
      <c r="W94">
        <f t="shared" si="4"/>
        <v>6036</v>
      </c>
      <c r="X94" s="3">
        <f t="shared" si="5"/>
        <v>2.9158383035122599E-2</v>
      </c>
      <c r="Y94">
        <f t="shared" si="11"/>
        <v>6</v>
      </c>
      <c r="Z94">
        <v>81</v>
      </c>
      <c r="AC94">
        <v>66</v>
      </c>
      <c r="AF94">
        <v>6</v>
      </c>
      <c r="AI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N95" s="7">
        <f t="shared" si="2"/>
        <v>220151</v>
      </c>
      <c r="O95" s="4">
        <f t="shared" si="3"/>
        <v>0.10244294229405002</v>
      </c>
      <c r="R95">
        <f t="shared" si="7"/>
        <v>392</v>
      </c>
      <c r="S95">
        <f t="shared" si="8"/>
        <v>5290</v>
      </c>
      <c r="T95" s="3">
        <f t="shared" si="9"/>
        <v>6.8989792326645552E-2</v>
      </c>
      <c r="U95" s="8">
        <f>Sheet2!D84</f>
        <v>6.0429570737419495E-2</v>
      </c>
      <c r="V95">
        <f t="shared" si="10"/>
        <v>5682</v>
      </c>
      <c r="W95">
        <f t="shared" si="4"/>
        <v>6095</v>
      </c>
      <c r="X95" s="3">
        <f t="shared" si="5"/>
        <v>3.2321575061525838E-2</v>
      </c>
      <c r="Y95">
        <f t="shared" si="11"/>
        <v>3</v>
      </c>
      <c r="Z95">
        <v>81</v>
      </c>
      <c r="AC95">
        <v>66</v>
      </c>
      <c r="AF95">
        <v>6</v>
      </c>
      <c r="AI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N96" s="7">
        <f t="shared" si="2"/>
        <v>223783</v>
      </c>
      <c r="O96" s="4">
        <f t="shared" si="3"/>
        <v>0.10201960619083733</v>
      </c>
      <c r="R96">
        <f t="shared" si="7"/>
        <v>297</v>
      </c>
      <c r="S96">
        <f t="shared" si="8"/>
        <v>3632</v>
      </c>
      <c r="T96" s="3">
        <f t="shared" si="9"/>
        <v>7.5591753626877062E-2</v>
      </c>
      <c r="U96" s="8">
        <f>Sheet2!D85</f>
        <v>6.1923496545111908E-2</v>
      </c>
      <c r="V96">
        <f t="shared" si="10"/>
        <v>3929</v>
      </c>
      <c r="W96">
        <f t="shared" si="4"/>
        <v>6002</v>
      </c>
      <c r="X96" s="3">
        <f t="shared" si="5"/>
        <v>3.0323225591469511E-2</v>
      </c>
      <c r="Y96">
        <f t="shared" si="11"/>
        <v>1</v>
      </c>
      <c r="Z96">
        <v>81</v>
      </c>
      <c r="AC96">
        <v>68</v>
      </c>
      <c r="AF96">
        <v>6</v>
      </c>
      <c r="AI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N97" s="7">
        <f t="shared" si="2"/>
        <v>231095</v>
      </c>
      <c r="O97" s="4">
        <f t="shared" si="3"/>
        <v>0.10065768991282691</v>
      </c>
      <c r="R97">
        <f t="shared" si="7"/>
        <v>441</v>
      </c>
      <c r="S97">
        <f t="shared" si="8"/>
        <v>7312</v>
      </c>
      <c r="T97" s="8">
        <f t="shared" si="9"/>
        <v>5.6881207274603378E-2</v>
      </c>
      <c r="U97" s="8">
        <f>Sheet2!D86</f>
        <v>6.149177942223736E-2</v>
      </c>
      <c r="V97">
        <f t="shared" si="10"/>
        <v>7753</v>
      </c>
      <c r="W97">
        <f t="shared" si="4"/>
        <v>6094</v>
      </c>
      <c r="X97" s="3">
        <f t="shared" si="5"/>
        <v>2.789629143419757E-2</v>
      </c>
      <c r="Y97">
        <f t="shared" si="11"/>
        <v>4</v>
      </c>
      <c r="Z97">
        <v>82</v>
      </c>
      <c r="AC97">
        <v>68</v>
      </c>
      <c r="AF97">
        <v>6</v>
      </c>
      <c r="AI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N98" s="7">
        <f t="shared" si="2"/>
        <v>232954</v>
      </c>
      <c r="O98" s="4">
        <f t="shared" si="3"/>
        <v>0.1005706519640775</v>
      </c>
      <c r="R98">
        <f t="shared" si="7"/>
        <v>183</v>
      </c>
      <c r="S98">
        <f t="shared" si="8"/>
        <v>1859</v>
      </c>
      <c r="T98" s="8">
        <f t="shared" si="9"/>
        <v>8.9618021547502452E-2</v>
      </c>
      <c r="U98" s="8">
        <f>Sheet2!D87</f>
        <v>6.3526730604880829E-2</v>
      </c>
      <c r="V98">
        <f t="shared" si="10"/>
        <v>2042</v>
      </c>
      <c r="W98">
        <f t="shared" si="4"/>
        <v>5896</v>
      </c>
      <c r="X98" s="3">
        <f t="shared" si="5"/>
        <v>2.8663500678426053E-2</v>
      </c>
      <c r="Y98">
        <f t="shared" si="11"/>
        <v>1</v>
      </c>
      <c r="Z98">
        <v>82</v>
      </c>
      <c r="AC98">
        <v>68</v>
      </c>
      <c r="AF98">
        <v>6</v>
      </c>
      <c r="AI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N99" s="7">
        <f t="shared" si="2"/>
        <v>237922</v>
      </c>
      <c r="O99" s="4">
        <f t="shared" si="3"/>
        <v>9.9684029288782089E-2</v>
      </c>
      <c r="R99">
        <f t="shared" si="7"/>
        <v>295</v>
      </c>
      <c r="S99">
        <f t="shared" si="8"/>
        <v>4968</v>
      </c>
      <c r="T99" s="8">
        <f t="shared" si="9"/>
        <v>5.6051681550446514E-2</v>
      </c>
      <c r="U99" s="8">
        <f>Sheet2!D88</f>
        <v>6.4172695723780954E-2</v>
      </c>
      <c r="V99">
        <f t="shared" si="10"/>
        <v>5263</v>
      </c>
      <c r="W99">
        <f t="shared" si="4"/>
        <v>5942</v>
      </c>
      <c r="X99" s="3">
        <f t="shared" si="5"/>
        <v>2.7431841130932347E-2</v>
      </c>
      <c r="Y99">
        <f t="shared" si="11"/>
        <v>2</v>
      </c>
      <c r="Z99">
        <v>82</v>
      </c>
      <c r="AC99">
        <v>68</v>
      </c>
      <c r="AF99">
        <v>6</v>
      </c>
      <c r="AI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N100" s="7">
        <f t="shared" si="2"/>
        <v>241834</v>
      </c>
      <c r="O100" s="4">
        <f t="shared" si="3"/>
        <v>9.9096615568014607E-2</v>
      </c>
      <c r="R100">
        <f t="shared" si="7"/>
        <v>258</v>
      </c>
      <c r="S100">
        <f t="shared" si="8"/>
        <v>3912</v>
      </c>
      <c r="T100" s="8">
        <f t="shared" si="9"/>
        <v>6.1870503597122303E-2</v>
      </c>
      <c r="U100" s="8">
        <f>Sheet2!D89</f>
        <v>6.5295327652071702E-2</v>
      </c>
      <c r="V100">
        <f t="shared" si="10"/>
        <v>4170</v>
      </c>
      <c r="W100">
        <f t="shared" si="4"/>
        <v>5957</v>
      </c>
      <c r="X100" s="3">
        <f t="shared" si="5"/>
        <v>2.3501762632197415E-2</v>
      </c>
      <c r="Y100">
        <f t="shared" si="11"/>
        <v>2</v>
      </c>
      <c r="Z100">
        <v>85</v>
      </c>
      <c r="AC100">
        <v>69</v>
      </c>
      <c r="AF100">
        <v>6</v>
      </c>
      <c r="AI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N101" s="7">
        <f t="shared" ref="N101:N132" si="15">B101-C101</f>
        <v>248380</v>
      </c>
      <c r="O101" s="4">
        <f t="shared" ref="O101:O132" si="16">C101/B101</f>
        <v>9.8249359211739676E-2</v>
      </c>
      <c r="R101">
        <f t="shared" ref="R101:R132" si="17">C101-C100</f>
        <v>461</v>
      </c>
      <c r="S101">
        <f t="shared" ref="S101:S122" si="18">N101-N100</f>
        <v>6546</v>
      </c>
      <c r="T101" s="8">
        <f t="shared" ref="T101:T122" si="19">R101/V101</f>
        <v>6.5791351505637224E-2</v>
      </c>
      <c r="U101" s="8">
        <f>Sheet2!D90</f>
        <v>6.4916587624839595E-2</v>
      </c>
      <c r="V101">
        <f t="shared" ref="V101:V132" si="20">B101-B100</f>
        <v>7007</v>
      </c>
      <c r="W101">
        <f t="shared" ref="W101:W132" si="21">C101-D101-E101</f>
        <v>6108</v>
      </c>
      <c r="X101" s="3">
        <f t="shared" ref="X101:X132" si="22">F101/W101</f>
        <v>2.2429600523903078E-2</v>
      </c>
      <c r="Y101">
        <f t="shared" ref="Y101:Y132" si="23">E101-E100</f>
        <v>4</v>
      </c>
      <c r="Z101">
        <v>85</v>
      </c>
      <c r="AC101">
        <v>70</v>
      </c>
      <c r="AF101">
        <v>6</v>
      </c>
      <c r="AI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N102" s="7">
        <f t="shared" si="15"/>
        <v>254430</v>
      </c>
      <c r="O102" s="4">
        <f t="shared" si="16"/>
        <v>9.7839537910028612E-2</v>
      </c>
      <c r="R102">
        <f t="shared" si="17"/>
        <v>531</v>
      </c>
      <c r="S102">
        <f t="shared" si="18"/>
        <v>6050</v>
      </c>
      <c r="T102" s="8">
        <f t="shared" si="19"/>
        <v>8.0686825710378357E-2</v>
      </c>
      <c r="U102" s="8">
        <f>Sheet2!D91</f>
        <v>6.7111171587971155E-2</v>
      </c>
      <c r="V102">
        <f t="shared" si="20"/>
        <v>6581</v>
      </c>
      <c r="W102">
        <f t="shared" si="21"/>
        <v>6236</v>
      </c>
      <c r="X102" s="3">
        <f t="shared" si="22"/>
        <v>2.2610647851186657E-2</v>
      </c>
      <c r="Y102">
        <f t="shared" si="23"/>
        <v>8</v>
      </c>
      <c r="Z102">
        <v>85</v>
      </c>
      <c r="AC102">
        <v>70</v>
      </c>
      <c r="AF102">
        <v>6</v>
      </c>
      <c r="AI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N103" s="7">
        <f t="shared" si="15"/>
        <v>260278</v>
      </c>
      <c r="O103" s="4">
        <f t="shared" si="16"/>
        <v>9.6921710407616615E-2</v>
      </c>
      <c r="R103">
        <f t="shared" si="17"/>
        <v>341</v>
      </c>
      <c r="S103">
        <f t="shared" si="18"/>
        <v>5848</v>
      </c>
      <c r="T103" s="8">
        <f t="shared" si="19"/>
        <v>5.5097754079819032E-2</v>
      </c>
      <c r="U103" s="8">
        <f>Sheet2!D92</f>
        <v>6.4350724266119722E-2</v>
      </c>
      <c r="V103">
        <f t="shared" si="20"/>
        <v>6189</v>
      </c>
      <c r="W103">
        <f t="shared" si="21"/>
        <v>6337</v>
      </c>
      <c r="X103" s="3">
        <f t="shared" si="22"/>
        <v>2.0672242385987059E-2</v>
      </c>
      <c r="Y103">
        <f t="shared" si="23"/>
        <v>2</v>
      </c>
      <c r="Z103">
        <v>85</v>
      </c>
      <c r="AC103">
        <v>70</v>
      </c>
      <c r="AF103">
        <v>6</v>
      </c>
      <c r="AI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N104" s="7">
        <f t="shared" si="15"/>
        <v>267442</v>
      </c>
      <c r="O104" s="4">
        <f t="shared" si="16"/>
        <v>9.6235469045688027E-2</v>
      </c>
      <c r="R104">
        <f t="shared" si="17"/>
        <v>544</v>
      </c>
      <c r="S104">
        <f t="shared" si="18"/>
        <v>7164</v>
      </c>
      <c r="T104" s="8">
        <f t="shared" si="19"/>
        <v>7.0576024909185256E-2</v>
      </c>
      <c r="U104" s="8">
        <f>Sheet2!D93</f>
        <v>6.7068788501026697E-2</v>
      </c>
      <c r="V104">
        <f t="shared" si="20"/>
        <v>7708</v>
      </c>
      <c r="W104">
        <f t="shared" si="21"/>
        <v>6579</v>
      </c>
      <c r="X104" s="3">
        <f t="shared" si="22"/>
        <v>1.7935856513147896E-2</v>
      </c>
      <c r="Y104">
        <f t="shared" si="23"/>
        <v>0</v>
      </c>
      <c r="Z104">
        <v>85</v>
      </c>
      <c r="AC104">
        <v>70</v>
      </c>
      <c r="AF104">
        <v>6</v>
      </c>
      <c r="AI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N105" s="7">
        <f t="shared" si="15"/>
        <v>271702</v>
      </c>
      <c r="O105" s="4">
        <f t="shared" si="16"/>
        <v>9.5644011889347846E-2</v>
      </c>
      <c r="R105">
        <f t="shared" si="17"/>
        <v>257</v>
      </c>
      <c r="S105">
        <f t="shared" si="18"/>
        <v>4260</v>
      </c>
      <c r="T105" s="8">
        <f t="shared" si="19"/>
        <v>5.6896170024352447E-2</v>
      </c>
      <c r="U105" s="8">
        <f>Sheet2!D94</f>
        <v>6.4848557982382038E-2</v>
      </c>
      <c r="V105">
        <f t="shared" si="20"/>
        <v>4517</v>
      </c>
      <c r="W105">
        <f t="shared" si="21"/>
        <v>6443</v>
      </c>
      <c r="X105" s="3">
        <f t="shared" si="22"/>
        <v>1.8469656992084433E-2</v>
      </c>
      <c r="Y105">
        <f t="shared" si="23"/>
        <v>3</v>
      </c>
      <c r="Z105">
        <v>85</v>
      </c>
      <c r="AC105">
        <v>70</v>
      </c>
      <c r="AF105">
        <v>6</v>
      </c>
      <c r="AI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N106" s="7">
        <f t="shared" si="15"/>
        <v>274831</v>
      </c>
      <c r="O106" s="4">
        <f t="shared" si="16"/>
        <v>9.5281046827421612E-2</v>
      </c>
      <c r="R106">
        <f t="shared" si="17"/>
        <v>209</v>
      </c>
      <c r="S106">
        <f t="shared" si="18"/>
        <v>3129</v>
      </c>
      <c r="T106" s="8">
        <f t="shared" si="19"/>
        <v>6.2612342720191727E-2</v>
      </c>
      <c r="U106" s="8">
        <f>Sheet2!D95</f>
        <v>6.583143507972665E-2</v>
      </c>
      <c r="V106">
        <f t="shared" si="20"/>
        <v>3338</v>
      </c>
      <c r="W106">
        <f t="shared" si="21"/>
        <v>6402</v>
      </c>
      <c r="X106" s="3">
        <f t="shared" si="22"/>
        <v>2.077475788815995E-2</v>
      </c>
      <c r="Y106">
        <f t="shared" si="23"/>
        <v>6</v>
      </c>
      <c r="Z106">
        <v>87</v>
      </c>
      <c r="AC106">
        <v>78</v>
      </c>
      <c r="AF106">
        <v>6</v>
      </c>
      <c r="AI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N107" s="7">
        <f t="shared" si="15"/>
        <v>279333</v>
      </c>
      <c r="O107" s="4">
        <f t="shared" si="16"/>
        <v>9.5072567059738239E-2</v>
      </c>
      <c r="R107">
        <f t="shared" si="17"/>
        <v>403</v>
      </c>
      <c r="S107">
        <f t="shared" si="18"/>
        <v>4502</v>
      </c>
      <c r="T107" s="8">
        <f t="shared" si="19"/>
        <v>8.2161060142711517E-2</v>
      </c>
      <c r="U107" s="8">
        <f>Sheet2!D96</f>
        <v>6.8232078519070691E-2</v>
      </c>
      <c r="V107">
        <f t="shared" si="20"/>
        <v>4905</v>
      </c>
      <c r="W107">
        <f t="shared" si="21"/>
        <v>6578</v>
      </c>
      <c r="X107" s="3">
        <f t="shared" si="22"/>
        <v>2.2651261781696564E-2</v>
      </c>
      <c r="Y107">
        <f t="shared" si="23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N108" s="7">
        <f t="shared" si="15"/>
        <v>286345</v>
      </c>
      <c r="O108" s="4">
        <f t="shared" si="16"/>
        <v>9.5004819772127491E-2</v>
      </c>
      <c r="R108">
        <f t="shared" si="17"/>
        <v>713</v>
      </c>
      <c r="S108">
        <f t="shared" si="18"/>
        <v>7012</v>
      </c>
      <c r="T108" s="8">
        <f t="shared" si="19"/>
        <v>9.229773462783171E-2</v>
      </c>
      <c r="U108" s="8">
        <f>Sheet2!D97</f>
        <v>7.3187998925859921E-2</v>
      </c>
      <c r="V108">
        <f t="shared" si="20"/>
        <v>7725</v>
      </c>
      <c r="W108">
        <f t="shared" si="21"/>
        <v>6907</v>
      </c>
      <c r="X108" s="3">
        <f t="shared" si="22"/>
        <v>2.0993195309106705E-2</v>
      </c>
      <c r="Y108">
        <f t="shared" si="23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N109" s="7">
        <f t="shared" si="15"/>
        <v>290569</v>
      </c>
      <c r="O109" s="4">
        <f t="shared" si="16"/>
        <v>9.4586257182385863E-2</v>
      </c>
      <c r="R109">
        <f t="shared" si="17"/>
        <v>295</v>
      </c>
      <c r="S109">
        <f t="shared" si="18"/>
        <v>4224</v>
      </c>
      <c r="T109" s="8">
        <f t="shared" si="19"/>
        <v>6.5279929187873426E-2</v>
      </c>
      <c r="U109" s="8">
        <f>Sheet2!D98</f>
        <v>7.1000745482121277E-2</v>
      </c>
      <c r="V109">
        <f t="shared" si="20"/>
        <v>4519</v>
      </c>
      <c r="W109">
        <f t="shared" si="21"/>
        <v>6844</v>
      </c>
      <c r="X109" s="3">
        <f t="shared" si="22"/>
        <v>2.1332554061952076E-2</v>
      </c>
      <c r="Y109">
        <f t="shared" si="23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N110" s="7">
        <f t="shared" si="15"/>
        <v>297014</v>
      </c>
      <c r="O110" s="4">
        <f t="shared" si="16"/>
        <v>9.429278883684622E-2</v>
      </c>
      <c r="R110">
        <f t="shared" si="17"/>
        <v>567</v>
      </c>
      <c r="S110">
        <f t="shared" si="18"/>
        <v>6445</v>
      </c>
      <c r="T110" s="8">
        <f t="shared" si="19"/>
        <v>8.0861380490587567E-2</v>
      </c>
      <c r="U110" s="8">
        <f>Sheet2!D99</f>
        <v>7.5219011177122139E-2</v>
      </c>
      <c r="V110">
        <f t="shared" si="20"/>
        <v>7012</v>
      </c>
      <c r="W110">
        <f t="shared" si="21"/>
        <v>7081</v>
      </c>
      <c r="X110" s="3">
        <f t="shared" si="22"/>
        <v>1.8923880807795508E-2</v>
      </c>
      <c r="Y110">
        <f t="shared" si="23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N111" s="7">
        <f t="shared" si="15"/>
        <v>300871</v>
      </c>
      <c r="O111" s="4">
        <f t="shared" si="16"/>
        <v>9.4073119471025007E-2</v>
      </c>
      <c r="R111">
        <f t="shared" si="17"/>
        <v>321</v>
      </c>
      <c r="S111">
        <f t="shared" si="18"/>
        <v>3857</v>
      </c>
      <c r="T111" s="8">
        <f t="shared" si="19"/>
        <v>7.6831019626615607E-2</v>
      </c>
      <c r="U111" s="8">
        <f>Sheet2!D100</f>
        <v>7.6393877438249436E-2</v>
      </c>
      <c r="V111">
        <f t="shared" si="20"/>
        <v>4178</v>
      </c>
      <c r="W111">
        <f t="shared" si="21"/>
        <v>6946</v>
      </c>
      <c r="X111" s="3">
        <f t="shared" si="22"/>
        <v>2.0299452922545348E-2</v>
      </c>
      <c r="Y111">
        <f t="shared" si="23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N112" s="7">
        <f t="shared" si="15"/>
        <v>304060</v>
      </c>
      <c r="O112" s="4">
        <f t="shared" si="16"/>
        <v>9.4293986583898301E-2</v>
      </c>
      <c r="R112">
        <f t="shared" si="17"/>
        <v>413</v>
      </c>
      <c r="S112">
        <f t="shared" si="18"/>
        <v>3189</v>
      </c>
      <c r="T112" s="8">
        <f t="shared" si="19"/>
        <v>0.11465852304275402</v>
      </c>
      <c r="U112" s="8">
        <f>Sheet2!D101</f>
        <v>8.2797131437965923E-2</v>
      </c>
      <c r="V112">
        <f t="shared" si="20"/>
        <v>3602</v>
      </c>
      <c r="W112">
        <f t="shared" si="21"/>
        <v>7073</v>
      </c>
      <c r="X112" s="3">
        <f t="shared" si="22"/>
        <v>2.1348791177718082E-2</v>
      </c>
      <c r="Y112">
        <f t="shared" si="23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N113" s="7">
        <f t="shared" si="15"/>
        <v>307111</v>
      </c>
      <c r="O113" s="4">
        <f t="shared" si="16"/>
        <v>9.4174728645587541E-2</v>
      </c>
      <c r="R113">
        <f t="shared" si="17"/>
        <v>273</v>
      </c>
      <c r="S113">
        <f t="shared" si="18"/>
        <v>3051</v>
      </c>
      <c r="T113" s="8">
        <f t="shared" si="19"/>
        <v>8.2129963898916969E-2</v>
      </c>
      <c r="U113" s="8">
        <f>Sheet2!D102</f>
        <v>8.4644831986388766E-2</v>
      </c>
      <c r="V113">
        <f t="shared" si="20"/>
        <v>3324</v>
      </c>
      <c r="W113">
        <f t="shared" si="21"/>
        <v>7159</v>
      </c>
      <c r="X113" s="3">
        <f t="shared" si="22"/>
        <v>2.3047911719513897E-2</v>
      </c>
      <c r="Y113">
        <f t="shared" si="23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N114" s="7">
        <f t="shared" si="15"/>
        <v>312131</v>
      </c>
      <c r="O114" s="4">
        <f t="shared" si="16"/>
        <v>9.3890975806592086E-2</v>
      </c>
      <c r="R114">
        <f t="shared" si="17"/>
        <v>414</v>
      </c>
      <c r="S114">
        <f t="shared" si="18"/>
        <v>5020</v>
      </c>
      <c r="T114" s="8">
        <f t="shared" si="19"/>
        <v>7.6186970923813033E-2</v>
      </c>
      <c r="U114" s="8">
        <f>Sheet2!D103</f>
        <v>8.370117896854222E-2</v>
      </c>
      <c r="V114">
        <f t="shared" si="20"/>
        <v>5434</v>
      </c>
      <c r="W114">
        <f t="shared" si="21"/>
        <v>7376</v>
      </c>
      <c r="X114" s="3">
        <f t="shared" si="22"/>
        <v>2.2369848156182214E-2</v>
      </c>
      <c r="Y114">
        <f t="shared" si="23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N115" s="7">
        <f t="shared" si="15"/>
        <v>319094</v>
      </c>
      <c r="O115" s="4">
        <f t="shared" si="16"/>
        <v>9.3755857611060311E-2</v>
      </c>
      <c r="R115">
        <f t="shared" si="17"/>
        <v>669</v>
      </c>
      <c r="S115">
        <f t="shared" si="18"/>
        <v>6963</v>
      </c>
      <c r="T115" s="8">
        <f t="shared" si="19"/>
        <v>8.765723270440251E-2</v>
      </c>
      <c r="U115" s="8">
        <f>Sheet2!D104</f>
        <v>8.2686759474524529E-2</v>
      </c>
      <c r="V115">
        <f t="shared" si="20"/>
        <v>7632</v>
      </c>
      <c r="W115">
        <f t="shared" si="21"/>
        <v>7622</v>
      </c>
      <c r="X115" s="3">
        <f t="shared" si="22"/>
        <v>2.2041458934662819E-2</v>
      </c>
      <c r="Y115">
        <f t="shared" si="23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N116" s="7">
        <f t="shared" si="15"/>
        <v>327496</v>
      </c>
      <c r="O116" s="4">
        <f t="shared" si="16"/>
        <v>9.3441697208596769E-2</v>
      </c>
      <c r="R116">
        <f t="shared" si="17"/>
        <v>744</v>
      </c>
      <c r="S116">
        <f t="shared" si="18"/>
        <v>8402</v>
      </c>
      <c r="T116" s="8">
        <f t="shared" si="19"/>
        <v>8.1347036956046365E-2</v>
      </c>
      <c r="U116" s="8">
        <f>Sheet2!D105</f>
        <v>8.433346558222575E-2</v>
      </c>
      <c r="V116">
        <f t="shared" si="20"/>
        <v>9146</v>
      </c>
      <c r="W116">
        <f t="shared" si="21"/>
        <v>7963</v>
      </c>
      <c r="X116" s="3">
        <f t="shared" si="22"/>
        <v>2.1223157101594878E-2</v>
      </c>
      <c r="Y116">
        <f t="shared" si="23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5"/>
        <v>333323</v>
      </c>
      <c r="O117" s="4">
        <f t="shared" si="16"/>
        <v>9.3792649705564099E-2</v>
      </c>
      <c r="R117">
        <f t="shared" si="17"/>
        <v>743</v>
      </c>
      <c r="S117">
        <f t="shared" si="18"/>
        <v>5827</v>
      </c>
      <c r="T117" s="8">
        <f t="shared" si="19"/>
        <v>0.11308980213089802</v>
      </c>
      <c r="U117" s="8">
        <f>Sheet2!D106</f>
        <v>8.9680589680589687E-2</v>
      </c>
      <c r="V117">
        <f t="shared" si="20"/>
        <v>6570</v>
      </c>
      <c r="W117">
        <f t="shared" si="21"/>
        <v>7670</v>
      </c>
      <c r="X117" s="3">
        <f t="shared" si="22"/>
        <v>2.3207301173402868E-2</v>
      </c>
      <c r="Y117">
        <f t="shared" si="23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5"/>
        <v>339815</v>
      </c>
      <c r="O118" s="4">
        <f t="shared" si="16"/>
        <v>9.3384238174896023E-2</v>
      </c>
      <c r="R118">
        <f t="shared" si="17"/>
        <v>503</v>
      </c>
      <c r="S118">
        <f t="shared" si="18"/>
        <v>6492</v>
      </c>
      <c r="T118" s="8">
        <f t="shared" si="19"/>
        <v>7.1908506075768402E-2</v>
      </c>
      <c r="U118" s="8">
        <f>Sheet2!D107</f>
        <v>8.8026602346439359E-2</v>
      </c>
      <c r="V118">
        <f t="shared" si="20"/>
        <v>6995</v>
      </c>
      <c r="W118">
        <f t="shared" si="21"/>
        <v>8047</v>
      </c>
      <c r="X118" s="3">
        <f t="shared" si="22"/>
        <v>2.1995774822915374E-2</v>
      </c>
      <c r="Y118">
        <f t="shared" si="23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3"/>
        <v>26</v>
      </c>
      <c r="AJ118">
        <f t="shared" ref="AJ118:AK122" si="24">AA118-AD118-AG118</f>
        <v>16</v>
      </c>
      <c r="AK118">
        <f t="shared" si="24"/>
        <v>569</v>
      </c>
      <c r="AT118">
        <f t="shared" ref="AT118:AT149" si="25">AI118-AS118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5"/>
        <v>342106</v>
      </c>
      <c r="O119" s="4">
        <f t="shared" si="16"/>
        <v>9.4018135208999806E-2</v>
      </c>
      <c r="R119">
        <f t="shared" si="17"/>
        <v>500</v>
      </c>
      <c r="S119">
        <f t="shared" si="18"/>
        <v>2291</v>
      </c>
      <c r="T119" s="8">
        <f t="shared" si="19"/>
        <v>0.17914725904693657</v>
      </c>
      <c r="U119" s="8">
        <f>Sheet2!D108</f>
        <v>9.1807505012890284E-2</v>
      </c>
      <c r="V119">
        <f t="shared" si="20"/>
        <v>2791</v>
      </c>
      <c r="W119">
        <f t="shared" si="21"/>
        <v>8144</v>
      </c>
      <c r="X119" s="3">
        <f t="shared" si="22"/>
        <v>2.1242632612966602E-2</v>
      </c>
      <c r="Y119">
        <f t="shared" si="23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3"/>
        <v>30</v>
      </c>
      <c r="AJ119">
        <f t="shared" si="24"/>
        <v>14</v>
      </c>
      <c r="AK119">
        <f t="shared" si="24"/>
        <v>573</v>
      </c>
      <c r="AT119">
        <f t="shared" si="25"/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5"/>
        <v>345469</v>
      </c>
      <c r="O120" s="4">
        <f t="shared" si="16"/>
        <v>9.3968250637950793E-2</v>
      </c>
      <c r="R120">
        <f t="shared" si="17"/>
        <v>328</v>
      </c>
      <c r="S120">
        <f t="shared" si="18"/>
        <v>3363</v>
      </c>
      <c r="T120" s="8">
        <f t="shared" si="19"/>
        <v>8.8864806285559469E-2</v>
      </c>
      <c r="U120" s="8">
        <f>Sheet2!D109</f>
        <v>9.2311696916633143E-2</v>
      </c>
      <c r="V120">
        <f t="shared" si="20"/>
        <v>3691</v>
      </c>
      <c r="W120">
        <f t="shared" si="21"/>
        <v>8176</v>
      </c>
      <c r="X120" s="3">
        <f t="shared" si="22"/>
        <v>2.2749510763209392E-2</v>
      </c>
      <c r="Y120">
        <f t="shared" si="23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3"/>
        <v>30</v>
      </c>
      <c r="AJ120">
        <f t="shared" si="24"/>
        <v>14</v>
      </c>
      <c r="AK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5"/>
        <v>348729</v>
      </c>
      <c r="O121" s="4">
        <f t="shared" si="16"/>
        <v>9.3657167361896221E-2</v>
      </c>
      <c r="R121">
        <f t="shared" si="17"/>
        <v>206</v>
      </c>
      <c r="S121">
        <f t="shared" si="18"/>
        <v>3260</v>
      </c>
      <c r="T121" s="8">
        <f t="shared" si="19"/>
        <v>5.9434506635891518E-2</v>
      </c>
      <c r="U121" s="8">
        <f>Sheet2!D110</f>
        <v>9.1658186691817037E-2</v>
      </c>
      <c r="V121">
        <f t="shared" si="20"/>
        <v>3466</v>
      </c>
      <c r="W121">
        <f t="shared" si="21"/>
        <v>8175</v>
      </c>
      <c r="X121" s="3">
        <f t="shared" si="22"/>
        <v>2.3241590214067277E-2</v>
      </c>
      <c r="Y121">
        <f t="shared" si="23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3"/>
        <v>30</v>
      </c>
      <c r="AJ121">
        <f t="shared" si="24"/>
        <v>14</v>
      </c>
      <c r="AK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5"/>
        <v>356175</v>
      </c>
      <c r="O122" s="4">
        <f t="shared" si="16"/>
        <v>9.349930773302928E-2</v>
      </c>
      <c r="R122">
        <f t="shared" si="17"/>
        <v>701</v>
      </c>
      <c r="S122">
        <f t="shared" si="18"/>
        <v>7446</v>
      </c>
      <c r="T122" s="8">
        <f t="shared" si="19"/>
        <v>8.6043942555541916E-2</v>
      </c>
      <c r="U122" s="8">
        <f>Sheet2!D111</f>
        <v>9.1285595255599664E-2</v>
      </c>
      <c r="V122">
        <f t="shared" si="20"/>
        <v>8147</v>
      </c>
      <c r="W122">
        <f t="shared" si="21"/>
        <v>8607</v>
      </c>
      <c r="X122" s="3">
        <f t="shared" si="22"/>
        <v>2.265597769257581E-2</v>
      </c>
      <c r="Y122">
        <f t="shared" si="23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3"/>
        <v>39</v>
      </c>
      <c r="AJ122">
        <f t="shared" si="24"/>
        <v>16</v>
      </c>
      <c r="AK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5"/>
        <v>365396</v>
      </c>
      <c r="O123" s="4">
        <f t="shared" si="16"/>
        <v>9.3337171101604915E-2</v>
      </c>
      <c r="R123">
        <f t="shared" si="17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0"/>
        <v>10100</v>
      </c>
      <c r="W123">
        <f t="shared" si="21"/>
        <v>9283</v>
      </c>
      <c r="X123" s="3">
        <f t="shared" si="22"/>
        <v>2.2621997199181298E-2</v>
      </c>
      <c r="Y123">
        <f t="shared" si="23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5"/>
        <v>365823</v>
      </c>
      <c r="O124" s="4">
        <f t="shared" si="16"/>
        <v>9.3882980040918843E-2</v>
      </c>
      <c r="R124">
        <f t="shared" si="17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0"/>
        <v>714</v>
      </c>
      <c r="W124">
        <f t="shared" si="21"/>
        <v>9318</v>
      </c>
      <c r="X124" s="3">
        <f t="shared" si="22"/>
        <v>2.2537025112685124E-2</v>
      </c>
      <c r="Y124">
        <f t="shared" si="23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5"/>
        <v>375933</v>
      </c>
      <c r="O125" s="4">
        <f t="shared" si="16"/>
        <v>9.3038067826787654E-2</v>
      </c>
      <c r="R125">
        <f t="shared" si="17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0"/>
        <v>10771</v>
      </c>
      <c r="W125">
        <f t="shared" si="21"/>
        <v>9897</v>
      </c>
      <c r="X125" s="3">
        <f t="shared" si="22"/>
        <v>2.1622713953723352E-2</v>
      </c>
      <c r="Y125">
        <f t="shared" si="23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5"/>
        <v>380360</v>
      </c>
      <c r="O126" s="4">
        <f t="shared" si="16"/>
        <v>9.2797668311600967E-2</v>
      </c>
      <c r="R126">
        <f t="shared" si="17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0"/>
        <v>4770</v>
      </c>
      <c r="W126">
        <f t="shared" si="21"/>
        <v>10164</v>
      </c>
      <c r="X126" s="3">
        <f t="shared" si="22"/>
        <v>2.1743408107044469E-2</v>
      </c>
      <c r="Y126">
        <f t="shared" si="23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5"/>
        <v>383802</v>
      </c>
      <c r="O127" s="4">
        <f t="shared" si="16"/>
        <v>9.3140463256785461E-2</v>
      </c>
      <c r="R127">
        <f t="shared" si="17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0"/>
        <v>3954</v>
      </c>
      <c r="W127">
        <f t="shared" si="21"/>
        <v>10314</v>
      </c>
      <c r="X127" s="3">
        <f t="shared" si="22"/>
        <v>2.1621097537327903E-2</v>
      </c>
      <c r="Y127">
        <f t="shared" si="23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5"/>
        <v>388115</v>
      </c>
      <c r="O128" s="4">
        <f t="shared" si="16"/>
        <v>9.299428849191882E-2</v>
      </c>
      <c r="R128">
        <f t="shared" si="17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0"/>
        <v>4687</v>
      </c>
      <c r="W128">
        <f t="shared" si="21"/>
        <v>10378</v>
      </c>
      <c r="X128" s="3">
        <f t="shared" si="22"/>
        <v>2.1584120254384276E-2</v>
      </c>
      <c r="Y128">
        <f t="shared" si="23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5"/>
        <v>396225</v>
      </c>
      <c r="O129" s="4">
        <f t="shared" si="16"/>
        <v>9.2754399703251861E-2</v>
      </c>
      <c r="R129">
        <f t="shared" si="17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0"/>
        <v>8826</v>
      </c>
      <c r="W129">
        <f t="shared" si="21"/>
        <v>10831</v>
      </c>
      <c r="X129" s="3">
        <f t="shared" si="22"/>
        <v>2.1419998153448434E-2</v>
      </c>
      <c r="Y129">
        <f t="shared" si="23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5"/>
        <v>400296</v>
      </c>
      <c r="O130" s="4">
        <f t="shared" si="16"/>
        <v>9.2825933245100356E-2</v>
      </c>
      <c r="R130">
        <f t="shared" si="17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0"/>
        <v>4522</v>
      </c>
      <c r="W130">
        <f t="shared" si="21"/>
        <v>10992</v>
      </c>
      <c r="X130" s="3">
        <f t="shared" si="22"/>
        <v>2.0924308588064048E-2</v>
      </c>
      <c r="Y130">
        <f t="shared" si="23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5"/>
        <v>405623</v>
      </c>
      <c r="O131" s="4">
        <f t="shared" si="16"/>
        <v>9.3075253045828851E-2</v>
      </c>
      <c r="R131">
        <f t="shared" si="17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0"/>
        <v>5995</v>
      </c>
      <c r="W131">
        <f t="shared" si="21"/>
        <v>11340</v>
      </c>
      <c r="X131" s="3">
        <f t="shared" si="22"/>
        <v>1.9400352733686066E-2</v>
      </c>
      <c r="Y131">
        <f t="shared" si="23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5"/>
        <v>409321</v>
      </c>
      <c r="O132" s="4">
        <f t="shared" si="16"/>
        <v>9.3092301318083825E-2</v>
      </c>
      <c r="R132">
        <f t="shared" si="17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0"/>
        <v>4086</v>
      </c>
      <c r="W132">
        <f t="shared" si="21"/>
        <v>11586</v>
      </c>
      <c r="X132" s="3">
        <f t="shared" si="22"/>
        <v>1.9506300707750734E-2</v>
      </c>
      <c r="Y132">
        <f t="shared" si="23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  <c r="AS138">
        <f>COUNTIF('Wartburg Positive Tests'!G:G,"&lt;="&amp;covid19!A138)-COUNTIF('Wartburg Positive Tests'!H:H,"&lt;="&amp;covid19!A138)</f>
        <v>2</v>
      </c>
      <c r="AT138">
        <f t="shared" si="25"/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  <c r="AS139">
        <f>COUNTIF('Wartburg Positive Tests'!G:G,"&lt;="&amp;covid19!A139)-COUNTIF('Wartburg Positive Tests'!H:H,"&lt;="&amp;covid19!A139)</f>
        <v>2</v>
      </c>
      <c r="AT139">
        <f t="shared" si="25"/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  <c r="AS140">
        <f>COUNTIF('Wartburg Positive Tests'!G:G,"&lt;="&amp;covid19!A140)-COUNTIF('Wartburg Positive Tests'!H:H,"&lt;="&amp;covid19!A140)</f>
        <v>2</v>
      </c>
      <c r="AT140">
        <f t="shared" si="25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  <c r="AS141">
        <f>COUNTIF('Wartburg Positive Tests'!G:G,"&lt;="&amp;covid19!A141)-COUNTIF('Wartburg Positive Tests'!H:H,"&lt;="&amp;covid19!A141)</f>
        <v>2</v>
      </c>
      <c r="AT141">
        <f t="shared" si="25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  <c r="AS142">
        <f>COUNTIF('Wartburg Positive Tests'!G:G,"&lt;="&amp;covid19!A142)-COUNTIF('Wartburg Positive Tests'!H:H,"&lt;="&amp;covid19!A142)</f>
        <v>2</v>
      </c>
      <c r="AT142">
        <f t="shared" si="25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  <c r="AS143">
        <f>COUNTIF('Wartburg Positive Tests'!G:G,"&lt;="&amp;covid19!A143)-COUNTIF('Wartburg Positive Tests'!H:H,"&lt;="&amp;covid19!A143)</f>
        <v>2</v>
      </c>
      <c r="AT143">
        <f t="shared" si="25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  <c r="AS144">
        <f>COUNTIF('Wartburg Positive Tests'!G:G,"&lt;="&amp;covid19!A144)-COUNTIF('Wartburg Positive Tests'!H:H,"&lt;="&amp;covid19!A144)</f>
        <v>2</v>
      </c>
      <c r="AT144">
        <f t="shared" si="25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  <c r="AS145">
        <f>COUNTIF('Wartburg Positive Tests'!G:G,"&lt;="&amp;covid19!A145)-COUNTIF('Wartburg Positive Tests'!H:H,"&lt;="&amp;covid19!A145)</f>
        <v>2</v>
      </c>
      <c r="AT145">
        <f t="shared" si="25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  <c r="AS146">
        <f>COUNTIF('Wartburg Positive Tests'!G:G,"&lt;="&amp;covid19!A146)-COUNTIF('Wartburg Positive Tests'!H:H,"&lt;="&amp;covid19!A146)</f>
        <v>2</v>
      </c>
      <c r="AT146">
        <f t="shared" si="25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  <c r="AS147">
        <f>COUNTIF('Wartburg Positive Tests'!G:G,"&lt;="&amp;covid19!A147)-COUNTIF('Wartburg Positive Tests'!H:H,"&lt;="&amp;covid19!A147)</f>
        <v>3</v>
      </c>
      <c r="AT147">
        <f t="shared" si="25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25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25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  <c r="AS150">
        <f>COUNTIF('Wartburg Positive Tests'!G:G,"&lt;="&amp;covid19!A150)-COUNTIF('Wartburg Positive Tests'!H:H,"&lt;="&amp;covid19!A150)</f>
        <v>2</v>
      </c>
      <c r="AT150">
        <f t="shared" ref="AT150:AT181" si="41">AI150-AS150</f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0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0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0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0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0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0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0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0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0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0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0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0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0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0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0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0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0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0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ref="AT182:AT213" si="163">AI182-AS182</f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163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163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163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163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  <c r="AS187">
        <f>COUNTIF('Wartburg Positive Tests'!G:G,"&lt;="&amp;covid19!A187)-COUNTIF('Wartburg Positive Tests'!H:H,"&lt;="&amp;covid19!A187)</f>
        <v>65</v>
      </c>
      <c r="AT187">
        <f t="shared" si="163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163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si="163"/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si="163"/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si="163"/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163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163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163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  <c r="AS195">
        <f>COUNTIF('Wartburg Positive Tests'!G:G,"&lt;="&amp;covid19!A195)-COUNTIF('Wartburg Positive Tests'!H:H,"&lt;="&amp;covid19!A195)</f>
        <v>71</v>
      </c>
      <c r="AT195">
        <f t="shared" si="163"/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163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si="163"/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si="163"/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si="163"/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163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si="163"/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163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163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163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163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163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163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  <c r="AS208">
        <f>COUNTIF('Wartburg Positive Tests'!G:G,"&lt;="&amp;covid19!A208)-COUNTIF('Wartburg Positive Tests'!H:H,"&lt;="&amp;covid19!A208)</f>
        <v>38</v>
      </c>
      <c r="AT208">
        <f t="shared" si="163"/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  <c r="AS209">
        <f>COUNTIF('Wartburg Positive Tests'!G:G,"&lt;="&amp;covid19!A209)-COUNTIF('Wartburg Positive Tests'!H:H,"&lt;="&amp;covid19!A209)</f>
        <v>38</v>
      </c>
      <c r="AT209">
        <f t="shared" si="163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163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si="163"/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si="163"/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16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ref="AT214:AT245" si="470">AI214-AS214</f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1">C215-C214</f>
        <v>1495</v>
      </c>
      <c r="S215">
        <f t="shared" ref="S215" si="472">N215-N214</f>
        <v>5616</v>
      </c>
      <c r="T215" s="8">
        <f t="shared" ref="T215" si="473">R215/V215</f>
        <v>0.21023765996343693</v>
      </c>
      <c r="U215" s="8">
        <f t="shared" ref="U215" si="474">SUM(R209:R215)/SUM(V209:V215)</f>
        <v>0.20205658210669172</v>
      </c>
      <c r="V215">
        <f t="shared" ref="V215" si="475">B215-B214</f>
        <v>7111</v>
      </c>
      <c r="W215">
        <f t="shared" ref="W215" si="476">C215-D215-E215</f>
        <v>23055</v>
      </c>
      <c r="X215" s="3">
        <f t="shared" ref="X215" si="477">F215/W215</f>
        <v>1.9995662546085449E-2</v>
      </c>
      <c r="Y215">
        <f t="shared" ref="Y215" si="478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9">Z215-AC215-AF215</f>
        <v>136</v>
      </c>
      <c r="AJ215">
        <f t="shared" ref="AJ215" si="480">AA215-AD215-AG215</f>
        <v>31</v>
      </c>
      <c r="AK215">
        <f t="shared" ref="AK215" si="481">AB215-AE215-AH215</f>
        <v>753</v>
      </c>
      <c r="AS215">
        <f>COUNTIF('Wartburg Positive Tests'!G:G,"&lt;="&amp;covid19!A215)-COUNTIF('Wartburg Positive Tests'!H:H,"&lt;="&amp;covid19!A215)</f>
        <v>8</v>
      </c>
      <c r="AT215">
        <f t="shared" si="470"/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2">C216-C215</f>
        <v>1015</v>
      </c>
      <c r="S216">
        <f t="shared" ref="S216" si="483">N216-N215</f>
        <v>4190</v>
      </c>
      <c r="T216" s="8">
        <f t="shared" ref="T216" si="484">R216/V216</f>
        <v>0.19500480307396734</v>
      </c>
      <c r="U216" s="8">
        <f t="shared" ref="U216" si="485">SUM(R210:R216)/SUM(V210:V216)</f>
        <v>0.20108064298257464</v>
      </c>
      <c r="V216">
        <f t="shared" ref="V216" si="486">B216-B215</f>
        <v>5205</v>
      </c>
      <c r="W216">
        <f t="shared" ref="W216" si="487">C216-D216-E216</f>
        <v>23753</v>
      </c>
      <c r="X216" s="3">
        <f t="shared" ref="X216" si="488">F216/W216</f>
        <v>1.9997474003283795E-2</v>
      </c>
      <c r="Y216">
        <f t="shared" ref="Y216" si="489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90">Z216-AC216-AF216</f>
        <v>140</v>
      </c>
      <c r="AJ216">
        <f t="shared" ref="AJ216:AJ219" si="491">AA216-AD216-AG216</f>
        <v>34</v>
      </c>
      <c r="AK216">
        <f t="shared" ref="AK216:AK219" si="492">AB216-AE216-AH216</f>
        <v>785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si="470"/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3">C217-C216</f>
        <v>500</v>
      </c>
      <c r="S217">
        <f t="shared" ref="S217" si="494">N217-N216</f>
        <v>2361</v>
      </c>
      <c r="T217" s="8">
        <f t="shared" ref="T217" si="495">R217/V217</f>
        <v>0.17476406850751486</v>
      </c>
      <c r="U217" s="8">
        <f t="shared" ref="U217" si="496">SUM(R211:R217)/SUM(V211:V217)</f>
        <v>0.20168991416309012</v>
      </c>
      <c r="V217">
        <f t="shared" ref="V217" si="497">B217-B216</f>
        <v>2861</v>
      </c>
      <c r="W217">
        <f t="shared" ref="W217" si="498">C217-D217-E217</f>
        <v>23984</v>
      </c>
      <c r="X217" s="3">
        <f t="shared" ref="X217" si="499">F217/W217</f>
        <v>2.0013342228152101E-2</v>
      </c>
      <c r="Y217">
        <f t="shared" ref="Y217" si="500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90"/>
        <v>139</v>
      </c>
      <c r="AJ217">
        <f t="shared" si="491"/>
        <v>36</v>
      </c>
      <c r="AK217">
        <f t="shared" si="492"/>
        <v>780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470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1">C218-C217</f>
        <v>614</v>
      </c>
      <c r="S218">
        <f t="shared" ref="S218" si="502">N218-N217</f>
        <v>2864</v>
      </c>
      <c r="T218" s="8">
        <f t="shared" ref="T218" si="503">R218/V218</f>
        <v>0.17653824036802759</v>
      </c>
      <c r="U218" s="8">
        <f t="shared" ref="U218" si="504">SUM(R212:R218)/SUM(V212:V218)</f>
        <v>0.20131140605996509</v>
      </c>
      <c r="V218">
        <f t="shared" ref="V218" si="505">B218-B217</f>
        <v>3478</v>
      </c>
      <c r="W218">
        <f t="shared" ref="W218" si="506">C218-D218-E218</f>
        <v>23212</v>
      </c>
      <c r="X218" s="3">
        <f t="shared" ref="X218" si="507">F218/W218</f>
        <v>2.1583663622264347E-2</v>
      </c>
      <c r="Y218">
        <f t="shared" ref="Y218" si="508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90"/>
        <v>137</v>
      </c>
      <c r="AJ218">
        <f t="shared" si="491"/>
        <v>25</v>
      </c>
      <c r="AK218">
        <f t="shared" si="492"/>
        <v>773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si="470"/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9">C219-C218</f>
        <v>1137</v>
      </c>
      <c r="S219">
        <f t="shared" ref="S219" si="510">N219-N218</f>
        <v>4425</v>
      </c>
      <c r="T219" s="8">
        <f t="shared" ref="T219" si="511">R219/V219</f>
        <v>0.20442286947141317</v>
      </c>
      <c r="U219" s="8">
        <f t="shared" ref="U219" si="512">SUM(R213:R219)/SUM(V213:V219)</f>
        <v>0.20076806520716861</v>
      </c>
      <c r="V219">
        <f t="shared" ref="V219" si="513">B219-B218</f>
        <v>5562</v>
      </c>
      <c r="W219">
        <f t="shared" ref="W219:W220" si="514">C219-D219-E219</f>
        <v>23133</v>
      </c>
      <c r="X219" s="3">
        <f t="shared" ref="X219:X220" si="515">F219/W219</f>
        <v>2.3083906108157179E-2</v>
      </c>
      <c r="Y219">
        <f t="shared" ref="Y219:Y220" si="516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90"/>
        <v>140</v>
      </c>
      <c r="AJ219">
        <f t="shared" si="491"/>
        <v>26</v>
      </c>
      <c r="AK219">
        <f t="shared" si="492"/>
        <v>828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47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7">C220-C219</f>
        <v>1466</v>
      </c>
      <c r="S220">
        <f t="shared" ref="S220" si="518">N220-N219</f>
        <v>4955</v>
      </c>
      <c r="T220" s="8">
        <f t="shared" ref="T220" si="519">R220/V220</f>
        <v>0.22831334683071172</v>
      </c>
      <c r="U220" s="8">
        <f t="shared" ref="U220" si="520">SUM(R214:R220)/SUM(V214:V220)</f>
        <v>0.20379557445468147</v>
      </c>
      <c r="V220">
        <f t="shared" ref="V220" si="521">B220-B219</f>
        <v>6421</v>
      </c>
      <c r="W220">
        <f t="shared" si="514"/>
        <v>23592</v>
      </c>
      <c r="X220" s="3">
        <f t="shared" si="515"/>
        <v>2.2465242455069517E-2</v>
      </c>
      <c r="Y220">
        <f t="shared" si="516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2">Z220-AC220-AF220</f>
        <v>140</v>
      </c>
      <c r="AJ220">
        <f t="shared" ref="AJ220" si="523">AA220-AD220-AG220</f>
        <v>31</v>
      </c>
      <c r="AK220">
        <f t="shared" ref="AK220" si="524">AB220-AE220-AH220</f>
        <v>850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si="470"/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5">C221-C220</f>
        <v>1567</v>
      </c>
      <c r="S221">
        <f t="shared" ref="S221" si="526">N221-N220</f>
        <v>5236</v>
      </c>
      <c r="T221" s="8">
        <f t="shared" ref="T221" si="527">R221/V221</f>
        <v>0.23033955607820078</v>
      </c>
      <c r="U221" s="8">
        <f t="shared" ref="U221" si="528">SUM(R215:R221)/SUM(V215:V221)</f>
        <v>0.20816751689324536</v>
      </c>
      <c r="V221">
        <f t="shared" ref="V221" si="529">B221-B220</f>
        <v>6803</v>
      </c>
      <c r="W221">
        <f t="shared" ref="W221" si="530">C221-D221-E221</f>
        <v>24209</v>
      </c>
      <c r="X221" s="3">
        <f t="shared" ref="X221" si="531">F221/W221</f>
        <v>2.214052625056797E-2</v>
      </c>
      <c r="Y221">
        <f t="shared" ref="Y221" si="532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3">Z221-AC221-AF221</f>
        <v>149</v>
      </c>
      <c r="AJ221">
        <f t="shared" ref="AJ221" si="534">AA221-AD221-AG221</f>
        <v>34</v>
      </c>
      <c r="AK221">
        <f t="shared" ref="AK221" si="535">AB221-AE221-AH221</f>
        <v>915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si="470"/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6">C222-C221</f>
        <v>2116</v>
      </c>
      <c r="S222">
        <f t="shared" ref="S222" si="537">N222-N221</f>
        <v>5689</v>
      </c>
      <c r="T222" s="8">
        <f t="shared" ref="T222" si="538">R222/V222</f>
        <v>0.27110826393337606</v>
      </c>
      <c r="U222" s="8">
        <f t="shared" ref="U222:U226" si="539">SUM(R216:R222)/SUM(V216:V222)</f>
        <v>0.22066343254228399</v>
      </c>
      <c r="V222">
        <f t="shared" ref="V222" si="540">B222-B221</f>
        <v>7805</v>
      </c>
      <c r="W222">
        <f t="shared" ref="W222" si="541">C222-D222-E222</f>
        <v>25385</v>
      </c>
      <c r="X222" s="3">
        <f t="shared" ref="X222" si="542">F222/W222</f>
        <v>2.1469371676186726E-2</v>
      </c>
      <c r="Y222">
        <f t="shared" ref="Y222" si="543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4">Z222-AC222-AF222</f>
        <v>162</v>
      </c>
      <c r="AJ222">
        <f t="shared" ref="AJ222" si="545">AA222-AD222-AG222</f>
        <v>37</v>
      </c>
      <c r="AK222">
        <f t="shared" ref="AK222" si="546">AB222-AE222-AH222</f>
        <v>990</v>
      </c>
      <c r="AS222">
        <f>COUNTIF('Wartburg Positive Tests'!G:G,"&lt;="&amp;covid19!A222)-COUNTIF('Wartburg Positive Tests'!H:H,"&lt;="&amp;covid19!A222)</f>
        <v>9</v>
      </c>
      <c r="AT222">
        <f t="shared" si="470"/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7">C223-C222</f>
        <v>1313</v>
      </c>
      <c r="S223">
        <f t="shared" ref="S223" si="548">N223-N222</f>
        <v>3695</v>
      </c>
      <c r="T223" s="8">
        <f t="shared" ref="T223" si="549">R223/V223</f>
        <v>0.26218051118210861</v>
      </c>
      <c r="U223" s="8">
        <f t="shared" si="539"/>
        <v>0.22966418893984922</v>
      </c>
      <c r="V223">
        <f t="shared" ref="V223" si="550">B223-B222</f>
        <v>5008</v>
      </c>
      <c r="W223">
        <f t="shared" ref="W223" si="551">C223-D223-E223</f>
        <v>26430</v>
      </c>
      <c r="X223" s="3">
        <f t="shared" ref="X223" si="552">F223/W223</f>
        <v>2.0469163828982218E-2</v>
      </c>
      <c r="Y223">
        <f t="shared" ref="Y223" si="553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4">Z223-AC223-AF223</f>
        <v>170</v>
      </c>
      <c r="AJ223">
        <f t="shared" ref="AJ223:AJ224" si="555">AA223-AD223-AG223</f>
        <v>42</v>
      </c>
      <c r="AK223">
        <f t="shared" ref="AK223:AK224" si="556">AB223-AE223-AH223</f>
        <v>1048</v>
      </c>
      <c r="AS223">
        <f>COUNTIF('Wartburg Positive Tests'!G:G,"&lt;="&amp;covid19!A223)-COUNTIF('Wartburg Positive Tests'!H:H,"&lt;="&amp;covid19!A223)</f>
        <v>10</v>
      </c>
      <c r="AT223">
        <f t="shared" si="470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7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8">C224-C223</f>
        <v>575</v>
      </c>
      <c r="S224">
        <f t="shared" ref="S224" si="559">N224-N223</f>
        <v>1819</v>
      </c>
      <c r="T224" s="8">
        <f t="shared" ref="T224" si="560">R224/V224</f>
        <v>0.24018379281537175</v>
      </c>
      <c r="U224" s="8">
        <f t="shared" si="539"/>
        <v>0.23452803501374397</v>
      </c>
      <c r="V224">
        <f t="shared" ref="V224" si="561">B224-B223</f>
        <v>2394</v>
      </c>
      <c r="W224">
        <f t="shared" ref="W224" si="562">C224-D224-E224</f>
        <v>26745</v>
      </c>
      <c r="X224" s="3">
        <f t="shared" ref="X224" si="563">F224/W224</f>
        <v>2.0975883342680874E-2</v>
      </c>
      <c r="Y224">
        <f t="shared" ref="Y224" si="564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4"/>
        <v>172</v>
      </c>
      <c r="AJ224">
        <f t="shared" si="555"/>
        <v>44</v>
      </c>
      <c r="AK224">
        <f t="shared" si="556"/>
        <v>1055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470"/>
        <v>162</v>
      </c>
    </row>
    <row r="225" spans="1:63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7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5">C225-C224</f>
        <v>1269</v>
      </c>
      <c r="S225">
        <f t="shared" ref="S225" si="566">N225-N224</f>
        <v>3531</v>
      </c>
      <c r="T225" s="8">
        <f t="shared" ref="T225" si="567">R225/V225</f>
        <v>0.26437500000000003</v>
      </c>
      <c r="U225" s="8">
        <f t="shared" si="539"/>
        <v>0.24342020467610137</v>
      </c>
      <c r="V225">
        <f t="shared" ref="V225" si="568">B225-B224</f>
        <v>4800</v>
      </c>
      <c r="W225">
        <f t="shared" ref="W225" si="569">C225-D225-E225</f>
        <v>26560</v>
      </c>
      <c r="X225" s="3">
        <f t="shared" ref="X225" si="570">F225/W225</f>
        <v>2.1234939759036144E-2</v>
      </c>
      <c r="Y225">
        <f t="shared" ref="Y225" si="571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2">Z225-AC225-AF225</f>
        <v>168</v>
      </c>
      <c r="AJ225">
        <f t="shared" ref="AJ225:AJ226" si="573">AA225-AD225-AG225</f>
        <v>46</v>
      </c>
      <c r="AK225">
        <f t="shared" ref="AK225:AK226" si="574">AB225-AE225-AH225</f>
        <v>1100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470"/>
        <v>159</v>
      </c>
    </row>
    <row r="226" spans="1:63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7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5">C226-C225</f>
        <v>1568</v>
      </c>
      <c r="S226">
        <f t="shared" ref="S226" si="576">N226-N225</f>
        <v>2917</v>
      </c>
      <c r="T226" s="8">
        <f t="shared" ref="T226" si="577">R226/V226</f>
        <v>0.34960981047937567</v>
      </c>
      <c r="U226" s="8">
        <f t="shared" si="539"/>
        <v>0.2617987061194188</v>
      </c>
      <c r="V226">
        <f t="shared" ref="V226" si="578">B226-B225</f>
        <v>4485</v>
      </c>
      <c r="W226">
        <f t="shared" ref="W226" si="579">C226-D226-E226</f>
        <v>27102</v>
      </c>
      <c r="X226" s="3">
        <f t="shared" ref="X226" si="580">F226/W226</f>
        <v>2.1990996974393034E-2</v>
      </c>
      <c r="Y226">
        <f t="shared" ref="Y226:Y228" si="581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2"/>
        <v>174</v>
      </c>
      <c r="AJ226">
        <f t="shared" si="573"/>
        <v>48</v>
      </c>
      <c r="AK226">
        <f t="shared" si="574"/>
        <v>1166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470"/>
        <v>165</v>
      </c>
    </row>
    <row r="227" spans="1:63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7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2">C227-C226</f>
        <v>2555</v>
      </c>
      <c r="S227">
        <f t="shared" ref="S227:S228" si="583">N227-N226</f>
        <v>5311</v>
      </c>
      <c r="T227" s="8">
        <f t="shared" ref="T227:T229" si="584">R227/V227</f>
        <v>0.32481566234426645</v>
      </c>
      <c r="U227" s="8">
        <f t="shared" ref="U227:U228" si="585">SUM(R221:R227)/SUM(V221:V227)</f>
        <v>0.27994688593243278</v>
      </c>
      <c r="V227">
        <f t="shared" ref="V227:V228" si="586">B227-B226</f>
        <v>7866</v>
      </c>
      <c r="W227">
        <f t="shared" ref="W227:W228" si="587">C227-D227-E227</f>
        <v>28675</v>
      </c>
      <c r="X227" s="3">
        <f t="shared" ref="X227:X228" si="588">F227/W227</f>
        <v>2.1098517872711421E-2</v>
      </c>
      <c r="Y227">
        <f t="shared" si="581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9">Z227-AC227-AF227</f>
        <v>187</v>
      </c>
      <c r="AJ227">
        <f t="shared" ref="AJ227" si="590">AA227-AD227-AG227</f>
        <v>54</v>
      </c>
      <c r="AK227">
        <f t="shared" ref="AK227" si="591">AB227-AE227-AH227</f>
        <v>1297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si="470"/>
        <v>176</v>
      </c>
    </row>
    <row r="228" spans="1:63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7"/>
        <v>21</v>
      </c>
      <c r="N228" s="7">
        <f t="shared" si="354"/>
        <v>839328</v>
      </c>
      <c r="O228" s="4">
        <f t="shared" si="355"/>
        <v>0.1290441077280359</v>
      </c>
      <c r="R228">
        <f t="shared" si="582"/>
        <v>2616</v>
      </c>
      <c r="S228">
        <f t="shared" si="583"/>
        <v>4714</v>
      </c>
      <c r="T228" s="8">
        <f t="shared" si="584"/>
        <v>0.35688949522510233</v>
      </c>
      <c r="U228" s="8">
        <f t="shared" si="585"/>
        <v>0.30266075388026609</v>
      </c>
      <c r="V228">
        <f t="shared" si="586"/>
        <v>7330</v>
      </c>
      <c r="W228">
        <f t="shared" si="587"/>
        <v>30392</v>
      </c>
      <c r="X228" s="3">
        <f t="shared" si="588"/>
        <v>1.9939457752040011E-2</v>
      </c>
      <c r="Y228">
        <f t="shared" si="581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2">Z228-AC228-AF228</f>
        <v>206</v>
      </c>
      <c r="AJ228">
        <f t="shared" ref="AJ228" si="593">AA228-AD228-AG228</f>
        <v>60</v>
      </c>
      <c r="AK228">
        <f t="shared" ref="AK228" si="594">AB228-AE228-AH228</f>
        <v>1410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470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7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5">C229-C228</f>
        <v>2753</v>
      </c>
      <c r="S229">
        <f t="shared" ref="S229" si="596">N229-N228</f>
        <v>4756</v>
      </c>
      <c r="T229" s="8">
        <f t="shared" si="584"/>
        <v>0.36662671460913571</v>
      </c>
      <c r="U229" s="8">
        <f t="shared" ref="U229" si="597">SUM(R223:R229)/SUM(V223:V229)</f>
        <v>0.32110580828594637</v>
      </c>
      <c r="V229">
        <f t="shared" ref="V229" si="598">B229-B228</f>
        <v>7509</v>
      </c>
      <c r="W229">
        <f t="shared" ref="W229" si="599">C229-D229-E229</f>
        <v>32216</v>
      </c>
      <c r="X229" s="3">
        <f t="shared" ref="X229" si="600">F229/W229</f>
        <v>1.9555500372485723E-2</v>
      </c>
      <c r="Y229">
        <f t="shared" ref="Y229" si="601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2">Z229-AC229-AF229</f>
        <v>230</v>
      </c>
      <c r="AJ229">
        <f t="shared" ref="AJ229" si="603">AA229-AD229-AG229</f>
        <v>69</v>
      </c>
      <c r="AK229">
        <f t="shared" ref="AK229" si="604">AB229-AE229-AH229</f>
        <v>1559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si="470"/>
        <v>217</v>
      </c>
    </row>
    <row r="230" spans="1:63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7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5">C230-C229</f>
        <v>2931</v>
      </c>
      <c r="S230">
        <f t="shared" ref="S230" si="606">N230-N229</f>
        <v>5691</v>
      </c>
      <c r="T230" s="8">
        <f t="shared" ref="T230" si="607">R230/V230</f>
        <v>0.33994432846207379</v>
      </c>
      <c r="U230" s="8">
        <f t="shared" ref="U230" si="608">SUM(R224:R230)/SUM(V224:V230)</f>
        <v>0.33174440775705716</v>
      </c>
      <c r="V230">
        <f t="shared" ref="V230" si="609">B230-B229</f>
        <v>8622</v>
      </c>
      <c r="W230">
        <f t="shared" ref="W230" si="610">C230-D230-E230</f>
        <v>34819</v>
      </c>
      <c r="X230" s="3">
        <f t="shared" ref="X230" si="611">F230/W230</f>
        <v>1.9414687383325194E-2</v>
      </c>
      <c r="Y230">
        <f t="shared" ref="Y230" si="612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3">Z230-AC230-AF230</f>
        <v>252</v>
      </c>
      <c r="AJ230">
        <f t="shared" ref="AJ230" si="614">AA230-AD230-AG230</f>
        <v>84</v>
      </c>
      <c r="AK230">
        <f t="shared" ref="AK230" si="615">AB230-AE230-AH230</f>
        <v>1758</v>
      </c>
      <c r="AS230">
        <f>COUNTIF('Wartburg Positive Tests'!G:G,"&lt;="&amp;covid19!A230)-COUNTIF('Wartburg Positive Tests'!H:H,"&lt;="&amp;covid19!A230)</f>
        <v>14</v>
      </c>
      <c r="AT230">
        <f t="shared" si="470"/>
        <v>238</v>
      </c>
    </row>
    <row r="231" spans="1:63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7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6">C231-C230</f>
        <v>1330</v>
      </c>
      <c r="S231">
        <f t="shared" ref="S231" si="617">N231-N230</f>
        <v>2607</v>
      </c>
      <c r="T231" s="8">
        <f t="shared" ref="T231" si="618">R231/V231</f>
        <v>0.33782067564135126</v>
      </c>
      <c r="U231" s="8">
        <f t="shared" ref="U231" si="619">SUM(R225:R231)/SUM(V225:V231)</f>
        <v>0.33720173292329791</v>
      </c>
      <c r="V231">
        <f t="shared" ref="V231" si="620">B231-B230</f>
        <v>3937</v>
      </c>
      <c r="W231">
        <f t="shared" ref="W231" si="621">C231-D231-E231</f>
        <v>35832</v>
      </c>
      <c r="X231" s="3">
        <f t="shared" ref="X231" si="622">F231/W231</f>
        <v>2.0037954900647467E-2</v>
      </c>
      <c r="Y231">
        <f t="shared" ref="Y231" si="623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4">Z231-AC231-AF231</f>
        <v>266</v>
      </c>
      <c r="AJ231">
        <f t="shared" ref="AJ231" si="625">AA231-AD231-AG231</f>
        <v>84</v>
      </c>
      <c r="AK231">
        <f t="shared" ref="AK231" si="626">AB231-AE231-AH231</f>
        <v>1798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470"/>
        <v>251</v>
      </c>
      <c r="AU231">
        <v>5100</v>
      </c>
      <c r="AV231">
        <v>1085</v>
      </c>
      <c r="AW231">
        <f t="shared" ref="AW231:AW261" si="627">AV231/AU231</f>
        <v>0.21274509803921568</v>
      </c>
    </row>
    <row r="232" spans="1:63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7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8">C232-C231</f>
        <v>1617</v>
      </c>
      <c r="S232">
        <f t="shared" ref="S232" si="629">N232-N231</f>
        <v>2366</v>
      </c>
      <c r="T232" s="8">
        <f t="shared" ref="T232" si="630">R232/V232</f>
        <v>0.40597539543057998</v>
      </c>
      <c r="U232" s="8">
        <f t="shared" ref="U232" si="631">SUM(R226:R232)/SUM(V226:V232)</f>
        <v>0.35145888594164454</v>
      </c>
      <c r="V232">
        <f t="shared" ref="V232" si="632">B232-B231</f>
        <v>3983</v>
      </c>
      <c r="W232">
        <f t="shared" ref="W232" si="633">C232-D232-E232</f>
        <v>35823</v>
      </c>
      <c r="X232" s="3">
        <f t="shared" ref="X232" si="634">F232/W232</f>
        <v>2.0377969460960835E-2</v>
      </c>
      <c r="Y232">
        <f t="shared" ref="Y232" si="635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6">Z232-AC232-AF232</f>
        <v>292</v>
      </c>
      <c r="AJ232">
        <f t="shared" ref="AJ232" si="637">AA232-AD232-AG232</f>
        <v>81</v>
      </c>
      <c r="AK232">
        <f t="shared" ref="AK232" si="638">AB232-AE232-AH232</f>
        <v>1813</v>
      </c>
      <c r="AS232">
        <f>COUNTIF('Wartburg Positive Tests'!G:G,"&lt;="&amp;covid19!A232)-COUNTIF('Wartburg Positive Tests'!H:H,"&lt;="&amp;covid19!A232)</f>
        <v>14</v>
      </c>
      <c r="AT232">
        <f t="shared" si="470"/>
        <v>278</v>
      </c>
      <c r="AU232">
        <v>3393</v>
      </c>
      <c r="AV232">
        <v>866</v>
      </c>
      <c r="AW232">
        <f t="shared" si="627"/>
        <v>0.25523135867963453</v>
      </c>
    </row>
    <row r="233" spans="1:63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7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9">C233-C232</f>
        <v>2942</v>
      </c>
      <c r="S233">
        <f t="shared" ref="S233" si="640">N233-N232</f>
        <v>3780</v>
      </c>
      <c r="T233" s="8">
        <f t="shared" ref="T233" si="641">R233/V233</f>
        <v>0.43766736090449271</v>
      </c>
      <c r="U233" s="8">
        <f t="shared" ref="U233" si="642">SUM(R227:R233)/SUM(V227:V233)</f>
        <v>0.36424546977310795</v>
      </c>
      <c r="V233">
        <f t="shared" ref="V233" si="643">B233-B232</f>
        <v>6722</v>
      </c>
      <c r="W233">
        <f t="shared" ref="W233" si="644">C233-D233-E233</f>
        <v>37531</v>
      </c>
      <c r="X233" s="3">
        <f t="shared" ref="X233" si="645">F233/W233</f>
        <v>2.070288561455863E-2</v>
      </c>
      <c r="Y233">
        <f t="shared" ref="Y233" si="646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7">Z233-AC233-AF233</f>
        <v>335</v>
      </c>
      <c r="AJ233">
        <f t="shared" ref="AJ233" si="648">AA233-AD233-AG233</f>
        <v>98</v>
      </c>
      <c r="AK233">
        <f t="shared" ref="AK233" si="649">AB233-AE233-AH233</f>
        <v>1950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470"/>
        <v>322</v>
      </c>
      <c r="AU233">
        <v>3862</v>
      </c>
      <c r="AV233">
        <v>906</v>
      </c>
      <c r="AW233">
        <f t="shared" si="627"/>
        <v>0.23459347488348006</v>
      </c>
    </row>
    <row r="234" spans="1:63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7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50">C234-C233</f>
        <v>3674</v>
      </c>
      <c r="S234">
        <f t="shared" ref="S234" si="651">N234-N233</f>
        <v>4639</v>
      </c>
      <c r="T234" s="8">
        <f t="shared" ref="T234" si="652">R234/V234</f>
        <v>0.44195837844340191</v>
      </c>
      <c r="U234" s="8">
        <f t="shared" ref="U234" si="653">SUM(R228:R234)/SUM(V228:V234)</f>
        <v>0.38484574284729406</v>
      </c>
      <c r="V234">
        <f t="shared" ref="V234" si="654">B234-B233</f>
        <v>8313</v>
      </c>
      <c r="W234">
        <f t="shared" ref="W234" si="655">C234-D234-E234</f>
        <v>39877</v>
      </c>
      <c r="X234" s="3">
        <f t="shared" ref="X234" si="656">F234/W234</f>
        <v>2.1039697068485592E-2</v>
      </c>
      <c r="Y234">
        <f t="shared" ref="Y234" si="657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8">Z234-AC234-AF234</f>
        <v>352</v>
      </c>
      <c r="AJ234">
        <f t="shared" ref="AJ234" si="659">AA234-AD234-AG234</f>
        <v>111</v>
      </c>
      <c r="AK234">
        <f t="shared" ref="AK234" si="660">AB234-AE234-AH234</f>
        <v>2096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470"/>
        <v>339</v>
      </c>
      <c r="AU234">
        <v>5729</v>
      </c>
      <c r="AV234">
        <v>1406</v>
      </c>
      <c r="AW234">
        <f t="shared" si="627"/>
        <v>0.245418048525048</v>
      </c>
    </row>
    <row r="235" spans="1:63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7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1">C235-C234</f>
        <v>4255</v>
      </c>
      <c r="S235">
        <f t="shared" ref="S235" si="662">N235-N234</f>
        <v>5619</v>
      </c>
      <c r="T235" s="8">
        <f t="shared" ref="T235" si="663">R235/V235</f>
        <v>0.43092971440145839</v>
      </c>
      <c r="U235" s="8">
        <f t="shared" ref="U235" si="664">SUM(R229:R235)/SUM(V229:V235)</f>
        <v>0.39832516339869278</v>
      </c>
      <c r="V235">
        <f t="shared" ref="V235" si="665">B235-B234</f>
        <v>9874</v>
      </c>
      <c r="W235">
        <f t="shared" ref="W235" si="666">C235-D235-E235</f>
        <v>42868</v>
      </c>
      <c r="X235" s="3">
        <f t="shared" ref="X235" si="667">F235/W235</f>
        <v>2.1274610432023888E-2</v>
      </c>
      <c r="Y235">
        <f t="shared" ref="Y235" si="668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9">Z235-AC235-AF235</f>
        <v>395</v>
      </c>
      <c r="AJ235">
        <f t="shared" ref="AJ235" si="670">AA235-AD235-AG235</f>
        <v>127</v>
      </c>
      <c r="AK235">
        <f t="shared" ref="AK235" si="671">AB235-AE235-AH235</f>
        <v>2253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si="470"/>
        <v>383</v>
      </c>
      <c r="AU235">
        <v>12336</v>
      </c>
      <c r="AV235">
        <v>3417</v>
      </c>
      <c r="AW235">
        <f t="shared" si="627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61" si="672">AY235/AX235</f>
        <v>0.61627906976744184</v>
      </c>
      <c r="BE235">
        <f t="shared" ref="BE235:BF237" si="673">BA235/AZ235</f>
        <v>0.32577319587628867</v>
      </c>
      <c r="BF235">
        <f t="shared" si="673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7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4">C236-C235</f>
        <v>4386</v>
      </c>
      <c r="S236">
        <f t="shared" ref="S236" si="675">N236-N235</f>
        <v>4587</v>
      </c>
      <c r="T236" s="8">
        <f t="shared" ref="T236" si="676">R236/V236</f>
        <v>0.48879973253092612</v>
      </c>
      <c r="U236" s="8">
        <f t="shared" ref="U236" si="677">SUM(R230:R236)/SUM(V230:V236)</f>
        <v>0.41914564493098527</v>
      </c>
      <c r="V236">
        <f t="shared" ref="V236" si="678">B236-B235</f>
        <v>8973</v>
      </c>
      <c r="W236">
        <f t="shared" ref="W236" si="679">C236-D236-E236</f>
        <v>46075</v>
      </c>
      <c r="X236" s="3">
        <f t="shared" ref="X236" si="680">F236/W236</f>
        <v>2.0596852957135106E-2</v>
      </c>
      <c r="Y236">
        <f t="shared" ref="Y236" si="681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2">Z236-AC236-AF236</f>
        <v>444</v>
      </c>
      <c r="AJ236">
        <f t="shared" ref="AJ236" si="683">AA236-AD236-AG236</f>
        <v>131</v>
      </c>
      <c r="AK236">
        <f t="shared" ref="AK236" si="684">AB236-AE236-AH236</f>
        <v>2396</v>
      </c>
      <c r="AS236">
        <f>COUNTIF('Wartburg Positive Tests'!G:G,"&lt;="&amp;covid19!A236)-COUNTIF('Wartburg Positive Tests'!H:H,"&lt;="&amp;covid19!A236)</f>
        <v>12</v>
      </c>
      <c r="AT236">
        <f t="shared" si="470"/>
        <v>432</v>
      </c>
      <c r="AU236">
        <v>6479</v>
      </c>
      <c r="AV236">
        <v>1841</v>
      </c>
      <c r="AW236">
        <f t="shared" si="627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672"/>
        <v>0.23728813559322035</v>
      </c>
      <c r="BE236">
        <f t="shared" si="673"/>
        <v>0.2813852813852814</v>
      </c>
      <c r="BF236">
        <f t="shared" si="673"/>
        <v>0.44615384615384618</v>
      </c>
      <c r="BG236">
        <f t="shared" ref="BG236:BG243" si="685">SUM(AV230:AV236)/SUM(AU230:AU236)</f>
        <v>0.25802867286376324</v>
      </c>
      <c r="BH236">
        <f t="shared" ref="BH236:BH243" si="686">SUM(AV223:AV236)/SUM(AU223:AU236)</f>
        <v>0.25219941348973607</v>
      </c>
      <c r="BI236">
        <f t="shared" ref="BI236:BI239" si="687">SUM(AY230:AY236)/SUM(AX230:AX236)</f>
        <v>0.46206896551724136</v>
      </c>
      <c r="BJ236">
        <f t="shared" ref="BJ236:BJ239" si="688">SUM(BA230:BA236)/SUM(AZ230:AZ236)</f>
        <v>0.31145251396648044</v>
      </c>
      <c r="BK236">
        <f t="shared" ref="BK236:BK256" si="689">SUM(BC230:BC236)/SUM(BB230:BB236)</f>
        <v>0.61538461538461542</v>
      </c>
    </row>
    <row r="237" spans="1:63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7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90">C237-C236</f>
        <v>3871</v>
      </c>
      <c r="S237">
        <f t="shared" ref="S237" si="691">N237-N236</f>
        <v>4404</v>
      </c>
      <c r="T237" s="8">
        <f t="shared" ref="T237" si="692">R237/V237</f>
        <v>0.46779456193353475</v>
      </c>
      <c r="U237" s="8">
        <f t="shared" ref="U237" si="693">SUM(R231:R237)/SUM(V231:V237)</f>
        <v>0.44082113545140483</v>
      </c>
      <c r="V237">
        <f t="shared" ref="V237" si="694">B237-B236</f>
        <v>8275</v>
      </c>
      <c r="W237">
        <f t="shared" ref="W237" si="695">C237-D237-E237</f>
        <v>49567</v>
      </c>
      <c r="X237" s="3">
        <f t="shared" ref="X237" si="696">F237/W237</f>
        <v>2.0013315310589707E-2</v>
      </c>
      <c r="Y237">
        <f t="shared" ref="Y237" si="697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8">Z237-AC237-AF237</f>
        <v>476</v>
      </c>
      <c r="AJ237">
        <f t="shared" ref="AJ237" si="699">AA237-AD237-AG237</f>
        <v>146</v>
      </c>
      <c r="AK237">
        <f t="shared" ref="AK237" si="700">AB237-AE237-AH237</f>
        <v>2596</v>
      </c>
      <c r="AS237">
        <f>COUNTIF('Wartburg Positive Tests'!G:G,"&lt;="&amp;covid19!A237)-COUNTIF('Wartburg Positive Tests'!H:H,"&lt;="&amp;covid19!A237)</f>
        <v>15</v>
      </c>
      <c r="AT237">
        <f t="shared" si="470"/>
        <v>461</v>
      </c>
      <c r="AU237">
        <v>7634</v>
      </c>
      <c r="AV237">
        <v>2162</v>
      </c>
      <c r="AW237">
        <f t="shared" si="627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672"/>
        <v>0.28985507246376813</v>
      </c>
      <c r="BE237">
        <f t="shared" si="673"/>
        <v>0.30110497237569062</v>
      </c>
      <c r="BF237">
        <f t="shared" si="673"/>
        <v>0.31192660550458717</v>
      </c>
      <c r="BG237">
        <f t="shared" si="685"/>
        <v>0.26234477802977568</v>
      </c>
      <c r="BH237">
        <f t="shared" si="686"/>
        <v>0.25687747035573122</v>
      </c>
      <c r="BI237">
        <f t="shared" si="687"/>
        <v>0.40654205607476634</v>
      </c>
      <c r="BJ237">
        <f t="shared" si="688"/>
        <v>0.3079777365491651</v>
      </c>
      <c r="BK237">
        <f t="shared" si="689"/>
        <v>0.5089285714285714</v>
      </c>
    </row>
    <row r="238" spans="1:63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7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1">C238-C237</f>
        <v>4699</v>
      </c>
      <c r="S238">
        <f t="shared" ref="S238" si="702">N238-N237</f>
        <v>6321</v>
      </c>
      <c r="T238" s="8">
        <f t="shared" ref="T238" si="703">R238/V238</f>
        <v>0.4264065335753176</v>
      </c>
      <c r="U238" s="8">
        <f t="shared" ref="U238" si="704">SUM(R232:R238)/SUM(V232:V238)</f>
        <v>0.44513645906228133</v>
      </c>
      <c r="V238">
        <f t="shared" ref="V238" si="705">B238-B237</f>
        <v>11020</v>
      </c>
      <c r="W238">
        <f t="shared" ref="W238" si="706">C238-D238-E238</f>
        <v>53935</v>
      </c>
      <c r="X238" s="3">
        <f t="shared" ref="X238" si="707">F238/W238</f>
        <v>1.9171224622230462E-2</v>
      </c>
      <c r="Y238">
        <f t="shared" ref="Y238" si="708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9">Z238-AC238-AF238</f>
        <v>550</v>
      </c>
      <c r="AJ238">
        <f t="shared" ref="AJ238" si="710">AA238-AD238-AG238</f>
        <v>163</v>
      </c>
      <c r="AK238">
        <f t="shared" ref="AK238" si="711">AB238-AE238-AH238</f>
        <v>2808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si="470"/>
        <v>534</v>
      </c>
      <c r="AU238">
        <v>10700</v>
      </c>
      <c r="AV238">
        <v>2952</v>
      </c>
      <c r="AW238">
        <f t="shared" si="627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672"/>
        <v>0.32743362831858408</v>
      </c>
      <c r="BE238">
        <f t="shared" ref="BE238:BE261" si="712">BA238/AZ238</f>
        <v>0.26666666666666666</v>
      </c>
      <c r="BF238">
        <f t="shared" ref="BF238:BF261" si="713">BB238/BA238</f>
        <v>0.41</v>
      </c>
      <c r="BG238">
        <f t="shared" si="685"/>
        <v>0.27028105240061434</v>
      </c>
      <c r="BH238">
        <f t="shared" si="686"/>
        <v>0.26019575856443722</v>
      </c>
      <c r="BI238">
        <f t="shared" si="687"/>
        <v>0.37920489296636084</v>
      </c>
      <c r="BJ238">
        <f t="shared" si="688"/>
        <v>0.29731589814177561</v>
      </c>
      <c r="BK238">
        <f t="shared" si="689"/>
        <v>0.48366013071895425</v>
      </c>
    </row>
    <row r="239" spans="1:63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7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4">C239-C238</f>
        <v>4432</v>
      </c>
      <c r="S239">
        <f t="shared" ref="S239" si="715">N239-N238</f>
        <v>4456</v>
      </c>
      <c r="T239" s="8">
        <f t="shared" ref="T239" si="716">R239/V239</f>
        <v>0.49864986498649866</v>
      </c>
      <c r="U239" s="8">
        <f t="shared" ref="U239" si="717">SUM(R233:R239)/SUM(V233:V239)</f>
        <v>0.455312978329171</v>
      </c>
      <c r="V239">
        <f t="shared" ref="V239" si="718">B239-B238</f>
        <v>8888</v>
      </c>
      <c r="W239">
        <f t="shared" ref="W239" si="719">C239-D239-E239</f>
        <v>56489</v>
      </c>
      <c r="X239" s="3">
        <f t="shared" ref="X239" si="720">F239/W239</f>
        <v>2.0092407371346634E-2</v>
      </c>
      <c r="Y239">
        <f t="shared" ref="Y239" si="721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2">Z239-AC239-AF239</f>
        <v>575</v>
      </c>
      <c r="AJ239">
        <f t="shared" ref="AJ239:AJ242" si="723">AA239-AD239-AG239</f>
        <v>186</v>
      </c>
      <c r="AK239">
        <f t="shared" ref="AK239:AK242" si="724">AB239-AE239-AH239</f>
        <v>2896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si="470"/>
        <v>560</v>
      </c>
      <c r="AU239">
        <v>9535</v>
      </c>
      <c r="AV239">
        <v>2782</v>
      </c>
      <c r="AW239">
        <f t="shared" si="627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672"/>
        <v>0.43023255813953487</v>
      </c>
      <c r="BE239">
        <f t="shared" si="712"/>
        <v>0.32089552238805968</v>
      </c>
      <c r="BF239">
        <f t="shared" si="713"/>
        <v>0.44961240310077522</v>
      </c>
      <c r="BG239">
        <f t="shared" si="685"/>
        <v>0.27482896490448688</v>
      </c>
      <c r="BH239">
        <f t="shared" si="686"/>
        <v>0.26444554245782453</v>
      </c>
      <c r="BI239">
        <f t="shared" si="687"/>
        <v>0.38983050847457629</v>
      </c>
      <c r="BJ239">
        <f t="shared" si="688"/>
        <v>0.30242587601078169</v>
      </c>
      <c r="BK239">
        <f t="shared" si="689"/>
        <v>0.45023696682464454</v>
      </c>
    </row>
    <row r="240" spans="1:63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7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5">C240-C239</f>
        <v>4773</v>
      </c>
      <c r="S240">
        <f t="shared" ref="S240" si="726">N240-N239</f>
        <v>5130</v>
      </c>
      <c r="T240" s="8">
        <f t="shared" ref="T240" si="727">R240/V240</f>
        <v>0.48197515904271432</v>
      </c>
      <c r="U240" s="8">
        <f t="shared" ref="U240" si="728">SUM(R234:R240)/SUM(V234:V240)</f>
        <v>0.46117769671704012</v>
      </c>
      <c r="V240">
        <f t="shared" ref="V240" si="729">B240-B239</f>
        <v>9903</v>
      </c>
      <c r="W240">
        <f t="shared" ref="W240" si="730">C240-D240-E240</f>
        <v>59910</v>
      </c>
      <c r="X240" s="3">
        <f t="shared" ref="X240" si="731">F240/W240</f>
        <v>1.986312802537139E-2</v>
      </c>
      <c r="Y240">
        <f t="shared" ref="Y240" si="732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2"/>
        <v>648</v>
      </c>
      <c r="AJ240">
        <f t="shared" si="723"/>
        <v>219</v>
      </c>
      <c r="AK240">
        <f t="shared" si="724"/>
        <v>3156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470"/>
        <v>633</v>
      </c>
      <c r="AU240">
        <v>7551</v>
      </c>
      <c r="AV240">
        <v>2213</v>
      </c>
      <c r="AW240">
        <f t="shared" si="627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672"/>
        <v>0.38383838383838381</v>
      </c>
      <c r="BE240">
        <f t="shared" si="712"/>
        <v>0.33995037220843671</v>
      </c>
      <c r="BF240">
        <f t="shared" si="713"/>
        <v>0.45255474452554745</v>
      </c>
      <c r="BG240">
        <f t="shared" si="685"/>
        <v>0.27971783069841905</v>
      </c>
      <c r="BH240">
        <f t="shared" si="686"/>
        <v>0.26720332712474165</v>
      </c>
      <c r="BI240">
        <f t="shared" ref="BI240:BI245" si="733">SUM(AY234:AY240)/SUM(AX234:AX240)</f>
        <v>0.388671875</v>
      </c>
      <c r="BJ240">
        <f t="shared" ref="BJ240:BJ245" si="734">SUM(BA234:BA240)/SUM(AZ234:AZ240)</f>
        <v>0.30912311780336582</v>
      </c>
      <c r="BK240">
        <f t="shared" si="689"/>
        <v>0.41025641025641024</v>
      </c>
    </row>
    <row r="241" spans="1:66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7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5">C241-C240</f>
        <v>4317</v>
      </c>
      <c r="S241">
        <f t="shared" ref="S241" si="736">N241-N240</f>
        <v>4231</v>
      </c>
      <c r="T241" s="8">
        <f t="shared" ref="T241" si="737">R241/V241</f>
        <v>0.50503041647168934</v>
      </c>
      <c r="U241" s="8">
        <f t="shared" ref="U241" si="738">SUM(R235:R241)/SUM(V235:V241)</f>
        <v>0.46934225195094759</v>
      </c>
      <c r="V241">
        <f t="shared" ref="V241" si="739">B241-B240</f>
        <v>8548</v>
      </c>
      <c r="W241">
        <f t="shared" ref="W241" si="740">C241-D241-E241</f>
        <v>63055</v>
      </c>
      <c r="X241" s="3">
        <f t="shared" ref="X241" si="741">F241/W241</f>
        <v>1.9157878042978353E-2</v>
      </c>
      <c r="Y241">
        <f t="shared" ref="Y241" si="742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2"/>
        <v>675</v>
      </c>
      <c r="AJ241">
        <f t="shared" si="723"/>
        <v>244</v>
      </c>
      <c r="AK241">
        <f t="shared" si="724"/>
        <v>3276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si="470"/>
        <v>659</v>
      </c>
      <c r="AU241">
        <v>9410</v>
      </c>
      <c r="AV241">
        <v>2752</v>
      </c>
      <c r="AW241">
        <f t="shared" si="627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672"/>
        <v>0.2818181818181818</v>
      </c>
      <c r="BE241">
        <f t="shared" si="712"/>
        <v>0.34226190476190477</v>
      </c>
      <c r="BF241">
        <f t="shared" si="713"/>
        <v>0.23478260869565218</v>
      </c>
      <c r="BG241">
        <f t="shared" si="685"/>
        <v>0.28468850655982403</v>
      </c>
      <c r="BH241">
        <f t="shared" si="686"/>
        <v>0.26990979087885553</v>
      </c>
      <c r="BI241">
        <f t="shared" si="733"/>
        <v>0.36977491961414793</v>
      </c>
      <c r="BJ241">
        <f t="shared" si="734"/>
        <v>0.31341557440246726</v>
      </c>
      <c r="BK241">
        <f t="shared" si="689"/>
        <v>0.42333333333333334</v>
      </c>
    </row>
    <row r="242" spans="1:66" x14ac:dyDescent="0.35">
      <c r="A242" s="14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7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3">C242-C241</f>
        <v>5087</v>
      </c>
      <c r="S242">
        <f t="shared" ref="S242" si="744">N242-N241</f>
        <v>5906</v>
      </c>
      <c r="T242" s="8">
        <f t="shared" ref="T242" si="745">R242/V242</f>
        <v>0.46274902210497587</v>
      </c>
      <c r="U242" s="8">
        <f t="shared" ref="U242" si="746">SUM(R236:R242)/SUM(V236:V242)</f>
        <v>0.47394894894894896</v>
      </c>
      <c r="V242">
        <f t="shared" ref="V242" si="747">B242-B241</f>
        <v>10993</v>
      </c>
      <c r="W242">
        <f t="shared" ref="W242" si="748">C242-D242-E242</f>
        <v>66986</v>
      </c>
      <c r="X242" s="3">
        <f t="shared" ref="X242" si="749">F242/W242</f>
        <v>1.831726032305258E-2</v>
      </c>
      <c r="Y242">
        <f t="shared" ref="Y242" si="750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2"/>
        <v>726</v>
      </c>
      <c r="AJ242">
        <f t="shared" si="723"/>
        <v>262</v>
      </c>
      <c r="AK242">
        <f t="shared" si="724"/>
        <v>3443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470"/>
        <v>709</v>
      </c>
      <c r="AU242">
        <v>10099</v>
      </c>
      <c r="AV242">
        <v>2912</v>
      </c>
      <c r="AW242">
        <f t="shared" si="627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672"/>
        <v>0.38202247191011235</v>
      </c>
      <c r="BE242">
        <f t="shared" si="712"/>
        <v>0.30769230769230771</v>
      </c>
      <c r="BF242">
        <f t="shared" si="713"/>
        <v>0.2857142857142857</v>
      </c>
      <c r="BG242">
        <f t="shared" si="685"/>
        <v>0.28683559145388221</v>
      </c>
      <c r="BH242">
        <f t="shared" si="686"/>
        <v>0.2754497538877031</v>
      </c>
      <c r="BI242">
        <f t="shared" si="733"/>
        <v>0.33760000000000001</v>
      </c>
      <c r="BJ242">
        <f t="shared" si="734"/>
        <v>0.31006240249609984</v>
      </c>
      <c r="BK242">
        <f t="shared" si="689"/>
        <v>0.37113402061855671</v>
      </c>
      <c r="BL242">
        <v>0.308</v>
      </c>
      <c r="BM242">
        <v>0.26400000000000001</v>
      </c>
      <c r="BN242">
        <v>0.223</v>
      </c>
    </row>
    <row r="243" spans="1:66" x14ac:dyDescent="0.35">
      <c r="A243" s="14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7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1">C243-C242</f>
        <v>4826</v>
      </c>
      <c r="S243">
        <f t="shared" ref="S243" si="752">N243-N242</f>
        <v>5693</v>
      </c>
      <c r="T243" s="8">
        <f t="shared" ref="T243" si="753">R243/V243</f>
        <v>0.45878885825648824</v>
      </c>
      <c r="U243" s="8">
        <f t="shared" ref="U243" si="754">SUM(R237:R243)/SUM(V237:V243)</f>
        <v>0.46965339124820238</v>
      </c>
      <c r="V243">
        <f t="shared" ref="V243" si="755">B243-B242</f>
        <v>10519</v>
      </c>
      <c r="W243">
        <f t="shared" ref="W243" si="756">C243-D243-E243</f>
        <v>70686</v>
      </c>
      <c r="X243" s="3">
        <f t="shared" ref="X243" si="757">F243/W243</f>
        <v>1.7839459015929603E-2</v>
      </c>
      <c r="Y243">
        <f t="shared" ref="Y243" si="758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59">Z243-AC243-AF243</f>
        <v>801</v>
      </c>
      <c r="AJ243">
        <f t="shared" ref="AJ243" si="760">AA243-AD243-AG243</f>
        <v>301</v>
      </c>
      <c r="AK243">
        <f t="shared" ref="AK243" si="761">AB243-AE243-AH243</f>
        <v>3678</v>
      </c>
      <c r="AS243">
        <f>COUNTIF('Wartburg Positive Tests'!G:G,"&lt;="&amp;covid19!A243)-COUNTIF('Wartburg Positive Tests'!H:H,"&lt;="&amp;covid19!A243)</f>
        <v>21</v>
      </c>
      <c r="AT243">
        <f t="shared" si="470"/>
        <v>780</v>
      </c>
      <c r="AU243">
        <v>11959</v>
      </c>
      <c r="AV243">
        <v>3412</v>
      </c>
      <c r="AW243">
        <f t="shared" si="627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672"/>
        <v>0.4</v>
      </c>
      <c r="BE243">
        <f t="shared" si="712"/>
        <v>0.31486880466472306</v>
      </c>
      <c r="BF243">
        <f t="shared" si="713"/>
        <v>0.3611111111111111</v>
      </c>
      <c r="BG243">
        <f t="shared" si="685"/>
        <v>0.28682274847506278</v>
      </c>
      <c r="BH243">
        <f t="shared" si="686"/>
        <v>0.27658569955774809</v>
      </c>
      <c r="BI243">
        <f t="shared" si="733"/>
        <v>0.35518292682926828</v>
      </c>
      <c r="BJ243">
        <f t="shared" si="734"/>
        <v>0.3131539611360239</v>
      </c>
      <c r="BK243">
        <f t="shared" si="689"/>
        <v>0.34883720930232559</v>
      </c>
      <c r="BL243">
        <v>0.30099999999999999</v>
      </c>
      <c r="BM243">
        <v>0.26400000000000001</v>
      </c>
      <c r="BN243">
        <v>0.23</v>
      </c>
    </row>
    <row r="244" spans="1:66" x14ac:dyDescent="0.35">
      <c r="A244" s="14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7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2">C244-C243</f>
        <v>4433</v>
      </c>
      <c r="S244">
        <f t="shared" ref="S244" si="763">N244-N243</f>
        <v>5879</v>
      </c>
      <c r="T244" s="8">
        <f t="shared" ref="T244" si="764">R244/V244</f>
        <v>0.42988750969743988</v>
      </c>
      <c r="U244" s="8">
        <f t="shared" ref="U244" si="765">SUM(R238:R244)/SUM(V238:V244)</f>
        <v>0.46402975079435194</v>
      </c>
      <c r="V244">
        <f t="shared" ref="V244" si="766">B244-B243</f>
        <v>10312</v>
      </c>
      <c r="W244">
        <f t="shared" ref="W244" si="767">C244-D244-E244</f>
        <v>74819</v>
      </c>
      <c r="X244" s="3">
        <f t="shared" ref="X244" si="768">F244/W244</f>
        <v>1.709458827303225E-2</v>
      </c>
      <c r="Y244">
        <f t="shared" ref="Y244" si="769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0">Z244-AC244-AF244</f>
        <v>863</v>
      </c>
      <c r="AJ244">
        <f t="shared" ref="AJ244" si="771">AA244-AD244-AG244</f>
        <v>330</v>
      </c>
      <c r="AK244">
        <f t="shared" ref="AK244" si="772">AB244-AE244-AH244</f>
        <v>3859</v>
      </c>
      <c r="AS244">
        <f>COUNTIF('Wartburg Positive Tests'!G:G,"&lt;="&amp;covid19!A244)-COUNTIF('Wartburg Positive Tests'!H:H,"&lt;="&amp;covid19!A244)</f>
        <v>22</v>
      </c>
      <c r="AT244">
        <f t="shared" si="470"/>
        <v>841</v>
      </c>
      <c r="AU244">
        <v>10735</v>
      </c>
      <c r="AV244">
        <v>2719</v>
      </c>
      <c r="AW244">
        <f t="shared" si="627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672"/>
        <v>0.23364485981308411</v>
      </c>
      <c r="BE244">
        <f t="shared" si="712"/>
        <v>0.23178807947019867</v>
      </c>
      <c r="BF244">
        <f t="shared" si="713"/>
        <v>0.51428571428571423</v>
      </c>
      <c r="BG244">
        <f t="shared" ref="BG244" si="773">SUM(AV238:AV244)/SUM(AU238:AU244)</f>
        <v>0.28207289716955519</v>
      </c>
      <c r="BH244">
        <f t="shared" ref="BH244" si="774">SUM(AV231:AV244)/SUM(AU231:AU244)</f>
        <v>0.27440142505370146</v>
      </c>
      <c r="BI244">
        <f t="shared" si="733"/>
        <v>0.34293948126801155</v>
      </c>
      <c r="BJ244">
        <f t="shared" si="734"/>
        <v>0.30140946873870617</v>
      </c>
      <c r="BK244">
        <f t="shared" si="689"/>
        <v>0.36760124610591899</v>
      </c>
      <c r="BL244">
        <v>0.29299999999999998</v>
      </c>
      <c r="BM244">
        <v>0.25900000000000001</v>
      </c>
      <c r="BN244">
        <v>0.23800000000000002</v>
      </c>
    </row>
    <row r="245" spans="1:66" x14ac:dyDescent="0.35">
      <c r="A245" s="14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7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75">C245-C244</f>
        <v>2317</v>
      </c>
      <c r="S245">
        <f t="shared" ref="S245" si="776">N245-N244</f>
        <v>3068</v>
      </c>
      <c r="T245" s="8">
        <f t="shared" ref="T245" si="777">R245/V245</f>
        <v>0.43026926648096564</v>
      </c>
      <c r="U245" s="8">
        <f t="shared" ref="U245" si="778">SUM(R239:R245)/SUM(V239:V245)</f>
        <v>0.46763648757513787</v>
      </c>
      <c r="V245">
        <f t="shared" ref="V245" si="779">B245-B244</f>
        <v>5385</v>
      </c>
      <c r="W245">
        <f t="shared" ref="W245" si="780">C245-D245-E245</f>
        <v>76837</v>
      </c>
      <c r="X245" s="3">
        <f t="shared" ref="X245" si="781">F245/W245</f>
        <v>1.8116272108489401E-2</v>
      </c>
      <c r="Y245">
        <f t="shared" ref="Y245" si="782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3">Z245-AC245-AF245</f>
        <v>887</v>
      </c>
      <c r="AJ245">
        <f t="shared" ref="AJ245" si="784">AA245-AD245-AG245</f>
        <v>337</v>
      </c>
      <c r="AK245">
        <f t="shared" ref="AK245" si="785">AB245-AE245-AH245</f>
        <v>3933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470"/>
        <v>865</v>
      </c>
      <c r="AU245">
        <v>6334</v>
      </c>
      <c r="AV245">
        <v>1698</v>
      </c>
      <c r="AW245">
        <f t="shared" si="627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672"/>
        <v>0.29896907216494845</v>
      </c>
      <c r="BE245">
        <f t="shared" si="712"/>
        <v>0.29032258064516131</v>
      </c>
      <c r="BF245">
        <f t="shared" si="713"/>
        <v>0.3888888888888889</v>
      </c>
      <c r="BG245">
        <f t="shared" ref="BG245" si="786">SUM(AV239:AV245)/SUM(AU239:AU245)</f>
        <v>0.28173049083400636</v>
      </c>
      <c r="BH245">
        <f t="shared" ref="BH245" si="787">SUM(AV232:AV245)/SUM(AU232:AU245)</f>
        <v>0.2767718304018798</v>
      </c>
      <c r="BI245">
        <f t="shared" si="733"/>
        <v>0.33923303834808261</v>
      </c>
      <c r="BJ245">
        <f t="shared" si="734"/>
        <v>0.30495928941524797</v>
      </c>
      <c r="BK245">
        <f t="shared" si="689"/>
        <v>0.35238095238095241</v>
      </c>
      <c r="BL245">
        <v>0.30099999999999999</v>
      </c>
      <c r="BM245">
        <v>0.25900000000000001</v>
      </c>
      <c r="BN245">
        <v>0.23499999999999999</v>
      </c>
    </row>
    <row r="246" spans="1:66" x14ac:dyDescent="0.35">
      <c r="A246" s="14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7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88">C246-C245</f>
        <v>3579</v>
      </c>
      <c r="S246">
        <f t="shared" ref="S246" si="789">N246-N245</f>
        <v>5017</v>
      </c>
      <c r="T246" s="8">
        <f t="shared" ref="T246" si="790">R246/V246</f>
        <v>0.41635644485807355</v>
      </c>
      <c r="U246" s="8">
        <f t="shared" ref="U246" si="791">SUM(R240:R246)/SUM(V240:V246)</f>
        <v>0.45648655378486058</v>
      </c>
      <c r="V246">
        <f t="shared" ref="V246" si="792">B246-B245</f>
        <v>8596</v>
      </c>
      <c r="W246">
        <f t="shared" ref="W246" si="793">C246-D246-E246</f>
        <v>78628</v>
      </c>
      <c r="X246" s="3">
        <f t="shared" ref="X246" si="794">F246/W246</f>
        <v>1.9204354682810194E-2</v>
      </c>
      <c r="Y246">
        <f t="shared" ref="Y246" si="795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796">Z246-AC246-AF246</f>
        <v>915</v>
      </c>
      <c r="AJ246">
        <f t="shared" ref="AJ246" si="797">AA246-AD246-AG246</f>
        <v>351</v>
      </c>
      <c r="AK246">
        <f t="shared" ref="AK246" si="798">AB246-AE246-AH246</f>
        <v>4009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ref="AT246:AT256" si="799">AI246-AS246</f>
        <v>894</v>
      </c>
      <c r="AU246">
        <v>8218</v>
      </c>
      <c r="AV246">
        <v>2003</v>
      </c>
      <c r="AW246">
        <f t="shared" si="627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672"/>
        <v>0.28169014084507044</v>
      </c>
      <c r="BE246">
        <f t="shared" si="712"/>
        <v>0.2636986301369863</v>
      </c>
      <c r="BF246">
        <f t="shared" si="713"/>
        <v>0.4935064935064935</v>
      </c>
      <c r="BG246">
        <f t="shared" ref="BG246" si="800">SUM(AV240:AV246)/SUM(AU240:AU246)</f>
        <v>0.27538643361428172</v>
      </c>
      <c r="BH246">
        <f t="shared" ref="BH246" si="801">SUM(AV233:AV246)/SUM(AU233:AU246)</f>
        <v>0.27512626367338139</v>
      </c>
      <c r="BI246">
        <f t="shared" ref="BI246" si="802">SUM(AY240:AY246)/SUM(AX240:AX246)</f>
        <v>0.32126696832579188</v>
      </c>
      <c r="BJ246">
        <f t="shared" ref="BJ246" si="803">SUM(BA240:BA246)/SUM(AZ240:AZ246)</f>
        <v>0.2978395061728395</v>
      </c>
      <c r="BK246">
        <f t="shared" si="689"/>
        <v>0.33898305084745761</v>
      </c>
      <c r="BL246">
        <v>0.29399999999999998</v>
      </c>
      <c r="BM246">
        <v>0.254</v>
      </c>
      <c r="BN246">
        <v>0.22800000000000001</v>
      </c>
    </row>
    <row r="247" spans="1:66" x14ac:dyDescent="0.35">
      <c r="A247" s="14">
        <f t="shared" ref="A247:A261" si="804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7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05">C247-C246</f>
        <v>3884</v>
      </c>
      <c r="S247">
        <f t="shared" ref="S247" si="806">N247-N246</f>
        <v>5499</v>
      </c>
      <c r="T247" s="8">
        <f t="shared" ref="T247" si="807">R247/V247</f>
        <v>0.41394010444420759</v>
      </c>
      <c r="U247" s="8">
        <f t="shared" ref="U247" si="808">SUM(R241:R247)/SUM(V241:V247)</f>
        <v>0.44626270867327728</v>
      </c>
      <c r="V247">
        <f t="shared" ref="V247" si="809">B247-B246</f>
        <v>9383</v>
      </c>
      <c r="W247">
        <f t="shared" ref="W247" si="810">C247-D247-E247</f>
        <v>81115</v>
      </c>
      <c r="X247" s="3">
        <f t="shared" ref="X247" si="811">F247/W247</f>
        <v>1.8825124822782469E-2</v>
      </c>
      <c r="Y247">
        <f t="shared" ref="Y247" si="812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3">Z247-AC247-AF247</f>
        <v>952</v>
      </c>
      <c r="AJ247">
        <f t="shared" ref="AJ247" si="814">AA247-AD247-AG247</f>
        <v>365</v>
      </c>
      <c r="AK247">
        <f t="shared" ref="AK247" si="815">AB247-AE247-AH247</f>
        <v>4149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799"/>
        <v>929</v>
      </c>
      <c r="AU247">
        <v>8110</v>
      </c>
      <c r="AV247">
        <v>2133</v>
      </c>
      <c r="AW247">
        <f t="shared" si="627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672"/>
        <v>0.30645161290322581</v>
      </c>
      <c r="BE247">
        <f t="shared" si="712"/>
        <v>0.23780487804878048</v>
      </c>
      <c r="BF247">
        <f t="shared" si="713"/>
        <v>0.41025641025641024</v>
      </c>
      <c r="BG247">
        <f t="shared" ref="BG247" si="816">SUM(AV241:AV247)/SUM(AU241:AU247)</f>
        <v>0.27177985045864489</v>
      </c>
      <c r="BH247">
        <f t="shared" ref="BH247" si="817">SUM(AV234:AV247)/SUM(AU234:AU247)</f>
        <v>0.27559301123937546</v>
      </c>
      <c r="BI247">
        <f t="shared" ref="BI247" si="818">SUM(AY241:AY247)/SUM(AX241:AX247)</f>
        <v>0.30990415335463256</v>
      </c>
      <c r="BJ247">
        <f t="shared" ref="BJ247" si="819">SUM(BA241:BA247)/SUM(AZ241:AZ247)</f>
        <v>0.28327373857767185</v>
      </c>
      <c r="BK247">
        <f t="shared" si="689"/>
        <v>0.33207547169811319</v>
      </c>
      <c r="BL247">
        <v>0.29299999999999998</v>
      </c>
      <c r="BM247">
        <v>0.25</v>
      </c>
      <c r="BN247">
        <v>0.22500000000000001</v>
      </c>
    </row>
    <row r="248" spans="1:66" x14ac:dyDescent="0.35">
      <c r="A248" s="14">
        <f t="shared" si="804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7"/>
        <v>72</v>
      </c>
      <c r="N248" s="7">
        <f t="shared" si="354"/>
        <v>935209</v>
      </c>
      <c r="O248" s="4">
        <f t="shared" ref="O248:O254" si="820">C248/B248</f>
        <v>0.1751916038276668</v>
      </c>
      <c r="R248">
        <f t="shared" ref="R248" si="821">C248-C247</f>
        <v>4177</v>
      </c>
      <c r="S248">
        <f t="shared" ref="S248" si="822">N248-N247</f>
        <v>6232</v>
      </c>
      <c r="T248" s="8">
        <f t="shared" ref="T248" si="823">R248/V248</f>
        <v>0.40128734748775097</v>
      </c>
      <c r="U248" s="8">
        <f t="shared" ref="U248" si="824">SUM(R242:R248)/SUM(V242:V248)</f>
        <v>0.43146790249554096</v>
      </c>
      <c r="V248">
        <f t="shared" ref="V248" si="825">B248-B247</f>
        <v>10409</v>
      </c>
      <c r="W248">
        <f t="shared" ref="W248" si="826">C248-D248-E248</f>
        <v>83762</v>
      </c>
      <c r="X248" s="3">
        <f t="shared" ref="X248" si="827">F248/W248</f>
        <v>1.8098899262195267E-2</v>
      </c>
      <c r="Y248">
        <f t="shared" ref="Y248" si="828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29">Z248-AC248-AF248</f>
        <v>966</v>
      </c>
      <c r="AJ248">
        <f t="shared" ref="AJ248" si="830">AA248-AD248-AG248</f>
        <v>384</v>
      </c>
      <c r="AK248">
        <f t="shared" ref="AK248" si="831">AB248-AE248-AH248</f>
        <v>4155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799"/>
        <v>936</v>
      </c>
      <c r="AU248">
        <v>10903</v>
      </c>
      <c r="AV248">
        <v>2570</v>
      </c>
      <c r="AW248">
        <f t="shared" si="627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672"/>
        <v>0.27397260273972601</v>
      </c>
      <c r="BE248">
        <f t="shared" si="712"/>
        <v>0.25</v>
      </c>
      <c r="BF248">
        <f t="shared" si="713"/>
        <v>0.44897959183673469</v>
      </c>
      <c r="BG248">
        <f t="shared" ref="BG248" si="832">SUM(AV242:AV248)/SUM(AU242:AU248)</f>
        <v>0.26292233038970431</v>
      </c>
      <c r="BH248">
        <f t="shared" ref="BH248" si="833">SUM(AV235:AV248)/SUM(AU235:AU248)</f>
        <v>0.27357830203918371</v>
      </c>
      <c r="BI248">
        <f t="shared" ref="BI248" si="834">SUM(AY242:AY248)/SUM(AX242:AX248)</f>
        <v>0.31069609507640067</v>
      </c>
      <c r="BJ248">
        <f t="shared" ref="BJ248" si="835">SUM(BA242:BA248)/SUM(AZ242:AZ248)</f>
        <v>0.27050136027982902</v>
      </c>
      <c r="BK248">
        <f t="shared" si="689"/>
        <v>0.2978723404255319</v>
      </c>
      <c r="BL248">
        <v>0.28899999999999998</v>
      </c>
      <c r="BM248">
        <v>0.24399999999999999</v>
      </c>
      <c r="BN248">
        <v>0.28899999999999998</v>
      </c>
    </row>
    <row r="249" spans="1:66" x14ac:dyDescent="0.35">
      <c r="A249" s="14">
        <f t="shared" si="804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7"/>
        <v>83</v>
      </c>
      <c r="N249" s="7">
        <f t="shared" si="354"/>
        <v>941637</v>
      </c>
      <c r="O249" s="4">
        <f t="shared" si="820"/>
        <v>0.17736533119004769</v>
      </c>
      <c r="R249">
        <f t="shared" ref="R249" si="836">C249-C248</f>
        <v>4382</v>
      </c>
      <c r="S249">
        <f t="shared" ref="S249" si="837">N249-N248</f>
        <v>6428</v>
      </c>
      <c r="T249" s="8">
        <f t="shared" ref="T249" si="838">R249/V249</f>
        <v>0.40536540240518038</v>
      </c>
      <c r="U249" s="8">
        <f t="shared" ref="U249" si="839">SUM(R243:R249)/SUM(V243:V249)</f>
        <v>0.42189745314458676</v>
      </c>
      <c r="V249">
        <f t="shared" ref="V249" si="840">B249-B248</f>
        <v>10810</v>
      </c>
      <c r="W249">
        <f t="shared" ref="W249" si="841">C249-D249-E249</f>
        <v>86603</v>
      </c>
      <c r="X249" s="3">
        <f t="shared" ref="X249" si="842">F249/W249</f>
        <v>1.6708428114499498E-2</v>
      </c>
      <c r="Y249">
        <f t="shared" ref="Y249" si="843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4">Z249-AC249-AF249</f>
        <v>1026</v>
      </c>
      <c r="AJ249">
        <f t="shared" ref="AJ249" si="845">AA249-AD249-AG249</f>
        <v>414</v>
      </c>
      <c r="AK249">
        <f t="shared" ref="AK249" si="846">AB249-AE249-AH249</f>
        <v>4355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si="799"/>
        <v>995</v>
      </c>
      <c r="AU249">
        <v>10022</v>
      </c>
      <c r="AV249">
        <v>2342</v>
      </c>
      <c r="AW249">
        <f t="shared" si="627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672"/>
        <v>0.40963855421686746</v>
      </c>
      <c r="BE249">
        <f t="shared" si="712"/>
        <v>0.21479713603818615</v>
      </c>
      <c r="BF249">
        <f t="shared" si="713"/>
        <v>0.45555555555555555</v>
      </c>
      <c r="BG249">
        <f t="shared" ref="BG249" si="847">SUM(AV243:AV249)/SUM(AU243:AU249)</f>
        <v>0.25462802311371285</v>
      </c>
      <c r="BH249">
        <f t="shared" ref="BH249" si="848">SUM(AV236:AV249)/SUM(AU236:AU249)</f>
        <v>0.27011723797664638</v>
      </c>
      <c r="BI249">
        <f t="shared" ref="BI249" si="849">SUM(AY243:AY249)/SUM(AX243:AX249)</f>
        <v>0.313893653516295</v>
      </c>
      <c r="BJ249">
        <f t="shared" ref="BJ249" si="850">SUM(BA243:BA249)/SUM(AZ243:AZ249)</f>
        <v>0.25463145447378793</v>
      </c>
      <c r="BK249">
        <f t="shared" si="689"/>
        <v>0.29681978798586572</v>
      </c>
      <c r="BL249">
        <v>0.28600000000000003</v>
      </c>
      <c r="BM249">
        <v>0.23699999999999999</v>
      </c>
      <c r="BN249">
        <v>0.22500000000000001</v>
      </c>
    </row>
    <row r="250" spans="1:66" x14ac:dyDescent="0.35">
      <c r="A250" s="14">
        <f t="shared" si="804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7"/>
        <v>47</v>
      </c>
      <c r="N250" s="7">
        <f t="shared" si="354"/>
        <v>947149</v>
      </c>
      <c r="O250" s="4">
        <f t="shared" si="820"/>
        <v>0.17910256310252151</v>
      </c>
      <c r="R250">
        <f t="shared" ref="R250" si="851">C250-C249</f>
        <v>3625</v>
      </c>
      <c r="S250">
        <f t="shared" ref="S250" si="852">N250-N249</f>
        <v>5512</v>
      </c>
      <c r="T250" s="8">
        <f t="shared" ref="T250" si="853">R250/V250</f>
        <v>0.39673853562438438</v>
      </c>
      <c r="U250" s="8">
        <f t="shared" ref="U250" si="854">SUM(R244:R250)/SUM(V244:V250)</f>
        <v>0.41224700149925037</v>
      </c>
      <c r="V250">
        <f t="shared" ref="V250" si="855">B250-B249</f>
        <v>9137</v>
      </c>
      <c r="W250">
        <f t="shared" ref="W250" si="856">C250-D250-E250</f>
        <v>88757</v>
      </c>
      <c r="X250" s="3">
        <f t="shared" ref="X250" si="857">F250/W250</f>
        <v>1.5953671259731628E-2</v>
      </c>
      <c r="Y250">
        <f t="shared" ref="Y250" si="858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59">Z250-AC250-AF250</f>
        <v>1040</v>
      </c>
      <c r="AJ250">
        <f t="shared" ref="AJ250" si="860">AA250-AD250-AG250</f>
        <v>425</v>
      </c>
      <c r="AK250">
        <f t="shared" ref="AK250" si="861">AB250-AE250-AH250</f>
        <v>4413</v>
      </c>
      <c r="AS250">
        <f>COUNTIF('Wartburg Positive Tests'!G:G,"&lt;="&amp;covid19!A250)-COUNTIF('Wartburg Positive Tests'!H:H,"&lt;="&amp;covid19!A250)</f>
        <v>37</v>
      </c>
      <c r="AT250">
        <f t="shared" si="799"/>
        <v>1003</v>
      </c>
      <c r="AU250">
        <v>10558</v>
      </c>
      <c r="AV250">
        <v>2489</v>
      </c>
      <c r="AW250">
        <f t="shared" si="627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672"/>
        <v>0.22413793103448276</v>
      </c>
      <c r="BE250">
        <f t="shared" si="712"/>
        <v>0.2386634844868735</v>
      </c>
      <c r="BF250">
        <f t="shared" si="713"/>
        <v>0.37</v>
      </c>
      <c r="BG250">
        <f t="shared" ref="BG250" si="862">SUM(AV244:AV250)/SUM(AU244:AU250)</f>
        <v>0.24590012330456226</v>
      </c>
      <c r="BH250">
        <f t="shared" ref="BH250" si="863">SUM(AV237:AV250)/SUM(AU237:AU250)</f>
        <v>0.26667324388318864</v>
      </c>
      <c r="BI250">
        <f t="shared" ref="BI250" si="864">SUM(AY244:AY250)/SUM(AX244:AX250)</f>
        <v>0.29038112522686027</v>
      </c>
      <c r="BJ250">
        <f t="shared" ref="BJ250" si="865">SUM(BA244:BA250)/SUM(AZ244:AZ250)</f>
        <v>0.24416379640260238</v>
      </c>
      <c r="BK250">
        <f t="shared" si="689"/>
        <v>0.28825622775800713</v>
      </c>
      <c r="BL250">
        <v>0.27899999999999997</v>
      </c>
      <c r="BM250">
        <v>0.23</v>
      </c>
      <c r="BN250">
        <v>0.215</v>
      </c>
    </row>
    <row r="251" spans="1:66" x14ac:dyDescent="0.35">
      <c r="A251" s="14">
        <f t="shared" si="804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7"/>
        <v>74</v>
      </c>
      <c r="N251" s="7">
        <f t="shared" si="354"/>
        <v>952427</v>
      </c>
      <c r="O251" s="4">
        <f t="shared" si="820"/>
        <v>0.18069527098053992</v>
      </c>
      <c r="R251">
        <f t="shared" ref="R251" si="866">C251-C250</f>
        <v>3407</v>
      </c>
      <c r="S251">
        <f t="shared" ref="S251" si="867">N251-N250</f>
        <v>5278</v>
      </c>
      <c r="T251" s="8">
        <f t="shared" ref="T251" si="868">R251/V251</f>
        <v>0.39228554979850316</v>
      </c>
      <c r="U251" s="8">
        <f t="shared" ref="U251" si="869">SUM(R245:R251)/SUM(V245:V251)</f>
        <v>0.40655396202227384</v>
      </c>
      <c r="V251">
        <f t="shared" ref="V251" si="870">B251-B250</f>
        <v>8685</v>
      </c>
      <c r="W251">
        <f t="shared" ref="W251" si="871">C251-D251-E251</f>
        <v>91556</v>
      </c>
      <c r="X251" s="3">
        <f t="shared" ref="X251" si="872">F251/W251</f>
        <v>1.4635851282275328E-2</v>
      </c>
      <c r="Y251">
        <f t="shared" ref="Y251" si="873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4">Z251-AC251-AF251</f>
        <v>1073</v>
      </c>
      <c r="AJ251">
        <f t="shared" ref="AJ251" si="875">AA251-AD251-AG251</f>
        <v>440</v>
      </c>
      <c r="AK251">
        <f t="shared" ref="AK251" si="876">AB251-AE251-AH251</f>
        <v>4512</v>
      </c>
      <c r="AS251">
        <f>COUNTIF('Wartburg Positive Tests'!G:G,"&lt;="&amp;covid19!A251)-COUNTIF('Wartburg Positive Tests'!H:H,"&lt;="&amp;covid19!A251)</f>
        <v>39</v>
      </c>
      <c r="AT251">
        <f t="shared" si="799"/>
        <v>1034</v>
      </c>
      <c r="AU251">
        <v>8418</v>
      </c>
      <c r="AV251">
        <v>1905</v>
      </c>
      <c r="AW251">
        <f t="shared" si="627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672"/>
        <v>0.23880597014925373</v>
      </c>
      <c r="BE251">
        <f t="shared" si="712"/>
        <v>0.18378378378378379</v>
      </c>
      <c r="BF251">
        <f t="shared" si="713"/>
        <v>0.4264705882352941</v>
      </c>
      <c r="BG251">
        <f t="shared" ref="BG251" si="877">SUM(AV245:AV251)/SUM(AU245:AU251)</f>
        <v>0.24199606796349279</v>
      </c>
      <c r="BH251">
        <f t="shared" ref="BH251" si="878">SUM(AV238:AV251)/SUM(AU238:AU251)</f>
        <v>0.26315710060957209</v>
      </c>
      <c r="BI251">
        <f t="shared" ref="BI251" si="879">SUM(AY245:AY251)/SUM(AX245:AX251)</f>
        <v>0.29549902152641877</v>
      </c>
      <c r="BJ251">
        <f t="shared" ref="BJ251" si="880">SUM(BA245:BA251)/SUM(AZ245:AZ251)</f>
        <v>0.23754940711462449</v>
      </c>
      <c r="BK251">
        <f t="shared" si="689"/>
        <v>0.25390625</v>
      </c>
      <c r="BL251">
        <v>0.27800000000000002</v>
      </c>
      <c r="BM251">
        <v>0.22699999999999998</v>
      </c>
      <c r="BN251">
        <v>0.21299999999999999</v>
      </c>
    </row>
    <row r="252" spans="1:66" x14ac:dyDescent="0.35">
      <c r="A252" s="14">
        <f t="shared" si="804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7"/>
        <v>41</v>
      </c>
      <c r="N252" s="7">
        <f t="shared" si="354"/>
        <v>955788</v>
      </c>
      <c r="O252" s="4">
        <f t="shared" si="820"/>
        <v>0.18134210873434484</v>
      </c>
      <c r="R252">
        <f t="shared" ref="R252" si="881">C252-C251</f>
        <v>1663</v>
      </c>
      <c r="S252">
        <f t="shared" ref="S252" si="882">N252-N251</f>
        <v>3361</v>
      </c>
      <c r="T252" s="8">
        <f t="shared" ref="T252" si="883">R252/V252</f>
        <v>0.33101114649681529</v>
      </c>
      <c r="U252" s="8">
        <f t="shared" ref="U252" si="884">SUM(R246:R252)/SUM(V246:V252)</f>
        <v>0.3983785700470634</v>
      </c>
      <c r="V252">
        <f t="shared" ref="V252" si="885">B252-B251</f>
        <v>5024</v>
      </c>
      <c r="W252">
        <f t="shared" ref="W252" si="886">C252-D252-E252</f>
        <v>92711</v>
      </c>
      <c r="X252" s="3">
        <f t="shared" ref="X252" si="887">F252/W252</f>
        <v>1.4378013396468596E-2</v>
      </c>
      <c r="Y252">
        <f t="shared" ref="Y252" si="888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89">Z252-AC252-AF252</f>
        <v>1079</v>
      </c>
      <c r="AJ252">
        <f t="shared" ref="AJ252" si="890">AA252-AD252-AG252</f>
        <v>440</v>
      </c>
      <c r="AK252">
        <f t="shared" ref="AK252" si="891">AB252-AE252-AH252</f>
        <v>4515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799"/>
        <v>1032</v>
      </c>
      <c r="AU252">
        <v>6870</v>
      </c>
      <c r="AV252">
        <v>1468</v>
      </c>
      <c r="AW252">
        <f t="shared" si="627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672"/>
        <v>0.5</v>
      </c>
      <c r="BE252">
        <f t="shared" si="712"/>
        <v>0.1746987951807229</v>
      </c>
      <c r="BF252">
        <f t="shared" si="713"/>
        <v>0.68965517241379315</v>
      </c>
      <c r="BG252">
        <f t="shared" ref="BG252" si="892">SUM(AV246:AV252)/SUM(AU246:AU252)</f>
        <v>0.23629534540959446</v>
      </c>
      <c r="BH252">
        <f t="shared" ref="BH252" si="893">SUM(AV239:AV252)/SUM(AU239:AU252)</f>
        <v>0.25945836764500241</v>
      </c>
      <c r="BI252">
        <f t="shared" ref="BI252" si="894">SUM(AY246:AY252)/SUM(AX246:AX252)</f>
        <v>0.30769230769230771</v>
      </c>
      <c r="BJ252">
        <f t="shared" ref="BJ252" si="895">SUM(BA246:BA252)/SUM(AZ246:AZ252)</f>
        <v>0.22632020117351215</v>
      </c>
      <c r="BK252">
        <f t="shared" si="689"/>
        <v>0.24896265560165975</v>
      </c>
      <c r="BL252">
        <v>0.27600000000000002</v>
      </c>
      <c r="BM252">
        <v>0.222</v>
      </c>
      <c r="BN252">
        <v>0.20499999999999999</v>
      </c>
    </row>
    <row r="253" spans="1:66" x14ac:dyDescent="0.35">
      <c r="A253" s="14">
        <f t="shared" si="804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7"/>
        <v>35</v>
      </c>
      <c r="N253" s="7">
        <f t="shared" si="354"/>
        <v>961710</v>
      </c>
      <c r="O253" s="4">
        <f t="shared" si="820"/>
        <v>0.18310782745636336</v>
      </c>
      <c r="R253">
        <f t="shared" ref="R253" si="896">C253-C252</f>
        <v>3851</v>
      </c>
      <c r="S253">
        <f t="shared" ref="S253" si="897">N253-N252</f>
        <v>5922</v>
      </c>
      <c r="T253" s="8">
        <f t="shared" ref="T253" si="898">R253/V253</f>
        <v>0.39404481735393432</v>
      </c>
      <c r="U253" s="8">
        <f t="shared" ref="U253" si="899">SUM(R247:R253)/SUM(V247:V253)</f>
        <v>0.39526423182170484</v>
      </c>
      <c r="V253">
        <f t="shared" ref="V253" si="900">B253-B252</f>
        <v>9773</v>
      </c>
      <c r="W253">
        <f t="shared" ref="W253" si="901">C253-D253-E253</f>
        <v>93666</v>
      </c>
      <c r="X253" s="3">
        <f t="shared" ref="X253" si="902">F253/W253</f>
        <v>1.4423590203488993E-2</v>
      </c>
      <c r="Y253">
        <f t="shared" ref="Y253" si="903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4">Z253-AC253-AF253</f>
        <v>1114</v>
      </c>
      <c r="AJ253">
        <f t="shared" ref="AJ253" si="905">AA253-AD253-AG253</f>
        <v>457</v>
      </c>
      <c r="AK253">
        <f t="shared" ref="AK253" si="906">AB253-AE253-AH253</f>
        <v>4548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si="799"/>
        <v>1066</v>
      </c>
      <c r="AU253">
        <v>8101</v>
      </c>
      <c r="AV253">
        <v>1800</v>
      </c>
      <c r="AW253">
        <f t="shared" si="627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672"/>
        <v>0.27500000000000002</v>
      </c>
      <c r="BE253">
        <f t="shared" si="712"/>
        <v>0.19306930693069307</v>
      </c>
      <c r="BF253">
        <f t="shared" si="713"/>
        <v>0.4358974358974359</v>
      </c>
      <c r="BG253">
        <f t="shared" ref="BG253" si="907">SUM(AV247:AV253)/SUM(AU247:AU253)</f>
        <v>0.23351116191927854</v>
      </c>
      <c r="BH253">
        <f t="shared" ref="BH253" si="908">SUM(AV240:AV253)/SUM(AU240:AU253)</f>
        <v>0.25466658286719879</v>
      </c>
      <c r="BI253">
        <f t="shared" ref="BI253" si="909">SUM(AY247:AY253)/SUM(AX247:AX253)</f>
        <v>0.30598669623059865</v>
      </c>
      <c r="BJ253">
        <f t="shared" ref="BJ253" si="910">SUM(BA247:BA253)/SUM(AZ247:AZ253)</f>
        <v>0.2165732586068855</v>
      </c>
      <c r="BK253">
        <f t="shared" si="689"/>
        <v>0.24050632911392406</v>
      </c>
      <c r="BL253">
        <v>0.26600000000000001</v>
      </c>
      <c r="BM253">
        <v>0.20399999999999999</v>
      </c>
      <c r="BN253">
        <v>0.187</v>
      </c>
    </row>
    <row r="254" spans="1:66" x14ac:dyDescent="0.35">
      <c r="A254" s="14">
        <f t="shared" si="804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7"/>
        <v>42</v>
      </c>
      <c r="N254" s="7">
        <f t="shared" si="354"/>
        <v>966905</v>
      </c>
      <c r="O254" s="4">
        <f t="shared" si="820"/>
        <v>0.18462990197731918</v>
      </c>
      <c r="R254">
        <f t="shared" ref="R254" si="911">C254-C253</f>
        <v>3374</v>
      </c>
      <c r="S254">
        <f t="shared" ref="S254" si="912">N254-N253</f>
        <v>5195</v>
      </c>
      <c r="T254" s="8">
        <f t="shared" ref="T254" si="913">R254/V254</f>
        <v>0.39374489438674293</v>
      </c>
      <c r="U254" s="8">
        <f t="shared" ref="U254" si="914">SUM(R248:R254)/SUM(V248:V254)</f>
        <v>0.39224766452481291</v>
      </c>
      <c r="V254">
        <f t="shared" ref="V254" si="915">B254-B253</f>
        <v>8569</v>
      </c>
      <c r="W254">
        <f t="shared" ref="W254" si="916">C254-D254-E254</f>
        <v>94624</v>
      </c>
      <c r="X254" s="3">
        <f t="shared" ref="X254" si="917">F254/W254</f>
        <v>1.3791427122083193E-2</v>
      </c>
      <c r="Y254">
        <f t="shared" ref="Y254" si="918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19">Z254-AC254-AF254</f>
        <v>1147</v>
      </c>
      <c r="AJ254">
        <f t="shared" ref="AJ254" si="920">AA254-AD254-AG254</f>
        <v>492</v>
      </c>
      <c r="AK254">
        <f t="shared" ref="AK254" si="921">AB254-AE254-AH254</f>
        <v>4594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si="799"/>
        <v>1098</v>
      </c>
      <c r="AU254">
        <v>7167</v>
      </c>
      <c r="AV254">
        <v>1576</v>
      </c>
      <c r="AW254">
        <f t="shared" si="627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672"/>
        <v>0.31343283582089554</v>
      </c>
      <c r="BE254">
        <f t="shared" si="712"/>
        <v>0.20816326530612245</v>
      </c>
      <c r="BF254">
        <f t="shared" si="713"/>
        <v>0.43137254901960786</v>
      </c>
      <c r="BG254">
        <f t="shared" ref="BG254" si="922">SUM(AV248:AV254)/SUM(AU248:AU254)</f>
        <v>0.22808233530521124</v>
      </c>
      <c r="BH254">
        <f t="shared" ref="BH254" si="923">SUM(AV241:AV254)/SUM(AU241:AU254)</f>
        <v>0.25041763852991239</v>
      </c>
      <c r="BI254">
        <f t="shared" ref="BI254" si="924">SUM(AY248:AY254)/SUM(AX248:AX254)</f>
        <v>0.30701754385964913</v>
      </c>
      <c r="BJ254">
        <f t="shared" ref="BJ254" si="925">SUM(BA248:BA254)/SUM(AZ248:AZ254)</f>
        <v>0.21283643892339543</v>
      </c>
      <c r="BK254">
        <f t="shared" si="689"/>
        <v>0.26431718061674009</v>
      </c>
      <c r="BL254">
        <v>0.26899999999999996</v>
      </c>
      <c r="BM254">
        <v>0.19699999999999998</v>
      </c>
      <c r="BN254">
        <v>0.19399999999999998</v>
      </c>
    </row>
    <row r="255" spans="1:66" x14ac:dyDescent="0.35">
      <c r="A255" s="14">
        <f t="shared" si="804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7"/>
        <v>49</v>
      </c>
      <c r="N255" s="7">
        <f t="shared" si="354"/>
        <v>972251</v>
      </c>
      <c r="O255" s="4">
        <f t="shared" ref="O255:O259" si="926">C255/B255</f>
        <v>0.18608003656671374</v>
      </c>
      <c r="R255">
        <f t="shared" ref="R255" si="927">C255-C254</f>
        <v>3335</v>
      </c>
      <c r="S255">
        <f t="shared" ref="S255" si="928">N255-N254</f>
        <v>5346</v>
      </c>
      <c r="T255" s="8">
        <f t="shared" ref="T255" si="929">R255/V255</f>
        <v>0.38417233037668469</v>
      </c>
      <c r="U255" s="8">
        <f t="shared" ref="U255" si="930">SUM(R249:R255)/SUM(V249:V255)</f>
        <v>0.38954168658020072</v>
      </c>
      <c r="V255">
        <f t="shared" ref="V255" si="931">B255-B254</f>
        <v>8681</v>
      </c>
      <c r="W255">
        <f t="shared" ref="W255" si="932">C255-D255-E255</f>
        <v>95445</v>
      </c>
      <c r="X255" s="3">
        <f t="shared" ref="X255" si="933">F255/W255</f>
        <v>1.3295615275813296E-2</v>
      </c>
      <c r="Y255">
        <f t="shared" ref="Y255" si="934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5">Z255-AC255-AF255</f>
        <v>1153</v>
      </c>
      <c r="AJ255">
        <f t="shared" ref="AJ255" si="936">AA255-AD255-AG255</f>
        <v>505</v>
      </c>
      <c r="AK255">
        <f t="shared" ref="AK255" si="937">AB255-AE255-AH255</f>
        <v>4562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si="799"/>
        <v>1095</v>
      </c>
      <c r="AU255">
        <v>8712</v>
      </c>
      <c r="AV255">
        <v>1923</v>
      </c>
      <c r="AW255">
        <f t="shared" si="627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672"/>
        <v>0.17307692307692307</v>
      </c>
      <c r="BE255">
        <f t="shared" si="712"/>
        <v>0.15753424657534246</v>
      </c>
      <c r="BF255">
        <f t="shared" si="713"/>
        <v>0.54347826086956519</v>
      </c>
      <c r="BG255">
        <f t="shared" ref="BG255" si="938">SUM(AV249:AV255)/SUM(AU249:AU255)</f>
        <v>0.22562157465579469</v>
      </c>
      <c r="BH255">
        <f t="shared" ref="BH255" si="939">SUM(AV242:AV255)/SUM(AU242:AU255)</f>
        <v>0.24523398253648795</v>
      </c>
      <c r="BI255">
        <f t="shared" ref="BI255" si="940">SUM(AY249:AY255)/SUM(AX249:AX255)</f>
        <v>0.29655172413793102</v>
      </c>
      <c r="BJ255">
        <f t="shared" ref="BJ255" si="941">SUM(BA249:BA255)/SUM(AZ249:AZ255)</f>
        <v>0.19956803455723543</v>
      </c>
      <c r="BK255">
        <f t="shared" si="689"/>
        <v>0.27403846153846156</v>
      </c>
      <c r="BL255">
        <v>0.26100000000000001</v>
      </c>
      <c r="BM255">
        <v>0.19500000000000001</v>
      </c>
      <c r="BN255">
        <v>0.19900000000000001</v>
      </c>
    </row>
    <row r="256" spans="1:66" x14ac:dyDescent="0.35">
      <c r="A256" s="14">
        <f t="shared" si="804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2">-(J256-J255)+L256</f>
        <v>60</v>
      </c>
      <c r="N256" s="7">
        <f t="shared" si="354"/>
        <v>974231</v>
      </c>
      <c r="O256" s="4">
        <f t="shared" si="926"/>
        <v>0.18662864041396965</v>
      </c>
      <c r="R256">
        <f t="shared" ref="R256" si="943">C256-C255</f>
        <v>1260</v>
      </c>
      <c r="S256">
        <f t="shared" ref="S256" si="944">N256-N255</f>
        <v>1980</v>
      </c>
      <c r="T256" s="8">
        <f t="shared" ref="T256" si="945">R256/V256</f>
        <v>0.3888888888888889</v>
      </c>
      <c r="U256" s="8">
        <f t="shared" ref="U256" si="946">SUM(R250:R256)/SUM(V250:V256)</f>
        <v>0.38628104464403396</v>
      </c>
      <c r="V256">
        <f t="shared" ref="V256" si="947">B256-B255</f>
        <v>3240</v>
      </c>
      <c r="W256">
        <f t="shared" ref="W256" si="948">C256-D256-E256</f>
        <v>93840</v>
      </c>
      <c r="X256" s="3">
        <f t="shared" ref="X256" si="949">F256/W256</f>
        <v>1.3064791133844842E-2</v>
      </c>
      <c r="Y256">
        <f t="shared" ref="Y256" si="950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1">Z256-AC256-AF256</f>
        <v>1123</v>
      </c>
      <c r="AJ256">
        <f t="shared" ref="AJ256" si="952">AA256-AD256-AG256</f>
        <v>514</v>
      </c>
      <c r="AK256">
        <f t="shared" ref="AK256" si="953">AB256-AE256-AH256</f>
        <v>4360</v>
      </c>
      <c r="AS256">
        <f>COUNTIF('Wartburg Positive Tests'!G:G,"&lt;="&amp;covid19!A256)-COUNTIF('Wartburg Positive Tests'!H:H,"&lt;="&amp;covid19!A256)</f>
        <v>59</v>
      </c>
      <c r="AT256">
        <f t="shared" si="799"/>
        <v>1064</v>
      </c>
      <c r="AU256">
        <v>5495</v>
      </c>
      <c r="AV256">
        <v>1185</v>
      </c>
      <c r="AW256">
        <f t="shared" si="627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672"/>
        <v>0.23809523809523808</v>
      </c>
      <c r="BE256">
        <f t="shared" si="712"/>
        <v>0.22222222222222221</v>
      </c>
      <c r="BF256">
        <f>BB256/BA256</f>
        <v>0.48148148148148145</v>
      </c>
      <c r="BG256">
        <f t="shared" ref="BG256" si="954">SUM(AV250:AV256)/SUM(AU250:AU256)</f>
        <v>0.22317022468863543</v>
      </c>
      <c r="BH256">
        <f t="shared" ref="BH256" si="955">SUM(AV243:AV256)/SUM(AU243:AU256)</f>
        <v>0.2403167711057384</v>
      </c>
      <c r="BI256">
        <f t="shared" ref="BI256" si="956">SUM(AY250:AY256)/SUM(AX250:AX256)</f>
        <v>0.26649746192893403</v>
      </c>
      <c r="BJ256">
        <f t="shared" ref="BJ256" si="957">SUM(BA250:BA256)/SUM(AZ250:AZ256)</f>
        <v>0.19915848527349228</v>
      </c>
      <c r="BK256">
        <f t="shared" si="689"/>
        <v>0.26943005181347152</v>
      </c>
      <c r="BL256">
        <v>0.252</v>
      </c>
      <c r="BM256">
        <v>0.184</v>
      </c>
      <c r="BN256">
        <v>0.19400000000000001</v>
      </c>
    </row>
    <row r="257" spans="1:66" x14ac:dyDescent="0.35">
      <c r="A257" s="14">
        <f t="shared" si="804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2"/>
        <v>40</v>
      </c>
      <c r="N257" s="7">
        <f t="shared" si="354"/>
        <v>977726</v>
      </c>
      <c r="O257" s="4">
        <f t="shared" si="926"/>
        <v>0.18760188981193279</v>
      </c>
      <c r="R257">
        <f t="shared" ref="R257" si="958">C257-C256</f>
        <v>2242</v>
      </c>
      <c r="S257">
        <f t="shared" ref="S257" si="959">N257-N256</f>
        <v>3495</v>
      </c>
      <c r="T257" s="8">
        <f t="shared" ref="T257" si="960">R257/V257</f>
        <v>0.39079658358026842</v>
      </c>
      <c r="U257" s="8">
        <f t="shared" ref="U257" si="961">SUM(R251:R257)/SUM(V251:V257)</f>
        <v>0.38488000160936653</v>
      </c>
      <c r="V257">
        <f t="shared" ref="V257" si="962">B257-B256</f>
        <v>5737</v>
      </c>
      <c r="W257">
        <f t="shared" ref="W257" si="963">C257-D257-E257</f>
        <v>93412</v>
      </c>
      <c r="X257" s="3">
        <f t="shared" ref="X257" si="964">F257/W257</f>
        <v>1.3071125765426284E-2</v>
      </c>
      <c r="Y257">
        <f t="shared" ref="Y257" si="965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66">Z257-AC257-AF257</f>
        <v>1100</v>
      </c>
      <c r="AJ257">
        <f t="shared" ref="AJ257" si="967">AA257-AD257-AG257</f>
        <v>524</v>
      </c>
      <c r="AK257">
        <f>AB257-AE257-AH257</f>
        <v>4260</v>
      </c>
      <c r="AS257">
        <f>COUNTIF('Wartburg Positive Tests'!G:G,"&lt;="&amp;covid19!A257)-COUNTIF('Wartburg Positive Tests'!H:H,"&lt;="&amp;covid19!A257)</f>
        <v>59</v>
      </c>
      <c r="AT257">
        <f t="shared" ref="AT257:AT259" si="968">AI257-AS257</f>
        <v>1041</v>
      </c>
      <c r="AU257">
        <v>4834</v>
      </c>
      <c r="AV257">
        <v>928</v>
      </c>
      <c r="AW257">
        <f t="shared" si="627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672"/>
        <v>0.13513513513513514</v>
      </c>
      <c r="BE257">
        <f t="shared" si="712"/>
        <v>0.15918367346938775</v>
      </c>
      <c r="BF257">
        <f t="shared" si="713"/>
        <v>0.64102564102564108</v>
      </c>
      <c r="BG257">
        <f t="shared" ref="BG257" si="969">SUM(AV251:AV257)/SUM(AU251:AU257)</f>
        <v>0.21745266850817591</v>
      </c>
      <c r="BH257">
        <f t="shared" ref="BH257" si="970">SUM(AV244:AV257)/SUM(AU244:AU257)</f>
        <v>0.23357530333604129</v>
      </c>
      <c r="BI257">
        <f t="shared" ref="BI257" si="971">SUM(AY251:AY257)/SUM(AX251:AX257)</f>
        <v>0.26005361930294907</v>
      </c>
      <c r="BJ257">
        <f t="shared" ref="BJ257" si="972">SUM(BA251:BA257)/SUM(AZ251:AZ257)</f>
        <v>0.18575063613231552</v>
      </c>
      <c r="BK257">
        <f>SUM(BC251:BC257)/SUM(BB251:BB257)</f>
        <v>0.27624309392265195</v>
      </c>
      <c r="BL257">
        <v>0.24399999999999999</v>
      </c>
      <c r="BM257">
        <v>0.17799999999999999</v>
      </c>
      <c r="BN257">
        <v>0.186</v>
      </c>
    </row>
    <row r="258" spans="1:66" x14ac:dyDescent="0.35">
      <c r="A258" s="14">
        <f t="shared" si="804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2"/>
        <v>44</v>
      </c>
      <c r="N258" s="7">
        <f t="shared" si="354"/>
        <v>980257</v>
      </c>
      <c r="O258" s="4">
        <f t="shared" si="926"/>
        <v>0.18856457456750655</v>
      </c>
      <c r="R258">
        <f t="shared" ref="R258" si="973">C258-C257</f>
        <v>2016</v>
      </c>
      <c r="S258">
        <f t="shared" ref="S258" si="974">N258-N257</f>
        <v>2531</v>
      </c>
      <c r="T258" s="8">
        <f t="shared" ref="T258" si="975">R258/V258</f>
        <v>0.44336925445348579</v>
      </c>
      <c r="U258" s="8">
        <f t="shared" ref="U258" si="976">SUM(R252:R258)/SUM(V252:V258)</f>
        <v>0.38930460161067343</v>
      </c>
      <c r="V258">
        <f t="shared" ref="V258" si="977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78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79">Z258-AC258-AF258</f>
        <v>1103</v>
      </c>
      <c r="AJ258">
        <f t="shared" ref="AJ258" si="980">AA258-AD258-AG258</f>
        <v>547</v>
      </c>
      <c r="AK258">
        <f>AB258-AE258-AH258</f>
        <v>4282</v>
      </c>
      <c r="AS258">
        <f>COUNTIF('Wartburg Positive Tests'!G:G,"&lt;="&amp;covid19!A258)-COUNTIF('Wartburg Positive Tests'!H:H,"&lt;="&amp;covid19!A258)</f>
        <v>59</v>
      </c>
      <c r="AT258">
        <f t="shared" si="968"/>
        <v>1044</v>
      </c>
      <c r="AU258">
        <v>4853</v>
      </c>
      <c r="AV258">
        <v>1171</v>
      </c>
      <c r="AW258">
        <f t="shared" si="627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672"/>
        <v>0.2</v>
      </c>
      <c r="BE258">
        <f t="shared" si="712"/>
        <v>0.16071428571428573</v>
      </c>
      <c r="BF258">
        <f t="shared" si="713"/>
        <v>0.37037037037037035</v>
      </c>
      <c r="BG258">
        <f t="shared" ref="BG258" si="981">SUM(AV252:AV258)/SUM(AU252:AU258)</f>
        <v>0.2183481056656239</v>
      </c>
      <c r="BH258">
        <f t="shared" ref="BH258" si="982">SUM(AV245:AV258)/SUM(AU245:AU258)</f>
        <v>0.23197200607762788</v>
      </c>
      <c r="BI258">
        <f t="shared" ref="BI258" si="983">SUM(AY252:AY258)/SUM(AX252:AX258)</f>
        <v>0.25806451612903225</v>
      </c>
      <c r="BJ258">
        <f t="shared" ref="BJ258" si="984">SUM(BA252:BA258)/SUM(AZ252:AZ258)</f>
        <v>0.18377765173000568</v>
      </c>
      <c r="BK258">
        <f>SUM(BC252:BC258)/SUM(BB252:BB258)</f>
        <v>0.29629629629629628</v>
      </c>
      <c r="BL258">
        <v>0.246</v>
      </c>
      <c r="BM258">
        <v>0.17599999999999999</v>
      </c>
      <c r="BN258">
        <v>0.20200000000000001</v>
      </c>
    </row>
    <row r="259" spans="1:66" x14ac:dyDescent="0.35">
      <c r="A259" s="14">
        <f t="shared" si="804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2"/>
        <v>38</v>
      </c>
      <c r="N259" s="7">
        <f t="shared" si="354"/>
        <v>982088</v>
      </c>
      <c r="O259" s="4">
        <f t="shared" si="926"/>
        <v>0.18906742853368125</v>
      </c>
      <c r="R259">
        <f t="shared" ref="R259" si="985">C259-C258</f>
        <v>1176</v>
      </c>
      <c r="S259">
        <f t="shared" ref="S259" si="986">N259-N258</f>
        <v>1831</v>
      </c>
      <c r="T259" s="8">
        <f t="shared" ref="T259" si="987">R259/V259</f>
        <v>0.39108746258729632</v>
      </c>
      <c r="U259" s="8">
        <f t="shared" ref="U259" si="988">SUM(R253:R259)/SUM(V253:V259)</f>
        <v>0.39615190338430456</v>
      </c>
      <c r="V259">
        <f t="shared" ref="V259" si="989">B259-B258</f>
        <v>3007</v>
      </c>
      <c r="W259">
        <f t="shared" ref="W259" si="990">C259-D259-E259</f>
        <v>94360</v>
      </c>
      <c r="X259" s="3">
        <f t="shared" ref="X259" si="991">F259/W259</f>
        <v>1.2314540059347181E-2</v>
      </c>
      <c r="Y259">
        <f t="shared" ref="Y259" si="992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3">Z259-AC259-AF259</f>
        <v>1091</v>
      </c>
      <c r="AJ259">
        <f t="shared" ref="AJ259" si="994">AA259-AD259-AG259</f>
        <v>546</v>
      </c>
      <c r="AK259">
        <f>AB259-AE259-AH259</f>
        <v>4214</v>
      </c>
      <c r="AL259">
        <v>1</v>
      </c>
      <c r="AM259">
        <v>1</v>
      </c>
      <c r="AN259">
        <v>12</v>
      </c>
      <c r="AS259">
        <f>COUNTIF('Wartburg Positive Tests'!G:G,"&lt;="&amp;covid19!A259)-COUNTIF('Wartburg Positive Tests'!H:H,"&lt;="&amp;covid19!A259)</f>
        <v>59</v>
      </c>
      <c r="AT259">
        <f t="shared" si="968"/>
        <v>1032</v>
      </c>
      <c r="AU259">
        <v>3786</v>
      </c>
      <c r="AV259">
        <v>853</v>
      </c>
      <c r="AW259">
        <f t="shared" si="627"/>
        <v>0.22530375066032751</v>
      </c>
      <c r="AX259">
        <v>15</v>
      </c>
      <c r="AY259">
        <v>5</v>
      </c>
      <c r="AZ259">
        <v>142</v>
      </c>
      <c r="BA259">
        <v>20</v>
      </c>
      <c r="BB259">
        <v>11</v>
      </c>
      <c r="BC259">
        <v>5</v>
      </c>
      <c r="BD259">
        <f t="shared" si="672"/>
        <v>0.33333333333333331</v>
      </c>
      <c r="BE259">
        <f t="shared" si="712"/>
        <v>0.14084507042253522</v>
      </c>
      <c r="BF259">
        <f t="shared" si="713"/>
        <v>0.55000000000000004</v>
      </c>
      <c r="BG259">
        <f t="shared" ref="BG259" si="995">SUM(AV253:AV259)/SUM(AU253:AU259)</f>
        <v>0.21970755332029432</v>
      </c>
      <c r="BH259">
        <f t="shared" ref="BH259" si="996">SUM(AV246:AV259)/SUM(AU246:AU259)</f>
        <v>0.22957745150735051</v>
      </c>
      <c r="BI259">
        <f t="shared" ref="BI259" si="997">SUM(AY253:AY259)/SUM(AX253:AX259)</f>
        <v>0.24085365853658536</v>
      </c>
      <c r="BJ259">
        <f t="shared" ref="BJ259" si="998">SUM(BA253:BA259)/SUM(AZ253:AZ259)</f>
        <v>0.18113858539390454</v>
      </c>
      <c r="BK259">
        <f>SUM(BC253:BC259)/SUM(BB253:BB259)</f>
        <v>0.31372549019607843</v>
      </c>
      <c r="BL259">
        <v>0.24299999999999999</v>
      </c>
      <c r="BM259">
        <v>0.17299999999999999</v>
      </c>
      <c r="BN259">
        <v>0.20499999999999999</v>
      </c>
    </row>
    <row r="260" spans="1:66" x14ac:dyDescent="0.35">
      <c r="A260" s="14">
        <f t="shared" si="804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999">-(J260-J259)+L260</f>
        <v>32</v>
      </c>
      <c r="N260" s="7">
        <f t="shared" ref="N260:N261" si="1000">B260-C260</f>
        <v>984772</v>
      </c>
      <c r="O260" s="4">
        <f t="shared" ref="O260:O261" si="1001">C260/B260</f>
        <v>0.18993476848157806</v>
      </c>
      <c r="R260">
        <f t="shared" ref="R260" si="1002">C260-C259</f>
        <v>1926</v>
      </c>
      <c r="S260">
        <f t="shared" ref="S260" si="1003">N260-N259</f>
        <v>2684</v>
      </c>
      <c r="T260" s="8">
        <f t="shared" ref="T260" si="1004">R260/V260</f>
        <v>0.41778741865509761</v>
      </c>
      <c r="U260" s="8">
        <f t="shared" ref="U260" si="1005">SUM(R254:R260)/SUM(V254:V260)</f>
        <v>0.3992862910578</v>
      </c>
      <c r="V260">
        <f t="shared" ref="V260" si="1006">B260-B259</f>
        <v>4610</v>
      </c>
      <c r="W260">
        <f t="shared" ref="W260:W261" si="1007">C260-D260-E260</f>
        <v>91041</v>
      </c>
      <c r="X260" s="3">
        <f t="shared" ref="X260:X261" si="1008">F260/W260</f>
        <v>1.287332081150251E-2</v>
      </c>
      <c r="Y260">
        <f t="shared" ref="Y260" si="1009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0">Z260-AC260-AF260</f>
        <v>1041</v>
      </c>
      <c r="AJ260">
        <f t="shared" ref="AJ260" si="1011">AA260-AD260-AG260</f>
        <v>517</v>
      </c>
      <c r="AK260">
        <f>AB260-AE260-AH260</f>
        <v>3993</v>
      </c>
      <c r="AU260">
        <v>4613</v>
      </c>
      <c r="AV260">
        <v>1171</v>
      </c>
      <c r="AW260">
        <f t="shared" si="627"/>
        <v>0.25384782137437678</v>
      </c>
      <c r="AX260">
        <v>21</v>
      </c>
      <c r="AY260">
        <v>6</v>
      </c>
      <c r="AZ260">
        <v>162</v>
      </c>
      <c r="BA260">
        <v>43</v>
      </c>
      <c r="BB260">
        <v>14</v>
      </c>
      <c r="BC260">
        <v>3</v>
      </c>
      <c r="BD260">
        <f t="shared" si="672"/>
        <v>0.2857142857142857</v>
      </c>
      <c r="BE260">
        <f t="shared" si="712"/>
        <v>0.26543209876543211</v>
      </c>
      <c r="BF260">
        <f t="shared" si="713"/>
        <v>0.32558139534883723</v>
      </c>
      <c r="BG260">
        <f t="shared" ref="BG260" si="1012">SUM(AV254:AV260)/SUM(AU254:AU260)</f>
        <v>0.22318803852002028</v>
      </c>
      <c r="BH260">
        <f t="shared" ref="BH260" si="1013">SUM(AV247:AV260)/SUM(AU247:AU260)</f>
        <v>0.22953476113312898</v>
      </c>
      <c r="BI260">
        <f t="shared" ref="BI260" si="1014">SUM(AY254:AY260)/SUM(AX254:AX260)</f>
        <v>0.2342007434944238</v>
      </c>
      <c r="BJ260">
        <f t="shared" ref="BJ260" si="1015">SUM(BA254:BA260)/SUM(AZ254:AZ260)</f>
        <v>0.18704074816299265</v>
      </c>
      <c r="BK260">
        <f>SUM(BC254:BC260)/SUM(BB254:BB260)</f>
        <v>0.33082706766917291</v>
      </c>
      <c r="BL260">
        <v>0.23599999999999999</v>
      </c>
      <c r="BM260">
        <v>0.16500000000000001</v>
      </c>
      <c r="BN260">
        <v>0.20100000000000001</v>
      </c>
    </row>
    <row r="261" spans="1:66" x14ac:dyDescent="0.35">
      <c r="A261" s="14">
        <f t="shared" si="804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999"/>
        <v>43</v>
      </c>
      <c r="N261" s="7">
        <f t="shared" si="1000"/>
        <v>988707</v>
      </c>
      <c r="O261" s="4">
        <f t="shared" si="1001"/>
        <v>0.19129133182013375</v>
      </c>
      <c r="R261">
        <f t="shared" ref="R261" si="1016">C261-C260</f>
        <v>2970</v>
      </c>
      <c r="S261">
        <f t="shared" ref="S261" si="1017">N261-N260</f>
        <v>3935</v>
      </c>
      <c r="T261" s="8">
        <f t="shared" ref="T261" si="1018">R261/V261</f>
        <v>0.43012309920347574</v>
      </c>
      <c r="U261" s="8">
        <f t="shared" ref="U261" si="1019">SUM(R255:R261)/SUM(V255:V261)</f>
        <v>0.40637678002559424</v>
      </c>
      <c r="V261">
        <f t="shared" ref="V261" si="1020">B261-B260</f>
        <v>6905</v>
      </c>
      <c r="W261">
        <f t="shared" ref="W261" si="1021">C261-D261-E261</f>
        <v>89168</v>
      </c>
      <c r="X261" s="3">
        <f t="shared" ref="X261" si="1022">F261/W261</f>
        <v>1.3031580836174412E-2</v>
      </c>
      <c r="Y261">
        <f t="shared" ref="Y261" si="1023">E261-E260</f>
        <v>22</v>
      </c>
      <c r="AU261">
        <v>5593</v>
      </c>
      <c r="AV261">
        <v>1154</v>
      </c>
      <c r="AW261">
        <f t="shared" si="627"/>
        <v>0.20632934024673699</v>
      </c>
      <c r="AX261">
        <v>45</v>
      </c>
      <c r="AY261">
        <v>5</v>
      </c>
      <c r="AZ261">
        <v>490</v>
      </c>
      <c r="BA261">
        <v>57</v>
      </c>
      <c r="BB261">
        <v>23</v>
      </c>
      <c r="BC261">
        <v>8</v>
      </c>
      <c r="BD261">
        <f t="shared" si="672"/>
        <v>0.1111111111111111</v>
      </c>
      <c r="BE261">
        <f t="shared" si="712"/>
        <v>0.11632653061224489</v>
      </c>
      <c r="BF261">
        <f t="shared" si="713"/>
        <v>0.40350877192982454</v>
      </c>
      <c r="BG261">
        <f t="shared" ref="BG261" si="1024">SUM(AV255:AV261)/SUM(AU255:AU261)</f>
        <v>0.22132186031779549</v>
      </c>
      <c r="BH261">
        <f t="shared" ref="BH261" si="1025">SUM(AV248:AV261)/SUM(AU248:AU261)</f>
        <v>0.2255191393545159</v>
      </c>
      <c r="BI261">
        <f t="shared" ref="BI261" si="1026">SUM(AY255:AY261)/SUM(AX255:AX261)</f>
        <v>0.19028340080971659</v>
      </c>
      <c r="BJ261">
        <f t="shared" ref="BJ261" si="1027">SUM(BA255:BA261)/SUM(AZ255:AZ261)</f>
        <v>0.16417910447761194</v>
      </c>
      <c r="BK261">
        <f>SUM(BC255:BC261)/SUM(BB255:BB261)</f>
        <v>0.32835820895522388</v>
      </c>
      <c r="BL261">
        <v>0.23</v>
      </c>
      <c r="BM261">
        <v>0.155</v>
      </c>
      <c r="BN261">
        <v>0.2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R228:R261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Y228:Y261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F228:F261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J228:J261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K228:K261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AI228:AI260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AJ228:AJ260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I229:I261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401</v>
      </c>
      <c r="F1" t="s">
        <v>402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403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404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405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406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407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408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409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410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411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412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413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414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415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416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417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418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419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420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421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422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423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424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425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426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427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428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429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430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431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432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433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434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435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436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432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437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438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439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436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434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433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438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435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432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431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440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441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442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443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11443</v>
      </c>
      <c r="O2">
        <f>MAX(covid19!W:W)</f>
        <v>95445</v>
      </c>
      <c r="P2">
        <f>MAX(covid19!X:X)</f>
        <v>0.16</v>
      </c>
      <c r="Q2">
        <f>MAX(covid19!Y:Y)</f>
        <v>49</v>
      </c>
      <c r="R2">
        <f>MAX(covid19!AF:AF)</f>
        <v>12</v>
      </c>
      <c r="S2">
        <f>MAX(covid19!AG:AG)</f>
        <v>6</v>
      </c>
      <c r="T2">
        <f>MAX(covid19!AH:AH)</f>
        <v>137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2020-12-02T13:49:05Z</dcterms:modified>
</cp:coreProperties>
</file>