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6196E237-EBD3-45FA-B736-B6BD86B09766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95" i="1" l="1"/>
  <c r="W888" i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<sst xmlns="http://schemas.openxmlformats.org/spreadsheetml/2006/main" count="480" uniqueCount="461">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</sst>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95"/>
  <sheetViews>
    <sheetView zoomScale="112" zoomScaleNormal="112" workbookViewId="0">
      <pane xSplit="1" ySplit="1" topLeftCell="AA884" activePane="bottomRight" state="frozen"/>
      <selection pane="topRight" activeCell="B1" sqref="B1"/>
      <selection pane="bottomLeft" activeCell="A2" sqref="A2"/>
      <selection pane="bottomRight" activeCell="W895" sqref="W895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  <row r="889" spans="1:65" x14ac:dyDescent="0.35">
      <c r="A889" s="1">
        <v>44959</v>
      </c>
      <c r="F889">
        <v>131</v>
      </c>
      <c r="G889">
        <v>24</v>
      </c>
      <c r="H889">
        <v>14</v>
      </c>
      <c r="I889">
        <v>29</v>
      </c>
      <c r="BK889"/>
      <c r="BL889"/>
      <c r="BM889"/>
    </row>
    <row r="890" spans="1:65" x14ac:dyDescent="0.35">
      <c r="A890" s="1">
        <v>44960</v>
      </c>
      <c r="F890">
        <v>138</v>
      </c>
      <c r="G890">
        <v>31</v>
      </c>
      <c r="H890">
        <v>22</v>
      </c>
      <c r="I890">
        <v>40</v>
      </c>
      <c r="BK890"/>
      <c r="BL890"/>
      <c r="BM890"/>
    </row>
    <row r="891" spans="1:65" x14ac:dyDescent="0.35">
      <c r="A891" s="1">
        <v>44961</v>
      </c>
      <c r="F891">
        <v>124</v>
      </c>
      <c r="G891">
        <v>22</v>
      </c>
      <c r="H891">
        <v>20</v>
      </c>
      <c r="I891">
        <v>23</v>
      </c>
      <c r="BK891"/>
      <c r="BL891"/>
      <c r="BM891"/>
    </row>
    <row r="892" spans="1:65" x14ac:dyDescent="0.35">
      <c r="A892" s="1">
        <v>44962</v>
      </c>
      <c r="F892">
        <v>127</v>
      </c>
      <c r="G892">
        <v>16</v>
      </c>
      <c r="H892">
        <v>19</v>
      </c>
      <c r="I892">
        <v>16</v>
      </c>
      <c r="BK892"/>
      <c r="BL892"/>
      <c r="BM892"/>
    </row>
    <row r="893" spans="1:65" x14ac:dyDescent="0.35">
      <c r="A893" s="1">
        <v>44963</v>
      </c>
      <c r="F893">
        <v>122</v>
      </c>
      <c r="G893">
        <v>16</v>
      </c>
      <c r="H893">
        <v>20</v>
      </c>
      <c r="I893">
        <v>18</v>
      </c>
      <c r="BK893"/>
      <c r="BL893"/>
      <c r="BM893"/>
    </row>
    <row r="894" spans="1:65" x14ac:dyDescent="0.35">
      <c r="A894" s="1">
        <v>44964</v>
      </c>
      <c r="F894">
        <v>128</v>
      </c>
      <c r="G894">
        <v>14</v>
      </c>
      <c r="H894">
        <v>16</v>
      </c>
      <c r="I894">
        <v>23</v>
      </c>
      <c r="BK894"/>
      <c r="BL894"/>
      <c r="BM894"/>
    </row>
    <row r="895" spans="1:65" x14ac:dyDescent="0.35">
      <c r="A895" s="1">
        <v>44965</v>
      </c>
      <c r="C895">
        <v>897136</v>
      </c>
      <c r="D895">
        <v>880360</v>
      </c>
      <c r="E895">
        <v>10625</v>
      </c>
      <c r="F895">
        <v>122</v>
      </c>
      <c r="G895">
        <v>24</v>
      </c>
      <c r="H895">
        <v>15</v>
      </c>
      <c r="I895">
        <v>30</v>
      </c>
      <c r="W895">
        <f>C895-D895-E895</f>
        <v>6151</v>
      </c>
      <c r="Y895">
        <v>28</v>
      </c>
      <c r="Z895">
        <v>6337</v>
      </c>
      <c r="AA895">
        <v>3788</v>
      </c>
      <c r="AB895">
        <v>38660</v>
      </c>
      <c r="AC895">
        <v>6224</v>
      </c>
      <c r="AD895">
        <v>3712</v>
      </c>
      <c r="AE895">
        <v>37910</v>
      </c>
      <c r="AF895">
        <v>88</v>
      </c>
      <c r="AG895">
        <v>62</v>
      </c>
      <c r="AH895">
        <v>523</v>
      </c>
      <c r="AI895">
        <v>25</v>
      </c>
      <c r="AJ895">
        <v>76</v>
      </c>
      <c r="AK895">
        <v>227</v>
      </c>
      <c r="BK895"/>
      <c r="BL895"/>
      <c r="BM895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7</v>
      </c>
      <c r="C2">
        <v>7</v>
      </c>
      <c r="D2">
        <v>80</v>
      </c>
    </row>
    <row r="3" spans="1:12" x14ac:dyDescent="0.35">
      <c r="A3" t="s">
        <v>78</v>
      </c>
      <c r="B3">
        <f>LARGE(covid19!Z:Z,1)-LARGE(covid19!Z:Z,2)</f>
        <v>6</v>
      </c>
      <c r="C3">
        <f>LARGE(covid19!AA:AA,1)-LARGE(covid19!AA:AA,2)</f>
        <v>5</v>
      </c>
      <c r="D3">
        <f>LARGE(covid19!AB:AB,1)-LARGE(covid19!AB:AB,2)</f>
        <v>60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1</v>
      </c>
      <c r="H4">
        <f t="shared" ref="H4" si="2">ROUND(D$2*D4,0)</f>
        <v>10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8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1</v>
      </c>
      <c r="G5">
        <f t="shared" si="6"/>
        <v>1</v>
      </c>
      <c r="H5">
        <f t="shared" si="6"/>
        <v>20</v>
      </c>
      <c r="J5">
        <f t="shared" ref="J5:J11" si="7">ROUND(B$3*B5,0)</f>
        <v>1</v>
      </c>
      <c r="K5">
        <f t="shared" ref="K5:L11" si="8">ROUND(C$3*C5,0)</f>
        <v>1</v>
      </c>
      <c r="L5">
        <f t="shared" si="8"/>
        <v>15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1</v>
      </c>
      <c r="G6">
        <f t="shared" si="6"/>
        <v>1</v>
      </c>
      <c r="H6">
        <f t="shared" si="6"/>
        <v>14</v>
      </c>
      <c r="J6">
        <f t="shared" si="7"/>
        <v>1</v>
      </c>
      <c r="K6">
        <f t="shared" si="8"/>
        <v>1</v>
      </c>
      <c r="L6">
        <f t="shared" si="8"/>
        <v>10</v>
      </c>
    </row>
    <row r="7" spans="1:12" x14ac:dyDescent="0.35">
      <c r="A7" t="s">
        <v>82</v>
      </c>
      <c r="B7">
        <v>0.16</v>
      </c>
      <c r="C7">
        <v>0.14000000000000001</v>
      </c>
      <c r="D7">
        <v>0.13</v>
      </c>
      <c r="F7">
        <f t="shared" si="6"/>
        <v>1</v>
      </c>
      <c r="G7">
        <f t="shared" si="6"/>
        <v>1</v>
      </c>
      <c r="H7">
        <f t="shared" si="6"/>
        <v>10</v>
      </c>
      <c r="J7">
        <f t="shared" si="7"/>
        <v>1</v>
      </c>
      <c r="K7">
        <f t="shared" si="8"/>
        <v>1</v>
      </c>
      <c r="L7">
        <f t="shared" si="8"/>
        <v>8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1</v>
      </c>
      <c r="H8">
        <f t="shared" si="6"/>
        <v>10</v>
      </c>
      <c r="J8">
        <f t="shared" si="7"/>
        <v>1</v>
      </c>
      <c r="K8">
        <f t="shared" si="8"/>
        <v>1</v>
      </c>
      <c r="L8">
        <f t="shared" si="8"/>
        <v>7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1</v>
      </c>
      <c r="G9">
        <f t="shared" si="6"/>
        <v>1</v>
      </c>
      <c r="H9">
        <f t="shared" si="6"/>
        <v>8</v>
      </c>
      <c r="J9">
        <f t="shared" si="7"/>
        <v>1</v>
      </c>
      <c r="K9">
        <f t="shared" si="8"/>
        <v>1</v>
      </c>
      <c r="L9">
        <f t="shared" si="8"/>
        <v>6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0</v>
      </c>
      <c r="G10">
        <f t="shared" si="6"/>
        <v>1</v>
      </c>
      <c r="H10">
        <f t="shared" si="6"/>
        <v>5</v>
      </c>
      <c r="J10">
        <f t="shared" si="7"/>
        <v>0</v>
      </c>
      <c r="K10">
        <f t="shared" si="8"/>
        <v>0</v>
      </c>
      <c r="L10">
        <f t="shared" si="8"/>
        <v>4</v>
      </c>
    </row>
    <row r="11" spans="1:12" x14ac:dyDescent="0.35">
      <c r="A11" t="s">
        <v>86</v>
      </c>
      <c r="B11">
        <v>0.06</v>
      </c>
      <c r="C11">
        <v>7.0000000000000007E-2</v>
      </c>
      <c r="D11">
        <v>0.04</v>
      </c>
      <c r="F11">
        <f t="shared" si="6"/>
        <v>0</v>
      </c>
      <c r="G11">
        <f t="shared" si="6"/>
        <v>0</v>
      </c>
      <c r="H11">
        <f t="shared" si="6"/>
        <v>3</v>
      </c>
      <c r="J11">
        <f t="shared" si="7"/>
        <v>0</v>
      </c>
      <c r="K11">
        <f t="shared" si="8"/>
        <v>0</v>
      </c>
      <c r="L11">
        <f t="shared" si="8"/>
        <v>2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6</v>
      </c>
      <c r="G13">
        <f>SUM(G4:G12)</f>
        <v>7</v>
      </c>
      <c r="H13">
        <f>SUM(H4:H11)</f>
        <v>80</v>
      </c>
      <c r="J13">
        <f>SUM(J4:J12)</f>
        <v>6</v>
      </c>
      <c r="K13">
        <f>SUM(K4:K12)</f>
        <v>6</v>
      </c>
      <c r="L13">
        <f>SUM(L4:L11)</f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S53"/>
  <sheetViews>
    <sheetView tabSelected="1" workbookViewId="0">
      <pane xSplit="2" ySplit="1" topLeftCell="BL2" activePane="bottomRight" state="frozen"/>
      <selection pane="topRight" activeCell="C1" sqref="C1"/>
      <selection pane="bottomLeft" activeCell="A2" sqref="A2"/>
      <selection pane="bottomRight" activeCell="BS1" sqref="BS1:BS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</cols>
  <sheetData>
    <row r="1" spans="1:71" s="1" customFormat="1" x14ac:dyDescent="0.35">
      <c r="B1" s="1">
        <f>MAX(covid19!A:A)</f>
        <v>44965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  <c r="BS1" s="1">
        <v>44965</v>
      </c>
    </row>
    <row r="2" spans="1:71" x14ac:dyDescent="0.35">
      <c r="A2" s="16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  <c r="BS2">
        <v>1</v>
      </c>
    </row>
    <row r="3" spans="1:71" x14ac:dyDescent="0.35">
      <c r="A3" s="16" t="str">
        <f>"Bremer "&amp;'Age Range Break Down'!A5&amp;" min"</f>
        <v>Bremer 18-29 min</v>
      </c>
      <c r="B3">
        <f>'Age Range Break Down'!F5</f>
        <v>1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  <c r="BS3">
        <v>1</v>
      </c>
    </row>
    <row r="4" spans="1:71" x14ac:dyDescent="0.35">
      <c r="A4" s="16" t="str">
        <f>"Bremer "&amp;'Age Range Break Down'!A6&amp;" min"</f>
        <v>Bremer 30-39 min</v>
      </c>
      <c r="B4">
        <f>'Age Range Break Down'!F6</f>
        <v>1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  <c r="BS4">
        <v>1</v>
      </c>
    </row>
    <row r="5" spans="1:71" x14ac:dyDescent="0.35">
      <c r="A5" s="16" t="str">
        <f>"Bremer "&amp;'Age Range Break Down'!A7&amp;" min"</f>
        <v>Bremer 40-49 min</v>
      </c>
      <c r="B5">
        <f>'Age Range Break Down'!F7</f>
        <v>1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  <c r="BS5">
        <v>1</v>
      </c>
    </row>
    <row r="6" spans="1:71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</row>
    <row r="7" spans="1:71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  <c r="BS7">
        <v>1</v>
      </c>
    </row>
    <row r="8" spans="1:71" x14ac:dyDescent="0.35">
      <c r="A8" s="16" t="str">
        <f>"Bremer "&amp;'Age Range Break Down'!A10&amp;" min"</f>
        <v>Bremer 70-79 min</v>
      </c>
      <c r="B8">
        <f>'Age Range Break Down'!F10</f>
        <v>0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</row>
    <row r="9" spans="1:71" x14ac:dyDescent="0.35">
      <c r="A9" s="16" t="str">
        <f>"Bremer "&amp;'Age Range Break Down'!A11&amp;" min"</f>
        <v>Bremer 80+ min</v>
      </c>
      <c r="B9">
        <f>'Age Range Break Down'!F11</f>
        <v>0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</row>
    <row r="10" spans="1:71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  <c r="BS10">
        <v>1</v>
      </c>
    </row>
    <row r="11" spans="1:71" x14ac:dyDescent="0.35">
      <c r="A11" s="16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  <c r="BS11">
        <v>1</v>
      </c>
    </row>
    <row r="12" spans="1:71" x14ac:dyDescent="0.35">
      <c r="A12" s="16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  <c r="BS12">
        <v>1</v>
      </c>
    </row>
    <row r="13" spans="1:71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1</v>
      </c>
    </row>
    <row r="14" spans="1:71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  <c r="BS14">
        <v>1</v>
      </c>
    </row>
    <row r="15" spans="1:71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  <c r="BS15">
        <v>1</v>
      </c>
    </row>
    <row r="16" spans="1:71" x14ac:dyDescent="0.35">
      <c r="A16" s="16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</row>
    <row r="17" spans="1:71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</row>
    <row r="18" spans="1:71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</row>
    <row r="19" spans="1:71" x14ac:dyDescent="0.35">
      <c r="A19" s="16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</row>
    <row r="20" spans="1:71" x14ac:dyDescent="0.3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</row>
    <row r="21" spans="1:71" x14ac:dyDescent="0.3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</row>
    <row r="22" spans="1:71" x14ac:dyDescent="0.35">
      <c r="A22" s="16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  <c r="BS22">
        <v>1</v>
      </c>
    </row>
    <row r="23" spans="1:71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</row>
    <row r="24" spans="1:71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1</v>
      </c>
    </row>
    <row r="25" spans="1:71" x14ac:dyDescent="0.35">
      <c r="A25" s="16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  <c r="BS26">
        <v>1</v>
      </c>
    </row>
    <row r="27" spans="1:71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  <c r="BS27">
        <v>1</v>
      </c>
    </row>
    <row r="28" spans="1:71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  <c r="BS28">
        <v>1</v>
      </c>
    </row>
    <row r="29" spans="1:71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  <c r="BS29">
        <v>1</v>
      </c>
    </row>
    <row r="30" spans="1:71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  <c r="BS30">
        <v>1</v>
      </c>
    </row>
    <row r="31" spans="1:71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  <c r="BS31">
        <v>1</v>
      </c>
    </row>
    <row r="32" spans="1:71" x14ac:dyDescent="0.3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 s="16" t="str">
        <f>'Age Range Break Down'!H$1&amp;" "&amp;'Age Range Break Down'!A4&amp;" min"</f>
        <v>Black Hawk 0-17 min</v>
      </c>
      <c r="B34">
        <f>'Age Range Break Down'!H4</f>
        <v>10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  <c r="BS34">
        <v>10</v>
      </c>
    </row>
    <row r="35" spans="1:71" x14ac:dyDescent="0.35">
      <c r="A35" s="16" t="str">
        <f>'Age Range Break Down'!H$1&amp;" "&amp;'Age Range Break Down'!A5&amp;" min"</f>
        <v>Black Hawk 18-29 min</v>
      </c>
      <c r="B35">
        <f>'Age Range Break Down'!H5</f>
        <v>20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  <c r="BS35">
        <v>20</v>
      </c>
    </row>
    <row r="36" spans="1:71" x14ac:dyDescent="0.35">
      <c r="A36" s="16" t="str">
        <f>'Age Range Break Down'!H$1&amp;" "&amp;'Age Range Break Down'!A6&amp;" min"</f>
        <v>Black Hawk 30-39 min</v>
      </c>
      <c r="B36">
        <f>'Age Range Break Down'!H6</f>
        <v>14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  <c r="BS36">
        <v>14</v>
      </c>
    </row>
    <row r="37" spans="1:71" x14ac:dyDescent="0.35">
      <c r="A37" s="16" t="str">
        <f>'Age Range Break Down'!H$1&amp;" "&amp;'Age Range Break Down'!A7&amp;" min"</f>
        <v>Black Hawk 40-49 min</v>
      </c>
      <c r="B37">
        <f>'Age Range Break Down'!H7</f>
        <v>10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  <c r="BS37">
        <v>10</v>
      </c>
    </row>
    <row r="38" spans="1:71" x14ac:dyDescent="0.35">
      <c r="A38" s="16" t="str">
        <f>'Age Range Break Down'!H$1&amp;" "&amp;'Age Range Break Down'!A8&amp;" min"</f>
        <v>Black Hawk 50-59 min</v>
      </c>
      <c r="B38">
        <f>'Age Range Break Down'!H8</f>
        <v>10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  <c r="BS38">
        <v>10</v>
      </c>
    </row>
    <row r="39" spans="1:71" x14ac:dyDescent="0.35">
      <c r="A39" s="16" t="str">
        <f>'Age Range Break Down'!H$1&amp;" "&amp;'Age Range Break Down'!A9&amp;" min"</f>
        <v>Black Hawk 60-69 min</v>
      </c>
      <c r="B39">
        <f>'Age Range Break Down'!H9</f>
        <v>8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  <c r="BS39">
        <v>8</v>
      </c>
    </row>
    <row r="40" spans="1:71" x14ac:dyDescent="0.35">
      <c r="A40" s="16" t="str">
        <f>'Age Range Break Down'!H$1&amp;" "&amp;'Age Range Break Down'!A10&amp;" min"</f>
        <v>Black Hawk 70-79 min</v>
      </c>
      <c r="B40">
        <f>'Age Range Break Down'!H10</f>
        <v>5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  <c r="BS40">
        <v>5</v>
      </c>
    </row>
    <row r="41" spans="1:71" x14ac:dyDescent="0.35">
      <c r="A41" s="16" t="str">
        <f>'Age Range Break Down'!H$1&amp;" "&amp;'Age Range Break Down'!A11&amp;" min"</f>
        <v>Black Hawk 80+ min</v>
      </c>
      <c r="B41">
        <f>'Age Range Break Down'!H11</f>
        <v>3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  <c r="BS41">
        <v>3</v>
      </c>
    </row>
    <row r="42" spans="1:71" x14ac:dyDescent="0.35">
      <c r="A42" s="16" t="str">
        <f>'Age Range Break Down'!H$1&amp;" "&amp;'Age Range Break Down'!A4&amp;" max"</f>
        <v>Black Hawk 0-17 max</v>
      </c>
      <c r="B42">
        <f>'Age Range Break Down'!L4</f>
        <v>8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  <c r="BS42">
        <v>8</v>
      </c>
    </row>
    <row r="43" spans="1:71" x14ac:dyDescent="0.35">
      <c r="A43" s="16" t="str">
        <f>'Age Range Break Down'!H$1&amp;" "&amp;'Age Range Break Down'!A5&amp;" max"</f>
        <v>Black Hawk 18-29 max</v>
      </c>
      <c r="B43">
        <f>'Age Range Break Down'!L5</f>
        <v>15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  <c r="BS43">
        <v>15</v>
      </c>
    </row>
    <row r="44" spans="1:71" x14ac:dyDescent="0.35">
      <c r="A44" s="16" t="str">
        <f>'Age Range Break Down'!H$1&amp;" "&amp;'Age Range Break Down'!A6&amp;" max"</f>
        <v>Black Hawk 30-39 max</v>
      </c>
      <c r="B44">
        <f>'Age Range Break Down'!L6</f>
        <v>10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  <c r="BS44">
        <v>10</v>
      </c>
    </row>
    <row r="45" spans="1:71" x14ac:dyDescent="0.35">
      <c r="A45" s="16" t="str">
        <f>'Age Range Break Down'!H$1&amp;" "&amp;'Age Range Break Down'!A7&amp;" max"</f>
        <v>Black Hawk 40-49 max</v>
      </c>
      <c r="B45">
        <f>'Age Range Break Down'!L7</f>
        <v>8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  <c r="BS45">
        <v>8</v>
      </c>
    </row>
    <row r="46" spans="1:71" x14ac:dyDescent="0.35">
      <c r="A46" s="16" t="str">
        <f>'Age Range Break Down'!H$1&amp;" "&amp;'Age Range Break Down'!A8&amp;" max"</f>
        <v>Black Hawk 50-59 max</v>
      </c>
      <c r="B46">
        <f>'Age Range Break Down'!L8</f>
        <v>7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  <c r="BS46">
        <v>7</v>
      </c>
    </row>
    <row r="47" spans="1:71" x14ac:dyDescent="0.35">
      <c r="A47" s="16" t="str">
        <f>'Age Range Break Down'!H$1&amp;" "&amp;'Age Range Break Down'!A9&amp;" max"</f>
        <v>Black Hawk 60-69 max</v>
      </c>
      <c r="B47">
        <f>'Age Range Break Down'!L9</f>
        <v>6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  <c r="BS47">
        <v>6</v>
      </c>
    </row>
    <row r="48" spans="1:71" x14ac:dyDescent="0.35">
      <c r="A48" s="16" t="str">
        <f>'Age Range Break Down'!H$1&amp;" "&amp;'Age Range Break Down'!A10&amp;" max"</f>
        <v>Black Hawk 70-79 max</v>
      </c>
      <c r="B48">
        <f>'Age Range Break Down'!L10</f>
        <v>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  <c r="BS48">
        <v>4</v>
      </c>
    </row>
    <row r="49" spans="1:71" x14ac:dyDescent="0.35">
      <c r="A49" s="16" t="str">
        <f>'Age Range Break Down'!H$1&amp;" "&amp;'Age Range Break Down'!A11&amp;" max"</f>
        <v>Black Hawk 80+ max</v>
      </c>
      <c r="B49">
        <f>'Age Range Break Down'!L11</f>
        <v>2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  <c r="BS49">
        <v>2</v>
      </c>
    </row>
    <row r="50" spans="1:71" x14ac:dyDescent="0.35">
      <c r="A50" s="16"/>
    </row>
    <row r="51" spans="1:71" x14ac:dyDescent="0.35">
      <c r="A51" s="16"/>
    </row>
    <row r="52" spans="1:71" x14ac:dyDescent="0.35">
      <c r="A52" s="16"/>
    </row>
    <row r="53" spans="1:71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88</v>
      </c>
      <c r="S2">
        <f>MAX(covid19!AG:AG)</f>
        <v>62</v>
      </c>
      <c r="T2">
        <f>MAX(covid19!AH:AH)</f>
        <v>523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2023-02-09T13:52:41Z</dcterms:modified>
  <cp:category/>
  <cp:contentStatus/>
</cp:coreProperties>
</file>