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79A61F84-32C0-49DF-8C27-6CFA08CE4C1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48" i="1" l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C13" i="8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5" i="9" l="1"/>
  <c r="F13" i="8"/>
  <c r="O525" i="1"/>
  <c r="N525" i="1"/>
  <c r="W525" i="1"/>
  <c r="X525" i="1" s="1"/>
  <c r="G13" i="8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B30" i="9" s="1"/>
  <c r="U274" i="1"/>
  <c r="T268" i="1"/>
  <c r="BU266" i="1"/>
  <c r="B26" i="9" l="1"/>
  <c r="K13" i="8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<sst xmlns="http://schemas.openxmlformats.org/spreadsheetml/2006/main" count="480" uniqueCount="461">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</sst>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69"/>
  <sheetViews>
    <sheetView tabSelected="1" zoomScale="112" zoomScaleNormal="112" workbookViewId="0">
      <pane xSplit="1" ySplit="1" topLeftCell="W660" activePane="bottomRight" state="frozen"/>
      <selection pane="topRight" activeCell="B1" sqref="B1"/>
      <selection pane="bottomLeft" activeCell="A2" sqref="A2"/>
      <selection pane="bottomRight" activeCell="AJ648" sqref="AJ648:AK648"/>
    </sheetView>
  </sheetViews>
  <sheetFormatPr defaultRowHeight="14.5" x14ac:dyDescent="0.35"/>
  <cols>
    <col min="1" max="1" width="12.26953125" style="1" customWidth="1"/>
    <col min="2" max="2" width="11" bestFit="1" customWidth="1"/>
    <col min="5" max="5" width="9.453125" bestFit="1" customWidth="1"/>
    <col min="7" max="7" width="0" hidden="1" customWidth="1"/>
    <col min="9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9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36:AI641" si="6844">Z641-AC641-AF641</f>
        <v>89</v>
      </c>
      <c r="AJ641">
        <f t="shared" ref="AJ636: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D656">
        <v>755653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D657">
        <v>755653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D658">
        <v>755653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D659">
        <v>755653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D660">
        <v>755653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D661">
        <v>755653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D663">
        <v>758804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D664">
        <v>758804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D665">
        <v>758804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D666">
        <v>758804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D667">
        <v>758804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D668">
        <v>758804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</sheetData>
  <conditionalFormatting sqref="AH228">
    <cfRule type="cellIs" dxfId="170" priority="17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7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7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</xm:sqref>
        </x14:conditionalFormatting>
        <x14:conditionalFormatting xmlns:xm="http://schemas.microsoft.com/office/excel/2006/main">
          <x14:cfRule type="cellIs" priority="17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7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7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7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7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6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AI663:AI1048576 AJ648:AK648</xm:sqref>
        </x14:conditionalFormatting>
        <x14:conditionalFormatting xmlns:xm="http://schemas.microsoft.com/office/excel/2006/main">
          <x14:cfRule type="cellIs" priority="16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AJ663:AJ1048576</xm:sqref>
        </x14:conditionalFormatting>
        <x14:conditionalFormatting xmlns:xm="http://schemas.microsoft.com/office/excel/2006/main">
          <x14:cfRule type="cellIs" priority="16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6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6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6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AK663:AK1048576</xm:sqref>
        </x14:conditionalFormatting>
        <x14:conditionalFormatting xmlns:xm="http://schemas.microsoft.com/office/excel/2006/main">
          <x14:cfRule type="cellIs" priority="16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6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5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5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5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5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5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5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5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4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4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4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4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4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4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4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4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3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3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3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3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3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3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3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3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2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2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2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2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2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2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2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2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1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1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1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1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1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1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1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1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0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0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0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0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0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0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0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0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9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9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9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9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9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9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9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9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8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8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8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8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8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8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8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8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7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7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7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7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7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7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7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6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6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6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6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6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6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6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6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5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5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5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5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5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5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5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4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4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4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4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4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4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4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4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3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3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3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3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3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3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3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2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2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2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2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2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2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2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2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Y544:Y669</xm:sqref>
        </x14:conditionalFormatting>
        <x14:conditionalFormatting xmlns:xm="http://schemas.microsoft.com/office/excel/2006/main">
          <x14:cfRule type="cellIs" priority="1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1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1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1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1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1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37</v>
      </c>
      <c r="C2">
        <v>13</v>
      </c>
      <c r="D2">
        <v>195</v>
      </c>
    </row>
    <row r="3" spans="1:14" x14ac:dyDescent="0.35">
      <c r="A3" t="s">
        <v>451</v>
      </c>
      <c r="B3">
        <f>LARGE(covid19!Z:Z,1)-LARGE(covid19!Z:Z,2)</f>
        <v>33</v>
      </c>
      <c r="C3">
        <f>LARGE(covid19!AA:AA,1)-LARGE(covid19!AA:AA,2)</f>
        <v>15</v>
      </c>
      <c r="D3">
        <f>LARGE(covid19!AB:AB,1)-LARGE(covid19!AB:AB,2)</f>
        <v>177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5</v>
      </c>
      <c r="G4">
        <f t="shared" ref="G4" si="1">ROUND(C$2*C4,0)</f>
        <v>2</v>
      </c>
      <c r="H4">
        <f t="shared" ref="H4" si="2">ROUND(D$2*D4,0)</f>
        <v>25</v>
      </c>
      <c r="J4">
        <f t="shared" ref="J4" si="3">ROUND(B$3*B4,0)</f>
        <v>4</v>
      </c>
      <c r="K4">
        <f t="shared" ref="K4" si="4">ROUND(C$3*C4,0)</f>
        <v>2</v>
      </c>
      <c r="L4">
        <f t="shared" ref="L4" si="5">ROUND(D$3*D4,0)</f>
        <v>23</v>
      </c>
    </row>
    <row r="5" spans="1:14" x14ac:dyDescent="0.35">
      <c r="A5" t="s">
        <v>453</v>
      </c>
      <c r="B5">
        <v>0.21</v>
      </c>
      <c r="C5">
        <v>0.16</v>
      </c>
      <c r="D5">
        <v>0.26</v>
      </c>
      <c r="F5">
        <f t="shared" ref="F5:H11" si="6">ROUND(B$2*B5,0)</f>
        <v>8</v>
      </c>
      <c r="G5">
        <f t="shared" si="6"/>
        <v>2</v>
      </c>
      <c r="H5">
        <f t="shared" si="6"/>
        <v>51</v>
      </c>
      <c r="J5">
        <f t="shared" ref="J5:J11" si="7">ROUND(B$3*B5,0)</f>
        <v>7</v>
      </c>
      <c r="K5">
        <f t="shared" ref="K5:L11" si="8">ROUND(C$3*C5,0)</f>
        <v>2</v>
      </c>
      <c r="L5">
        <f t="shared" si="8"/>
        <v>46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6</v>
      </c>
      <c r="G6">
        <f t="shared" si="6"/>
        <v>2</v>
      </c>
      <c r="H6">
        <f t="shared" si="6"/>
        <v>33</v>
      </c>
      <c r="J6">
        <f t="shared" si="7"/>
        <v>6</v>
      </c>
      <c r="K6">
        <f t="shared" si="8"/>
        <v>2</v>
      </c>
      <c r="L6">
        <f t="shared" si="8"/>
        <v>30</v>
      </c>
    </row>
    <row r="7" spans="1:14" x14ac:dyDescent="0.35">
      <c r="A7" t="s">
        <v>455</v>
      </c>
      <c r="B7">
        <v>0.16</v>
      </c>
      <c r="C7">
        <v>0.14000000000000001</v>
      </c>
      <c r="D7">
        <v>0.14000000000000001</v>
      </c>
      <c r="F7">
        <f t="shared" si="6"/>
        <v>6</v>
      </c>
      <c r="G7">
        <f t="shared" si="6"/>
        <v>2</v>
      </c>
      <c r="H7">
        <f t="shared" si="6"/>
        <v>27</v>
      </c>
      <c r="J7">
        <f t="shared" si="7"/>
        <v>5</v>
      </c>
      <c r="K7">
        <f t="shared" si="8"/>
        <v>2</v>
      </c>
      <c r="L7">
        <f t="shared" si="8"/>
        <v>25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4</v>
      </c>
      <c r="G8">
        <f t="shared" si="6"/>
        <v>2</v>
      </c>
      <c r="H8">
        <f t="shared" si="6"/>
        <v>23</v>
      </c>
      <c r="J8">
        <f t="shared" si="7"/>
        <v>4</v>
      </c>
      <c r="K8">
        <f t="shared" si="8"/>
        <v>2</v>
      </c>
      <c r="L8">
        <f t="shared" si="8"/>
        <v>21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4</v>
      </c>
      <c r="G9">
        <f t="shared" si="6"/>
        <v>2</v>
      </c>
      <c r="H9">
        <f t="shared" si="6"/>
        <v>18</v>
      </c>
      <c r="J9">
        <f t="shared" si="7"/>
        <v>3</v>
      </c>
      <c r="K9">
        <f t="shared" si="8"/>
        <v>2</v>
      </c>
      <c r="L9">
        <f t="shared" si="8"/>
        <v>16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2</v>
      </c>
      <c r="G10">
        <f t="shared" si="6"/>
        <v>1</v>
      </c>
      <c r="H10">
        <f t="shared" si="6"/>
        <v>10</v>
      </c>
      <c r="J10">
        <f t="shared" si="7"/>
        <v>2</v>
      </c>
      <c r="K10">
        <f t="shared" si="8"/>
        <v>1</v>
      </c>
      <c r="L10">
        <f t="shared" si="8"/>
        <v>9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0.03</v>
      </c>
      <c r="F11">
        <f t="shared" si="6"/>
        <v>2</v>
      </c>
      <c r="G11">
        <f t="shared" si="6"/>
        <v>1</v>
      </c>
      <c r="H11">
        <f t="shared" si="6"/>
        <v>6</v>
      </c>
      <c r="J11">
        <f t="shared" si="7"/>
        <v>2</v>
      </c>
      <c r="K11">
        <f t="shared" si="8"/>
        <v>1</v>
      </c>
      <c r="L11">
        <f t="shared" si="8"/>
        <v>5</v>
      </c>
    </row>
    <row r="13" spans="1:14" x14ac:dyDescent="0.35">
      <c r="B13">
        <f>SUM(B4:B12)</f>
        <v>1</v>
      </c>
      <c r="C13">
        <f t="shared" ref="C13:D13" si="9">SUM(C4:C11)</f>
        <v>1</v>
      </c>
      <c r="D13">
        <f t="shared" si="9"/>
        <v>0.9900000000000001</v>
      </c>
      <c r="F13">
        <f>SUM(F4:F12)</f>
        <v>37</v>
      </c>
      <c r="G13">
        <f>SUM(G4:G11)</f>
        <v>14</v>
      </c>
      <c r="H13">
        <f>SUM(H4:H11)</f>
        <v>193</v>
      </c>
      <c r="J13">
        <f>SUM(J4:J12)</f>
        <v>33</v>
      </c>
      <c r="K13">
        <f>SUM(K4:K11)</f>
        <v>14</v>
      </c>
      <c r="L13">
        <f>SUM(L4:L11)</f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L53"/>
  <sheetViews>
    <sheetView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AL2" sqref="AL2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</cols>
  <sheetData>
    <row r="1" spans="1:38" s="1" customFormat="1" x14ac:dyDescent="0.35">
      <c r="B1" s="1">
        <f>MAX(covid19!A:A)</f>
        <v>44727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</row>
    <row r="2" spans="1:38" x14ac:dyDescent="0.35">
      <c r="A2" s="22" t="str">
        <f>"Bremer "&amp;'Age Range Break Down'!A4&amp;" min"</f>
        <v>Bremer 0-17 min</v>
      </c>
      <c r="B2">
        <f>'Age Range Break Down'!F4</f>
        <v>5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</row>
    <row r="3" spans="1:38" x14ac:dyDescent="0.35">
      <c r="A3" s="22" t="str">
        <f>"Bremer "&amp;'Age Range Break Down'!A5&amp;" min"</f>
        <v>Bremer 18-29 min</v>
      </c>
      <c r="B3">
        <f>'Age Range Break Down'!F5</f>
        <v>8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</row>
    <row r="4" spans="1:38" x14ac:dyDescent="0.35">
      <c r="A4" s="22" t="str">
        <f>"Bremer "&amp;'Age Range Break Down'!A6&amp;" min"</f>
        <v>Bremer 30-39 min</v>
      </c>
      <c r="B4">
        <f>'Age Range Break Down'!F6</f>
        <v>6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</row>
    <row r="5" spans="1:38" x14ac:dyDescent="0.35">
      <c r="A5" s="22" t="str">
        <f>"Bremer "&amp;'Age Range Break Down'!A7&amp;" min"</f>
        <v>Bremer 40-49 min</v>
      </c>
      <c r="B5">
        <f>'Age Range Break Down'!F7</f>
        <v>6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</row>
    <row r="6" spans="1:38" x14ac:dyDescent="0.35">
      <c r="A6" s="22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</row>
    <row r="7" spans="1:38" x14ac:dyDescent="0.35">
      <c r="A7" s="22" t="str">
        <f>"Bremer "&amp;'Age Range Break Down'!A9&amp;" min"</f>
        <v>Bremer 60-69 min</v>
      </c>
      <c r="B7">
        <f>'Age Range Break Down'!F9</f>
        <v>4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</row>
    <row r="8" spans="1:38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</row>
    <row r="9" spans="1:38" x14ac:dyDescent="0.35">
      <c r="A9" s="22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</row>
    <row r="10" spans="1:38" x14ac:dyDescent="0.35">
      <c r="A10" s="22" t="str">
        <f>"Bremer "&amp;'Age Range Break Down'!A4&amp;" max"</f>
        <v>Bremer 0-17 max</v>
      </c>
      <c r="B10">
        <f>'Age Range Break Down'!J4</f>
        <v>4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</row>
    <row r="11" spans="1:38" x14ac:dyDescent="0.35">
      <c r="A11" s="22" t="str">
        <f>"Bremer "&amp;'Age Range Break Down'!A5&amp;" max"</f>
        <v>Bremer 18-29 max</v>
      </c>
      <c r="B11">
        <f>'Age Range Break Down'!J5</f>
        <v>7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</row>
    <row r="12" spans="1:38" x14ac:dyDescent="0.35">
      <c r="A12" s="22" t="str">
        <f>"Bremer "&amp;'Age Range Break Down'!A6&amp;" max"</f>
        <v>Bremer 30-39 max</v>
      </c>
      <c r="B12">
        <f>'Age Range Break Down'!J6</f>
        <v>6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</row>
    <row r="13" spans="1:38" x14ac:dyDescent="0.35">
      <c r="A13" s="22" t="str">
        <f>"Bremer "&amp;'Age Range Break Down'!A7&amp;" max"</f>
        <v>Bremer 40-49 max</v>
      </c>
      <c r="B13">
        <f>'Age Range Break Down'!J7</f>
        <v>5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</row>
    <row r="14" spans="1:38" x14ac:dyDescent="0.35">
      <c r="A14" s="22" t="str">
        <f>"Bremer "&amp;'Age Range Break Down'!A8&amp;" max"</f>
        <v>Bremer 50-59 max</v>
      </c>
      <c r="B14">
        <f>'Age Range Break Down'!J8</f>
        <v>4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</row>
    <row r="15" spans="1:38" x14ac:dyDescent="0.35">
      <c r="A15" s="22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</row>
    <row r="16" spans="1:38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</row>
    <row r="17" spans="1:38" x14ac:dyDescent="0.35">
      <c r="A17" s="22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</row>
    <row r="18" spans="1:38" x14ac:dyDescent="0.35">
      <c r="A18" s="22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</row>
    <row r="19" spans="1:38" x14ac:dyDescent="0.35">
      <c r="A19" s="22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</row>
    <row r="20" spans="1:38" x14ac:dyDescent="0.35">
      <c r="A20" s="22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</row>
    <row r="21" spans="1:38" x14ac:dyDescent="0.35">
      <c r="A21" s="22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</row>
    <row r="22" spans="1:38" x14ac:dyDescent="0.35">
      <c r="A22" s="22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</row>
    <row r="23" spans="1:38" x14ac:dyDescent="0.35">
      <c r="A23" s="22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</row>
    <row r="24" spans="1:38" x14ac:dyDescent="0.35">
      <c r="A24" s="22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</row>
    <row r="25" spans="1:38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</row>
    <row r="26" spans="1:38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</row>
    <row r="27" spans="1:38" x14ac:dyDescent="0.35">
      <c r="A27" s="22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</row>
    <row r="28" spans="1:38" x14ac:dyDescent="0.35">
      <c r="A28" s="22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</row>
    <row r="29" spans="1:38" x14ac:dyDescent="0.35">
      <c r="A29" s="22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</row>
    <row r="30" spans="1:38" x14ac:dyDescent="0.35">
      <c r="A30" s="22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</row>
    <row r="31" spans="1:38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</row>
    <row r="32" spans="1:38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</row>
    <row r="33" spans="1:38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</row>
    <row r="34" spans="1:38" x14ac:dyDescent="0.35">
      <c r="A34" s="22" t="str">
        <f>'Age Range Break Down'!H$1&amp;" "&amp;'Age Range Break Down'!A4&amp;" min"</f>
        <v>Black Hawk 0-17 min</v>
      </c>
      <c r="B34">
        <f>'Age Range Break Down'!H4</f>
        <v>25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</row>
    <row r="35" spans="1:38" x14ac:dyDescent="0.35">
      <c r="A35" s="22" t="str">
        <f>'Age Range Break Down'!H$1&amp;" "&amp;'Age Range Break Down'!A5&amp;" min"</f>
        <v>Black Hawk 18-29 min</v>
      </c>
      <c r="B35">
        <f>'Age Range Break Down'!H5</f>
        <v>51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</row>
    <row r="36" spans="1:38" x14ac:dyDescent="0.35">
      <c r="A36" s="22" t="str">
        <f>'Age Range Break Down'!H$1&amp;" "&amp;'Age Range Break Down'!A6&amp;" min"</f>
        <v>Black Hawk 30-39 min</v>
      </c>
      <c r="B36">
        <f>'Age Range Break Down'!H6</f>
        <v>33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</row>
    <row r="37" spans="1:38" x14ac:dyDescent="0.35">
      <c r="A37" s="22" t="str">
        <f>'Age Range Break Down'!H$1&amp;" "&amp;'Age Range Break Down'!A7&amp;" min"</f>
        <v>Black Hawk 40-49 min</v>
      </c>
      <c r="B37">
        <f>'Age Range Break Down'!H7</f>
        <v>27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</row>
    <row r="38" spans="1:38" x14ac:dyDescent="0.35">
      <c r="A38" s="22" t="str">
        <f>'Age Range Break Down'!H$1&amp;" "&amp;'Age Range Break Down'!A8&amp;" min"</f>
        <v>Black Hawk 50-59 min</v>
      </c>
      <c r="B38">
        <f>'Age Range Break Down'!H8</f>
        <v>23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</row>
    <row r="39" spans="1:38" x14ac:dyDescent="0.35">
      <c r="A39" s="22" t="str">
        <f>'Age Range Break Down'!H$1&amp;" "&amp;'Age Range Break Down'!A9&amp;" min"</f>
        <v>Black Hawk 60-69 min</v>
      </c>
      <c r="B39">
        <f>'Age Range Break Down'!H9</f>
        <v>18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</row>
    <row r="40" spans="1:38" x14ac:dyDescent="0.35">
      <c r="A40" s="22" t="str">
        <f>'Age Range Break Down'!H$1&amp;" "&amp;'Age Range Break Down'!A10&amp;" min"</f>
        <v>Black Hawk 70-79 min</v>
      </c>
      <c r="B40">
        <f>'Age Range Break Down'!H10</f>
        <v>10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</row>
    <row r="41" spans="1:38" x14ac:dyDescent="0.35">
      <c r="A41" s="22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</row>
    <row r="42" spans="1:38" x14ac:dyDescent="0.35">
      <c r="A42" s="22" t="str">
        <f>'Age Range Break Down'!H$1&amp;" "&amp;'Age Range Break Down'!A4&amp;" max"</f>
        <v>Black Hawk 0-17 max</v>
      </c>
      <c r="B42">
        <f>'Age Range Break Down'!L4</f>
        <v>23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</row>
    <row r="43" spans="1:38" x14ac:dyDescent="0.35">
      <c r="A43" s="22" t="str">
        <f>'Age Range Break Down'!H$1&amp;" "&amp;'Age Range Break Down'!A5&amp;" max"</f>
        <v>Black Hawk 18-29 max</v>
      </c>
      <c r="B43">
        <f>'Age Range Break Down'!L5</f>
        <v>46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</row>
    <row r="44" spans="1:38" x14ac:dyDescent="0.35">
      <c r="A44" s="22" t="str">
        <f>'Age Range Break Down'!H$1&amp;" "&amp;'Age Range Break Down'!A6&amp;" max"</f>
        <v>Black Hawk 30-39 max</v>
      </c>
      <c r="B44">
        <f>'Age Range Break Down'!L6</f>
        <v>30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</row>
    <row r="45" spans="1:38" x14ac:dyDescent="0.35">
      <c r="A45" s="22" t="str">
        <f>'Age Range Break Down'!H$1&amp;" "&amp;'Age Range Break Down'!A7&amp;" max"</f>
        <v>Black Hawk 40-49 max</v>
      </c>
      <c r="B45">
        <f>'Age Range Break Down'!L7</f>
        <v>25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</row>
    <row r="46" spans="1:38" x14ac:dyDescent="0.35">
      <c r="A46" s="22" t="str">
        <f>'Age Range Break Down'!H$1&amp;" "&amp;'Age Range Break Down'!A8&amp;" max"</f>
        <v>Black Hawk 50-59 max</v>
      </c>
      <c r="B46">
        <f>'Age Range Break Down'!L8</f>
        <v>21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</row>
    <row r="47" spans="1:38" x14ac:dyDescent="0.35">
      <c r="A47" s="22" t="str">
        <f>'Age Range Break Down'!H$1&amp;" "&amp;'Age Range Break Down'!A9&amp;" max"</f>
        <v>Black Hawk 60-69 max</v>
      </c>
      <c r="B47">
        <f>'Age Range Break Down'!L9</f>
        <v>16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</row>
    <row r="48" spans="1:38" x14ac:dyDescent="0.35">
      <c r="A48" s="22" t="str">
        <f>'Age Range Break Down'!H$1&amp;" "&amp;'Age Range Break Down'!A10&amp;" max"</f>
        <v>Black Hawk 70-79 max</v>
      </c>
      <c r="B48">
        <f>'Age Range Break Down'!L10</f>
        <v>9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</row>
    <row r="49" spans="1:38" x14ac:dyDescent="0.35">
      <c r="A49" s="22" t="str">
        <f>'Age Range Break Down'!H$1&amp;" "&amp;'Age Range Break Down'!A11&amp;" max"</f>
        <v>Black Hawk 80+ max</v>
      </c>
      <c r="B49">
        <f>'Age Range Break Down'!L11</f>
        <v>5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</row>
    <row r="50" spans="1:38" x14ac:dyDescent="0.35">
      <c r="A50" s="22"/>
    </row>
    <row r="51" spans="1:38" x14ac:dyDescent="0.35">
      <c r="A51" s="22"/>
    </row>
    <row r="52" spans="1:38" x14ac:dyDescent="0.35">
      <c r="A52" s="22"/>
    </row>
    <row r="53" spans="1:38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82</v>
      </c>
      <c r="S2">
        <f>MAX(covid19!AG:AG)</f>
        <v>53</v>
      </c>
      <c r="T2">
        <f>MAX(covid19!AH:AH)</f>
        <v>484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2022-06-15T20:49:03Z</dcterms:modified>
</cp:coreProperties>
</file>