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01734B9F-BF3E-4B40-BD71-33EA239FF14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55" i="1" l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BC455" i="1" l="1"/>
  <c r="BD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BD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D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D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D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BD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D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BD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D447" i="1" l="1"/>
  <c r="BB447" i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BD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D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D444" i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D443" i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D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D441" i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D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D439" i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BD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<sst xmlns="http://schemas.openxmlformats.org/spreadsheetml/2006/main" count="482" uniqueCount="451">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</sst>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55"/>
  <sheetViews>
    <sheetView tabSelected="1" zoomScale="112" zoomScaleNormal="112" workbookViewId="0">
      <pane xSplit="1" ySplit="1" topLeftCell="W448" activePane="bottomRight" state="frozen"/>
      <selection pane="topRight" activeCell="B1" sqref="B1"/>
      <selection pane="bottomLeft" activeCell="A2" sqref="A2"/>
      <selection pane="bottomRight" activeCell="Z455" sqref="Z45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55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55" si="3061">SUM(BO341:BP341)</f>
        <v>1536509</v>
      </c>
      <c r="BR341" s="20">
        <v>276947</v>
      </c>
      <c r="BS341" s="20">
        <v>55236</v>
      </c>
      <c r="BT341" s="21">
        <f t="shared" ref="BT341:BT455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55" si="3063">SUM(BW341:BX341)</f>
        <v>11280</v>
      </c>
      <c r="BZ341" s="20">
        <v>2039</v>
      </c>
      <c r="CA341" s="20">
        <v>590</v>
      </c>
      <c r="CB341" s="21">
        <f t="shared" ref="CB341:CB455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55" si="3065">SUM(CE341:CF341)</f>
        <v>6557</v>
      </c>
      <c r="CH341" s="20">
        <v>1133</v>
      </c>
      <c r="CI341" s="20">
        <v>437</v>
      </c>
      <c r="CJ341" s="21">
        <f t="shared" ref="CJ341:CJ455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55" si="5364">SUM(CM412:CN412)</f>
        <v>71940</v>
      </c>
      <c r="CP412" s="20">
        <v>14859</v>
      </c>
      <c r="CQ412" s="20">
        <v>855</v>
      </c>
      <c r="CR412" s="21">
        <f t="shared" ref="CR412:CR455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" si="6135">C436-D436-E436</f>
        <v>6169</v>
      </c>
      <c r="X436" s="3">
        <f t="shared" ref="X436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" si="6168">C437-D437-E437</f>
        <v>5874</v>
      </c>
      <c r="X437" s="3">
        <f t="shared" ref="X437" si="6169">F437/W437</f>
        <v>2.0429009193054137E-2</v>
      </c>
      <c r="Y437">
        <f t="shared" ref="Y437" si="617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171">Z437-AC437-AF437</f>
        <v>50</v>
      </c>
      <c r="AJ437">
        <f t="shared" ref="AJ437" si="6172">AA437-AD437-AG437</f>
        <v>30</v>
      </c>
      <c r="AK437">
        <f t="shared" ref="AK437" si="6173">AB437-AE437-AH437</f>
        <v>191</v>
      </c>
      <c r="AL437">
        <v>0</v>
      </c>
      <c r="AM437">
        <v>0</v>
      </c>
      <c r="AN437">
        <v>0</v>
      </c>
      <c r="AS437">
        <f t="shared" ref="AS437" si="6174">BM437-BM436</f>
        <v>8498</v>
      </c>
      <c r="AT437">
        <f t="shared" ref="AT437" si="6175">BN437-BN436</f>
        <v>123</v>
      </c>
      <c r="AU437">
        <f t="shared" ref="AU437" si="6176">AT437/AS437</f>
        <v>1.4473993880913156E-2</v>
      </c>
      <c r="AV437">
        <f t="shared" ref="AV437" si="6177">BU437-BU436</f>
        <v>32</v>
      </c>
      <c r="AW437">
        <f t="shared" ref="AW437" si="6178">BV437-BV436</f>
        <v>1</v>
      </c>
      <c r="AX437">
        <f t="shared" ref="AX437" si="6179">CK437-CK436</f>
        <v>233</v>
      </c>
      <c r="AY437">
        <f t="shared" ref="AY437" si="6180">CL437-CL436</f>
        <v>0</v>
      </c>
      <c r="AZ437">
        <f t="shared" ref="AZ437" si="6181">CC437-CC436</f>
        <v>27</v>
      </c>
      <c r="BA437">
        <f t="shared" ref="BA437" si="6182">CD437-CD436</f>
        <v>0</v>
      </c>
      <c r="BB437">
        <f t="shared" ref="BB437" si="6183">AW437/AV437</f>
        <v>3.125E-2</v>
      </c>
      <c r="BC437">
        <f t="shared" ref="BC437" si="6184">AY437/AX437</f>
        <v>0</v>
      </c>
      <c r="BD437" t="e">
        <f t="shared" ref="BD437" si="6185">AZ437/AY437</f>
        <v>#DIV/0!</v>
      </c>
      <c r="BE437">
        <f t="shared" ref="BE437" si="6186">SUM(AT431:AT437)/SUM(AS431:AS437)</f>
        <v>2.3361699821128516E-2</v>
      </c>
      <c r="BF437">
        <f t="shared" ref="BF437" si="6187">SUM(AT424:AT437)/SUM(AS424:AS437)</f>
        <v>2.501175725350558E-2</v>
      </c>
      <c r="BG437">
        <f t="shared" ref="BG437" si="6188">SUM(AW431:AW437)/SUM(AV431:AV437)</f>
        <v>0</v>
      </c>
      <c r="BH437">
        <f t="shared" ref="BH437" si="6189">SUM(AY431:AY437)/SUM(AX431:AX437)</f>
        <v>3.0790762771168649E-2</v>
      </c>
      <c r="BI437">
        <f t="shared" ref="BI437" si="6190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  <row r="438" spans="1:96" x14ac:dyDescent="0.35">
      <c r="A438" s="14">
        <f t="shared" si="2823"/>
        <v>44344</v>
      </c>
      <c r="B438" s="9">
        <f t="shared" ref="B438" si="6191">BQ438</f>
        <v>1759115</v>
      </c>
      <c r="C438">
        <f t="shared" ref="C438" si="6192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193">-(J438-J437)+L438</f>
        <v>6</v>
      </c>
      <c r="N438" s="7">
        <f t="shared" ref="N438" si="6194">B438-C438</f>
        <v>1387883</v>
      </c>
      <c r="O438" s="4">
        <f t="shared" ref="O438" si="6195">C438/B438</f>
        <v>0.21103338894842008</v>
      </c>
      <c r="R438">
        <f t="shared" ref="R438" si="6196">C438-C437</f>
        <v>140</v>
      </c>
      <c r="S438">
        <f t="shared" ref="S438" si="6197">N438-N437</f>
        <v>1553</v>
      </c>
      <c r="T438" s="8">
        <f t="shared" ref="T438" si="6198">R438/V438</f>
        <v>8.2693443591258117E-2</v>
      </c>
      <c r="U438" s="8">
        <f t="shared" ref="U438" si="6199">SUM(R432:R438)/SUM(V432:V438)</f>
        <v>9.6058364575944882E-2</v>
      </c>
      <c r="V438">
        <f t="shared" ref="V438" si="6200">B438-B437</f>
        <v>1693</v>
      </c>
      <c r="W438">
        <f t="shared" ref="W438" si="6201">C438-D438-E438</f>
        <v>5605</v>
      </c>
      <c r="X438" s="3">
        <f t="shared" ref="X438" si="6202">F438/W438</f>
        <v>1.9803746654772525E-2</v>
      </c>
      <c r="Y438">
        <f t="shared" ref="Y438" si="6203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204">Z438-AC438-AF438</f>
        <v>49</v>
      </c>
      <c r="AJ438">
        <f t="shared" ref="AJ438" si="6205">AA438-AD438-AG438</f>
        <v>29</v>
      </c>
      <c r="AK438">
        <f t="shared" ref="AK438" si="6206">AB438-AE438-AH438</f>
        <v>180</v>
      </c>
      <c r="AL438">
        <v>0</v>
      </c>
      <c r="AM438">
        <v>0</v>
      </c>
      <c r="AN438">
        <v>0</v>
      </c>
      <c r="AS438">
        <f t="shared" ref="AS438" si="6207">BM438-BM437</f>
        <v>8496</v>
      </c>
      <c r="AT438">
        <f t="shared" ref="AT438" si="6208">BN438-BN437</f>
        <v>207</v>
      </c>
      <c r="AU438">
        <f t="shared" ref="AU438" si="6209">AT438/AS438</f>
        <v>2.4364406779661018E-2</v>
      </c>
      <c r="AV438">
        <f t="shared" ref="AV438" si="6210">BU438-BU437</f>
        <v>148</v>
      </c>
      <c r="AW438">
        <f t="shared" ref="AW438" si="6211">BV438-BV437</f>
        <v>6</v>
      </c>
      <c r="AX438">
        <f t="shared" ref="AX438" si="6212">CK438-CK437</f>
        <v>303</v>
      </c>
      <c r="AY438">
        <f t="shared" ref="AY438" si="6213">CL438-CL437</f>
        <v>16</v>
      </c>
      <c r="AZ438">
        <f t="shared" ref="AZ438" si="6214">CC438-CC437</f>
        <v>27</v>
      </c>
      <c r="BA438">
        <f t="shared" ref="BA438" si="6215">CD438-CD437</f>
        <v>-1</v>
      </c>
      <c r="BB438">
        <f t="shared" ref="BB438" si="6216">AW438/AV438</f>
        <v>4.0540540540540543E-2</v>
      </c>
      <c r="BC438">
        <f t="shared" ref="BC438" si="6217">AY438/AX438</f>
        <v>5.2805280528052806E-2</v>
      </c>
      <c r="BD438">
        <f t="shared" ref="BD438" si="6218">AZ438/AY438</f>
        <v>1.6875</v>
      </c>
      <c r="BE438">
        <f t="shared" ref="BE438" si="6219">SUM(AT432:AT438)/SUM(AS432:AS438)</f>
        <v>2.2792904290429041E-2</v>
      </c>
      <c r="BF438">
        <f t="shared" ref="BF438" si="6220">SUM(AT425:AT438)/SUM(AS425:AS438)</f>
        <v>2.5085362632202013E-2</v>
      </c>
      <c r="BG438">
        <f t="shared" ref="BG438" si="6221">SUM(AW432:AW438)/SUM(AV432:AV438)</f>
        <v>1.6771488469601678E-2</v>
      </c>
      <c r="BH438">
        <f t="shared" ref="BH438" si="6222">SUM(AY432:AY438)/SUM(AX432:AX438)</f>
        <v>4.0268456375838924E-2</v>
      </c>
      <c r="BI438">
        <f t="shared" ref="BI438" si="6223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3061"/>
        <v>1759115</v>
      </c>
      <c r="BR438" s="20">
        <v>306069</v>
      </c>
      <c r="BS438" s="20">
        <v>65163</v>
      </c>
      <c r="BT438" s="21">
        <f t="shared" si="3062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3063"/>
        <v>12879</v>
      </c>
      <c r="BZ438" s="20">
        <v>2208</v>
      </c>
      <c r="CA438" s="20">
        <v>658</v>
      </c>
      <c r="CB438" s="21">
        <f t="shared" si="3064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3065"/>
        <v>7406</v>
      </c>
      <c r="CH438" s="20">
        <v>1193</v>
      </c>
      <c r="CI438" s="20">
        <v>464</v>
      </c>
      <c r="CJ438" s="21">
        <f t="shared" si="3066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364"/>
        <v>73725</v>
      </c>
      <c r="CP438" s="20">
        <v>15051</v>
      </c>
      <c r="CQ438" s="20">
        <v>862</v>
      </c>
      <c r="CR438" s="21">
        <f t="shared" si="5365"/>
        <v>15913</v>
      </c>
    </row>
    <row r="439" spans="1:96" x14ac:dyDescent="0.35">
      <c r="A439" s="14">
        <f t="shared" si="2823"/>
        <v>44345</v>
      </c>
      <c r="B439" s="9">
        <f t="shared" ref="B439" si="6224">BQ439</f>
        <v>1760455</v>
      </c>
      <c r="C439">
        <f t="shared" ref="C439" si="6225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226">-(J439-J438)+L439</f>
        <v>3</v>
      </c>
      <c r="N439" s="7">
        <f t="shared" ref="N439" si="6227">B439-C439</f>
        <v>1389138</v>
      </c>
      <c r="O439" s="4">
        <f t="shared" ref="O439" si="6228">C439/B439</f>
        <v>0.21092104029924083</v>
      </c>
      <c r="R439">
        <f t="shared" ref="R439" si="6229">C439-C438</f>
        <v>85</v>
      </c>
      <c r="S439">
        <f t="shared" ref="S439" si="6230">N439-N438</f>
        <v>1255</v>
      </c>
      <c r="T439" s="8">
        <f t="shared" ref="T439" si="6231">R439/V439</f>
        <v>6.3432835820895525E-2</v>
      </c>
      <c r="U439" s="8">
        <f t="shared" ref="U439" si="6232">SUM(R433:R439)/SUM(V433:V439)</f>
        <v>8.773625429553264E-2</v>
      </c>
      <c r="V439">
        <f t="shared" ref="V439" si="6233">B439-B438</f>
        <v>1340</v>
      </c>
      <c r="W439">
        <f t="shared" ref="W439" si="6234">C439-D439-E439</f>
        <v>5282</v>
      </c>
      <c r="X439" s="3">
        <f t="shared" ref="X439" si="6235">F439/W439</f>
        <v>2.1014767133661492E-2</v>
      </c>
      <c r="Y439">
        <f t="shared" ref="Y439" si="6236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237">Z439-AC439-AF439</f>
        <v>47</v>
      </c>
      <c r="AJ439">
        <f t="shared" ref="AJ439" si="6238">AA439-AD439-AG439</f>
        <v>25</v>
      </c>
      <c r="AK439">
        <f t="shared" ref="AK439:AK440" si="6239">AB439-AE439-AH439</f>
        <v>172</v>
      </c>
      <c r="AS439">
        <f t="shared" ref="AS439" si="6240">BM439-BM438</f>
        <v>6503</v>
      </c>
      <c r="AT439">
        <f t="shared" ref="AT439" si="6241">BN439-BN438</f>
        <v>103</v>
      </c>
      <c r="AU439">
        <f t="shared" ref="AU439" si="6242">AT439/AS439</f>
        <v>1.5838843610641244E-2</v>
      </c>
      <c r="AV439">
        <f t="shared" ref="AV439" si="6243">BU439-BU438</f>
        <v>57</v>
      </c>
      <c r="AW439">
        <f t="shared" ref="AW439" si="6244">BV439-BV438</f>
        <v>-1</v>
      </c>
      <c r="AX439">
        <f t="shared" ref="AX439" si="6245">CK439-CK438</f>
        <v>160</v>
      </c>
      <c r="AY439">
        <f t="shared" ref="AY439" si="6246">CL439-CL438</f>
        <v>11</v>
      </c>
      <c r="AZ439">
        <f t="shared" ref="AZ439" si="6247">CC439-CC438</f>
        <v>10</v>
      </c>
      <c r="BA439">
        <f t="shared" ref="BA439" si="6248">CD439-CD438</f>
        <v>3</v>
      </c>
      <c r="BB439">
        <f t="shared" ref="BB439" si="6249">AW439/AV439</f>
        <v>-1.7543859649122806E-2</v>
      </c>
      <c r="BC439">
        <f t="shared" ref="BC439" si="6250">AY439/AX439</f>
        <v>6.8750000000000006E-2</v>
      </c>
      <c r="BD439">
        <f t="shared" ref="BD439" si="6251">AZ439/AY439</f>
        <v>0.90909090909090906</v>
      </c>
      <c r="BE439">
        <f t="shared" ref="BE439" si="6252">SUM(AT433:AT439)/SUM(AS433:AS439)</f>
        <v>2.1763798111837328E-2</v>
      </c>
      <c r="BF439">
        <f t="shared" ref="BF439" si="6253">SUM(AT426:AT439)/SUM(AS426:AS439)</f>
        <v>2.4637741246709095E-2</v>
      </c>
      <c r="BG439">
        <f t="shared" ref="BG439" si="6254">SUM(AW433:AW439)/SUM(AV433:AV439)</f>
        <v>1.2931034482758621E-2</v>
      </c>
      <c r="BH439">
        <f t="shared" ref="BH439" si="6255">SUM(AY433:AY439)/SUM(AX433:AX439)</f>
        <v>-1.8897850369520466E-3</v>
      </c>
      <c r="BI439">
        <f t="shared" ref="BI439" si="6256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3061"/>
        <v>1760455</v>
      </c>
      <c r="BR439" s="20">
        <v>306140</v>
      </c>
      <c r="BS439" s="20">
        <v>65177</v>
      </c>
      <c r="BT439" s="21">
        <f t="shared" si="3062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3063"/>
        <v>12892</v>
      </c>
      <c r="BZ439" s="20">
        <v>2208</v>
      </c>
      <c r="CA439" s="20">
        <v>658</v>
      </c>
      <c r="CB439" s="21">
        <f t="shared" si="3064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3065"/>
        <v>7408</v>
      </c>
      <c r="CH439" s="20">
        <v>1193</v>
      </c>
      <c r="CI439" s="20">
        <v>464</v>
      </c>
      <c r="CJ439" s="21">
        <f t="shared" si="3066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364"/>
        <v>73774</v>
      </c>
      <c r="CP439" s="20">
        <v>15053</v>
      </c>
      <c r="CQ439" s="20">
        <v>862</v>
      </c>
      <c r="CR439" s="21">
        <f t="shared" si="5365"/>
        <v>15915</v>
      </c>
    </row>
    <row r="440" spans="1:96" x14ac:dyDescent="0.35">
      <c r="A440" s="14">
        <f t="shared" si="2823"/>
        <v>44346</v>
      </c>
      <c r="B440" s="9">
        <f t="shared" ref="B440" si="6257">BQ440</f>
        <v>1761045</v>
      </c>
      <c r="C440">
        <f t="shared" ref="C440" si="6258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259">-(J440-J439)+L440</f>
        <v>5</v>
      </c>
      <c r="N440" s="7">
        <f t="shared" ref="N440" si="6260">B440-C440</f>
        <v>1389671</v>
      </c>
      <c r="O440" s="4">
        <f t="shared" ref="O440" si="6261">C440/B440</f>
        <v>0.21088274291684767</v>
      </c>
      <c r="R440">
        <f t="shared" ref="R440" si="6262">C440-C439</f>
        <v>57</v>
      </c>
      <c r="S440">
        <f t="shared" ref="S440" si="6263">N440-N439</f>
        <v>533</v>
      </c>
      <c r="T440" s="8">
        <f t="shared" ref="T440" si="6264">R440/V440</f>
        <v>9.6610169491525427E-2</v>
      </c>
      <c r="U440" s="8">
        <f t="shared" ref="U440" si="6265">SUM(R434:R440)/SUM(V434:V440)</f>
        <v>8.6377603277569132E-2</v>
      </c>
      <c r="V440">
        <f t="shared" ref="V440" si="6266">B440-B439</f>
        <v>590</v>
      </c>
      <c r="W440">
        <f t="shared" ref="W440" si="6267">C440-D440-E440</f>
        <v>5163</v>
      </c>
      <c r="X440" s="3">
        <f t="shared" ref="X440" si="6268">F440/W440</f>
        <v>2.0143327522758086E-2</v>
      </c>
      <c r="Y440">
        <f t="shared" ref="Y440" si="626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270">Z440-AC440-AF440</f>
        <v>48</v>
      </c>
      <c r="AJ440">
        <f t="shared" ref="AJ440" si="6271">AA440-AD440-AG440</f>
        <v>25</v>
      </c>
      <c r="AK440">
        <f t="shared" si="6239"/>
        <v>171</v>
      </c>
      <c r="AS440">
        <f t="shared" ref="AS440" si="6272">BM440-BM439</f>
        <v>2104</v>
      </c>
      <c r="AT440">
        <f t="shared" ref="AT440" si="6273">BN440-BN439</f>
        <v>36</v>
      </c>
      <c r="AU440">
        <f t="shared" ref="AU440" si="6274">AT440/AS440</f>
        <v>1.7110266159695818E-2</v>
      </c>
      <c r="AV440">
        <f t="shared" ref="AV440" si="6275">BU440-BU439</f>
        <v>14</v>
      </c>
      <c r="AW440">
        <f t="shared" ref="AW440" si="6276">BV440-BV439</f>
        <v>1</v>
      </c>
      <c r="AX440">
        <f t="shared" ref="AX440" si="6277">CK440-CK439</f>
        <v>58</v>
      </c>
      <c r="AY440">
        <f t="shared" ref="AY440" si="6278">CL440-CL439</f>
        <v>-7</v>
      </c>
      <c r="AZ440">
        <f t="shared" ref="AZ440" si="6279">CC440-CC439</f>
        <v>9</v>
      </c>
      <c r="BA440">
        <f t="shared" ref="BA440" si="6280">CD440-CD439</f>
        <v>-2</v>
      </c>
      <c r="BB440">
        <f t="shared" ref="BB440" si="6281">AW440/AV440</f>
        <v>7.1428571428571425E-2</v>
      </c>
      <c r="BC440">
        <f t="shared" ref="BC440" si="6282">AY440/AX440</f>
        <v>-0.1206896551724138</v>
      </c>
      <c r="BD440">
        <f t="shared" ref="BD440" si="6283">AZ440/AY440</f>
        <v>-1.2857142857142858</v>
      </c>
      <c r="BE440">
        <f t="shared" ref="BE440" si="6284">SUM(AT434:AT440)/SUM(AS434:AS440)</f>
        <v>2.0844657670219553E-2</v>
      </c>
      <c r="BF440">
        <f t="shared" ref="BF440" si="6285">SUM(AT427:AT440)/SUM(AS427:AS440)</f>
        <v>2.397728356342908E-2</v>
      </c>
      <c r="BG440">
        <f t="shared" ref="BG440" si="6286">SUM(AW434:AW440)/SUM(AV434:AV440)</f>
        <v>1.2931034482758621E-2</v>
      </c>
      <c r="BH440">
        <f t="shared" ref="BH440" si="6287">SUM(AY434:AY440)/SUM(AX434:AX440)</f>
        <v>3.8102643856920686E-2</v>
      </c>
      <c r="BI440">
        <f t="shared" ref="BI440" si="6288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3061"/>
        <v>1761045</v>
      </c>
      <c r="BR440" s="20">
        <v>306181</v>
      </c>
      <c r="BS440" s="20">
        <v>65193</v>
      </c>
      <c r="BT440" s="21">
        <f t="shared" si="3062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3063"/>
        <v>12894</v>
      </c>
      <c r="BZ440" s="20">
        <v>2207</v>
      </c>
      <c r="CA440" s="20">
        <v>658</v>
      </c>
      <c r="CB440" s="21">
        <f t="shared" si="3064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3065"/>
        <v>7410</v>
      </c>
      <c r="CH440" s="20">
        <v>1194</v>
      </c>
      <c r="CI440" s="20">
        <v>464</v>
      </c>
      <c r="CJ440" s="21">
        <f t="shared" si="3066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364"/>
        <v>73797</v>
      </c>
      <c r="CP440" s="20">
        <v>15056</v>
      </c>
      <c r="CQ440" s="20">
        <v>862</v>
      </c>
      <c r="CR440" s="21">
        <f t="shared" si="5365"/>
        <v>15918</v>
      </c>
    </row>
    <row r="441" spans="1:96" x14ac:dyDescent="0.35">
      <c r="A441" s="14">
        <f t="shared" si="2823"/>
        <v>44347</v>
      </c>
      <c r="B441" s="9">
        <f t="shared" ref="B441" si="6289">BQ441</f>
        <v>1761729</v>
      </c>
      <c r="C441">
        <f t="shared" ref="C441" si="6290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291">-(J441-J440)+L441</f>
        <v>4</v>
      </c>
      <c r="N441" s="7">
        <f t="shared" ref="N441" si="6292">B441-C441</f>
        <v>1390322</v>
      </c>
      <c r="O441" s="4">
        <f t="shared" ref="O441" si="6293">C441/B441</f>
        <v>0.21081959824694946</v>
      </c>
      <c r="R441">
        <f t="shared" ref="R441" si="6294">C441-C440</f>
        <v>33</v>
      </c>
      <c r="S441">
        <f t="shared" ref="S441" si="6295">N441-N440</f>
        <v>651</v>
      </c>
      <c r="T441" s="8">
        <f t="shared" ref="T441" si="6296">R441/V441</f>
        <v>4.8245614035087717E-2</v>
      </c>
      <c r="U441" s="8">
        <f t="shared" ref="U441" si="6297">SUM(R435:R441)/SUM(V435:V441)</f>
        <v>8.2890070921985817E-2</v>
      </c>
      <c r="V441">
        <f t="shared" ref="V441" si="6298">B441-B440</f>
        <v>684</v>
      </c>
      <c r="W441">
        <f t="shared" ref="W441" si="6299">C441-D441-E441</f>
        <v>5067</v>
      </c>
      <c r="X441" s="3">
        <f t="shared" ref="X441" si="6300">F441/W441</f>
        <v>1.8748766528517861E-2</v>
      </c>
      <c r="Y441">
        <f t="shared" ref="Y441" si="6301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302">Z441-AC441-AF441</f>
        <v>48</v>
      </c>
      <c r="AJ441">
        <f t="shared" ref="AJ441" si="6303">AA441-AD441-AG441</f>
        <v>24</v>
      </c>
      <c r="AK441">
        <f t="shared" ref="AK441" si="6304">AB441-AE441-AH441</f>
        <v>175</v>
      </c>
      <c r="AS441">
        <f t="shared" ref="AS441" si="6305">BM441-BM440</f>
        <v>2558</v>
      </c>
      <c r="AT441">
        <f t="shared" ref="AT441" si="6306">BN441-BN440</f>
        <v>92</v>
      </c>
      <c r="AU441">
        <f t="shared" ref="AU441" si="6307">AT441/AS441</f>
        <v>3.5965598123534011E-2</v>
      </c>
      <c r="AV441">
        <f t="shared" ref="AV441" si="6308">BU441-BU440</f>
        <v>7</v>
      </c>
      <c r="AW441">
        <f t="shared" ref="AW441" si="6309">BV441-BV440</f>
        <v>0</v>
      </c>
      <c r="AX441">
        <f t="shared" ref="AX441" si="6310">CK441-CK440</f>
        <v>76</v>
      </c>
      <c r="AY441">
        <f t="shared" ref="AY441" si="6311">CL441-CL440</f>
        <v>6</v>
      </c>
      <c r="AZ441">
        <f t="shared" ref="AZ441" si="6312">CC441-CC440</f>
        <v>9</v>
      </c>
      <c r="BA441">
        <f t="shared" ref="BA441" si="6313">CD441-CD440</f>
        <v>-1</v>
      </c>
      <c r="BB441">
        <f t="shared" ref="BB441" si="6314">AW441/AV441</f>
        <v>0</v>
      </c>
      <c r="BC441">
        <f t="shared" ref="BC441" si="6315">AY441/AX441</f>
        <v>7.8947368421052627E-2</v>
      </c>
      <c r="BD441">
        <f t="shared" ref="BD441" si="6316">AZ441/AY441</f>
        <v>1.5</v>
      </c>
      <c r="BE441">
        <f t="shared" ref="BE441" si="6317">SUM(AT435:AT441)/SUM(AS435:AS441)</f>
        <v>2.1138400651844955E-2</v>
      </c>
      <c r="BF441">
        <f t="shared" ref="BF441" si="6318">SUM(AT428:AT441)/SUM(AS428:AS441)</f>
        <v>2.4178836927294774E-2</v>
      </c>
      <c r="BG441">
        <f t="shared" ref="BG441" si="6319">SUM(AW435:AW441)/SUM(AV435:AV441)</f>
        <v>8.658008658008658E-3</v>
      </c>
      <c r="BH441">
        <f t="shared" ref="BH441" si="6320">SUM(AY435:AY441)/SUM(AX435:AX441)</f>
        <v>4.0519877675840976E-2</v>
      </c>
      <c r="BI441">
        <f t="shared" ref="BI441" si="632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3061"/>
        <v>1761729</v>
      </c>
      <c r="BR441" s="20">
        <v>306213</v>
      </c>
      <c r="BS441" s="20">
        <v>65194</v>
      </c>
      <c r="BT441" s="21">
        <f t="shared" si="3062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3063"/>
        <v>12895</v>
      </c>
      <c r="BZ441" s="20">
        <v>2208</v>
      </c>
      <c r="CA441" s="20">
        <v>658</v>
      </c>
      <c r="CB441" s="21">
        <f t="shared" si="3064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3065"/>
        <v>7411</v>
      </c>
      <c r="CH441" s="20">
        <v>1194</v>
      </c>
      <c r="CI441" s="20">
        <v>464</v>
      </c>
      <c r="CJ441" s="21">
        <f t="shared" si="3066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364"/>
        <v>73820</v>
      </c>
      <c r="CP441" s="20">
        <v>15053</v>
      </c>
      <c r="CQ441" s="20">
        <v>862</v>
      </c>
      <c r="CR441" s="21">
        <f t="shared" si="5365"/>
        <v>15915</v>
      </c>
    </row>
    <row r="442" spans="1:96" x14ac:dyDescent="0.35">
      <c r="A442" s="14">
        <f t="shared" si="2823"/>
        <v>44348</v>
      </c>
      <c r="B442" s="9">
        <f t="shared" ref="B442" si="6322">BQ442</f>
        <v>1762364</v>
      </c>
      <c r="C442">
        <f t="shared" ref="C442" si="6323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324">-(J442-J441)+L442</f>
        <v>2</v>
      </c>
      <c r="N442" s="7">
        <f t="shared" ref="N442" si="6325">B442-C442</f>
        <v>1390916</v>
      </c>
      <c r="O442" s="4">
        <f t="shared" ref="O442" si="6326">C442/B442</f>
        <v>0.21076690172972212</v>
      </c>
      <c r="R442">
        <f t="shared" ref="R442" si="6327">C442-C441</f>
        <v>41</v>
      </c>
      <c r="S442">
        <f t="shared" ref="S442" si="6328">N442-N441</f>
        <v>594</v>
      </c>
      <c r="T442" s="8">
        <f t="shared" ref="T442" si="6329">R442/V442</f>
        <v>6.4566929133858267E-2</v>
      </c>
      <c r="U442" s="8">
        <f t="shared" ref="U442" si="6330">SUM(R436:R442)/SUM(V436:V442)</f>
        <v>8.1946492521592584E-2</v>
      </c>
      <c r="V442">
        <f t="shared" ref="V442" si="6331">B442-B441</f>
        <v>635</v>
      </c>
      <c r="W442">
        <f t="shared" ref="W442" si="6332">C442-D442-E442</f>
        <v>4564</v>
      </c>
      <c r="X442" s="3">
        <f t="shared" ref="X442" si="6333">F442/W442</f>
        <v>2.1034180543382998E-2</v>
      </c>
      <c r="Y442">
        <f t="shared" ref="Y442" si="6334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335">Z442-AC442-AF442</f>
        <v>44</v>
      </c>
      <c r="AJ442">
        <f t="shared" ref="AJ442" si="6336">AA442-AD442-AG442</f>
        <v>22</v>
      </c>
      <c r="AK442">
        <f t="shared" ref="AK442" si="6337">AB442-AE442-AH442</f>
        <v>160</v>
      </c>
      <c r="AS442">
        <f t="shared" ref="AS442" si="6338">BM442-BM441</f>
        <v>2247</v>
      </c>
      <c r="AT442">
        <f t="shared" ref="AT442" si="6339">BN442-BN441</f>
        <v>0</v>
      </c>
      <c r="AU442">
        <f t="shared" ref="AU442" si="6340">AT442/AS442</f>
        <v>0</v>
      </c>
      <c r="AV442">
        <f t="shared" ref="AV442" si="6341">BU442-BU441</f>
        <v>22</v>
      </c>
      <c r="AW442">
        <f t="shared" ref="AW442" si="6342">BV442-BV441</f>
        <v>-2</v>
      </c>
      <c r="AX442">
        <f t="shared" ref="AX442" si="6343">CK442-CK441</f>
        <v>109</v>
      </c>
      <c r="AY442">
        <f t="shared" ref="AY442" si="6344">CL442-CL441</f>
        <v>1</v>
      </c>
      <c r="AZ442">
        <f t="shared" ref="AZ442" si="6345">CC442-CC441</f>
        <v>11</v>
      </c>
      <c r="BA442">
        <f t="shared" ref="BA442" si="6346">CD442-CD441</f>
        <v>3</v>
      </c>
      <c r="BB442">
        <f t="shared" ref="BB442" si="6347">AW442/AV442</f>
        <v>-9.0909090909090912E-2</v>
      </c>
      <c r="BC442">
        <f t="shared" ref="BC442" si="6348">AY442/AX442</f>
        <v>9.1743119266055051E-3</v>
      </c>
      <c r="BD442">
        <f t="shared" ref="BD442" si="6349">AZ442/AY442</f>
        <v>11</v>
      </c>
      <c r="BE442">
        <f t="shared" ref="BE442" si="6350">SUM(AT436:AT442)/SUM(AS436:AS442)</f>
        <v>2.054318329632869E-2</v>
      </c>
      <c r="BF442">
        <f t="shared" ref="BF442" si="6351">SUM(AT429:AT442)/SUM(AS429:AS442)</f>
        <v>2.3519114891325084E-2</v>
      </c>
      <c r="BG442">
        <f t="shared" ref="BG442" si="6352">SUM(AW436:AW442)/SUM(AV436:AV442)</f>
        <v>2.7322404371584699E-3</v>
      </c>
      <c r="BH442">
        <f t="shared" ref="BH442" si="6353">SUM(AY436:AY442)/SUM(AX436:AX442)</f>
        <v>2.9310344827586206E-2</v>
      </c>
      <c r="BI442">
        <f t="shared" ref="BI442" si="635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3061"/>
        <v>1762364</v>
      </c>
      <c r="BR442" s="20">
        <v>306248</v>
      </c>
      <c r="BS442" s="20">
        <v>65200</v>
      </c>
      <c r="BT442" s="21">
        <f t="shared" si="3062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3063"/>
        <v>12900</v>
      </c>
      <c r="BZ442" s="20">
        <v>2210</v>
      </c>
      <c r="CA442" s="20">
        <v>658</v>
      </c>
      <c r="CB442" s="21">
        <f t="shared" si="3064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3065"/>
        <v>7413</v>
      </c>
      <c r="CH442" s="20">
        <v>1194</v>
      </c>
      <c r="CI442" s="20">
        <v>464</v>
      </c>
      <c r="CJ442" s="21">
        <f t="shared" si="3066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364"/>
        <v>73860</v>
      </c>
      <c r="CP442" s="20">
        <v>15062</v>
      </c>
      <c r="CQ442" s="20">
        <v>863</v>
      </c>
      <c r="CR442" s="21">
        <f t="shared" si="5365"/>
        <v>15925</v>
      </c>
    </row>
    <row r="443" spans="1:96" x14ac:dyDescent="0.35">
      <c r="A443" s="14">
        <f t="shared" si="2823"/>
        <v>44349</v>
      </c>
      <c r="B443" s="9">
        <f t="shared" ref="B443" si="6355">BQ443</f>
        <v>1764186</v>
      </c>
      <c r="C443">
        <f t="shared" ref="C443" si="635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357">-(J443-J442)+L443</f>
        <v>0</v>
      </c>
      <c r="N443" s="7">
        <f t="shared" ref="N443" si="6358">B443-C443</f>
        <v>1392569</v>
      </c>
      <c r="O443" s="4">
        <f t="shared" ref="O443" si="6359">C443/B443</f>
        <v>0.21064502269035124</v>
      </c>
      <c r="R443">
        <f t="shared" ref="R443" si="6360">C443-C442</f>
        <v>169</v>
      </c>
      <c r="S443">
        <f t="shared" ref="S443" si="6361">N443-N442</f>
        <v>1653</v>
      </c>
      <c r="T443" s="8">
        <f t="shared" ref="T443" si="6362">R443/V443</f>
        <v>9.2755214050493959E-2</v>
      </c>
      <c r="U443" s="8">
        <f t="shared" ref="U443" si="6363">SUM(R437:R443)/SUM(V437:V443)</f>
        <v>7.8110047846889949E-2</v>
      </c>
      <c r="V443">
        <f t="shared" ref="V443" si="6364">B443-B442</f>
        <v>1822</v>
      </c>
      <c r="W443">
        <f t="shared" ref="W443" si="6365">C443-D443-E443</f>
        <v>4357</v>
      </c>
      <c r="X443" s="3">
        <f t="shared" ref="X443" si="6366">F443/W443</f>
        <v>2.1803993573559787E-2</v>
      </c>
      <c r="Y443">
        <f t="shared" ref="Y443" si="636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368">Z443-AC443-AF443</f>
        <v>43</v>
      </c>
      <c r="AJ443">
        <f t="shared" ref="AJ443" si="6369">AA443-AD443-AG443</f>
        <v>18</v>
      </c>
      <c r="AK443">
        <f t="shared" ref="AK443" si="6370">AB443-AE443-AH443</f>
        <v>156</v>
      </c>
      <c r="AS443">
        <f t="shared" ref="AS443" si="6371">BM443-BM442</f>
        <v>9050</v>
      </c>
      <c r="AT443">
        <f t="shared" ref="AT443" si="6372">BN443-BN442</f>
        <v>203</v>
      </c>
      <c r="AU443">
        <f t="shared" ref="AU443" si="6373">AT443/AS443</f>
        <v>2.2430939226519338E-2</v>
      </c>
      <c r="AV443">
        <f t="shared" ref="AV443" si="6374">BU443-BU442</f>
        <v>45</v>
      </c>
      <c r="AW443">
        <f t="shared" ref="AW443" si="6375">BV443-BV442</f>
        <v>4</v>
      </c>
      <c r="AX443">
        <f t="shared" ref="AX443" si="6376">CK443-CK442</f>
        <v>342</v>
      </c>
      <c r="AY443">
        <f t="shared" ref="AY443" si="6377">CL443-CL442</f>
        <v>26</v>
      </c>
      <c r="AZ443">
        <f t="shared" ref="AZ443" si="6378">CC443-CC442</f>
        <v>32</v>
      </c>
      <c r="BA443">
        <f t="shared" ref="BA443" si="6379">CD443-CD442</f>
        <v>-3</v>
      </c>
      <c r="BB443">
        <f t="shared" ref="BB443" si="6380">AW443/AV443</f>
        <v>8.8888888888888892E-2</v>
      </c>
      <c r="BC443">
        <f t="shared" ref="BC443" si="6381">AY443/AX443</f>
        <v>7.6023391812865493E-2</v>
      </c>
      <c r="BD443">
        <f t="shared" ref="BD443" si="6382">AZ443/AY443</f>
        <v>1.2307692307692308</v>
      </c>
      <c r="BE443">
        <f t="shared" ref="BE443" si="6383">SUM(AT437:AT443)/SUM(AS437:AS443)</f>
        <v>1.9363341443633414E-2</v>
      </c>
      <c r="BF443">
        <f t="shared" ref="BF443" si="6384">SUM(AT430:AT443)/SUM(AS430:AS443)</f>
        <v>2.3524995307514233E-2</v>
      </c>
      <c r="BG443">
        <f t="shared" ref="BG443" si="6385">SUM(AW437:AW443)/SUM(AV437:AV443)</f>
        <v>2.7692307692307693E-2</v>
      </c>
      <c r="BH443">
        <f t="shared" ref="BH443" si="6386">SUM(AY437:AY443)/SUM(AX437:AX443)</f>
        <v>4.1373926619828257E-2</v>
      </c>
      <c r="BI443">
        <f t="shared" ref="BI443" si="6387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3061"/>
        <v>1764186</v>
      </c>
      <c r="BR443" s="20">
        <v>306385</v>
      </c>
      <c r="BS443" s="20">
        <v>65232</v>
      </c>
      <c r="BT443" s="21">
        <f t="shared" si="3062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3063"/>
        <v>12914</v>
      </c>
      <c r="BZ443" s="20">
        <v>2213</v>
      </c>
      <c r="CA443" s="20">
        <v>659</v>
      </c>
      <c r="CB443" s="21">
        <f t="shared" si="3064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3065"/>
        <v>7424</v>
      </c>
      <c r="CH443" s="20">
        <v>1194</v>
      </c>
      <c r="CI443" s="20">
        <v>464</v>
      </c>
      <c r="CJ443" s="21">
        <f t="shared" si="3066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364"/>
        <v>73949</v>
      </c>
      <c r="CP443" s="20">
        <v>15077</v>
      </c>
      <c r="CQ443" s="20">
        <v>863</v>
      </c>
      <c r="CR443" s="21">
        <f t="shared" si="5365"/>
        <v>15940</v>
      </c>
    </row>
    <row r="444" spans="1:96" x14ac:dyDescent="0.35">
      <c r="A444" s="14">
        <f t="shared" si="2823"/>
        <v>44350</v>
      </c>
      <c r="B444" s="9">
        <f t="shared" ref="B444" si="6388">BQ444</f>
        <v>1765991</v>
      </c>
      <c r="C444">
        <f t="shared" ref="C444" si="6389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390">-(J444-J443)+L444</f>
        <v>-2</v>
      </c>
      <c r="N444" s="7">
        <f t="shared" ref="N444" si="6391">B444-C444</f>
        <v>1394268</v>
      </c>
      <c r="O444" s="4">
        <f t="shared" ref="O444" si="6392">C444/B444</f>
        <v>0.21048974768274584</v>
      </c>
      <c r="R444">
        <f t="shared" ref="R444" si="6393">C444-C443</f>
        <v>106</v>
      </c>
      <c r="S444">
        <f t="shared" ref="S444" si="6394">N444-N443</f>
        <v>1699</v>
      </c>
      <c r="T444" s="8">
        <f t="shared" ref="T444" si="6395">R444/V444</f>
        <v>5.8725761772853186E-2</v>
      </c>
      <c r="U444" s="8">
        <f t="shared" ref="U444" si="6396">SUM(R438:R444)/SUM(V438:V444)</f>
        <v>7.3637530633679546E-2</v>
      </c>
      <c r="V444">
        <f t="shared" ref="V444" si="6397">B444-B443</f>
        <v>1805</v>
      </c>
      <c r="W444">
        <f t="shared" ref="W444" si="6398">C444-D444-E444</f>
        <v>4097</v>
      </c>
      <c r="X444" s="3">
        <f t="shared" ref="X444" si="6399">F444/W444</f>
        <v>2.2455455211130095E-2</v>
      </c>
      <c r="Y444">
        <f t="shared" ref="Y444" si="6400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401">Z444-AC444-AF444</f>
        <v>42</v>
      </c>
      <c r="AJ444">
        <f t="shared" ref="AJ444" si="6402">AA444-AD444-AG444</f>
        <v>18</v>
      </c>
      <c r="AK444">
        <f t="shared" ref="AK444" si="6403">AB444-AE444-AH444</f>
        <v>160</v>
      </c>
      <c r="AS444">
        <f t="shared" ref="AS444" si="6404">BM444-BM443</f>
        <v>7843</v>
      </c>
      <c r="AT444">
        <f t="shared" ref="AT444" si="6405">BN444-BN443</f>
        <v>147</v>
      </c>
      <c r="AU444">
        <f t="shared" ref="AU444" si="6406">AT444/AS444</f>
        <v>1.8742827999489991E-2</v>
      </c>
      <c r="AV444">
        <f t="shared" ref="AV444" si="6407">BU444-BU443</f>
        <v>36</v>
      </c>
      <c r="AW444">
        <f t="shared" ref="AW444" si="6408">BV444-BV443</f>
        <v>4</v>
      </c>
      <c r="AX444">
        <f t="shared" ref="AX444" si="6409">CK444-CK443</f>
        <v>178</v>
      </c>
      <c r="AY444">
        <f t="shared" ref="AY444" si="6410">CL444-CL443</f>
        <v>2</v>
      </c>
      <c r="AZ444">
        <f t="shared" ref="AZ444" si="6411">CC444-CC443</f>
        <v>34</v>
      </c>
      <c r="BA444">
        <f t="shared" ref="BA444" si="6412">CD444-CD443</f>
        <v>1</v>
      </c>
      <c r="BB444">
        <f t="shared" ref="BB444" si="6413">AW444/AV444</f>
        <v>0.1111111111111111</v>
      </c>
      <c r="BC444">
        <f t="shared" ref="BC444" si="6414">AY444/AX444</f>
        <v>1.1235955056179775E-2</v>
      </c>
      <c r="BD444">
        <f t="shared" ref="BD444" si="6415">AZ444/AY444</f>
        <v>17</v>
      </c>
      <c r="BE444">
        <f t="shared" ref="BE444" si="6416">SUM(AT438:AT444)/SUM(AS438:AS444)</f>
        <v>2.0308754928996677E-2</v>
      </c>
      <c r="BF444">
        <f t="shared" ref="BF444" si="6417">SUM(AT431:AT444)/SUM(AS431:AS444)</f>
        <v>2.2103496622339295E-2</v>
      </c>
      <c r="BG444">
        <f t="shared" ref="BG444" si="6418">SUM(AW438:AW444)/SUM(AV438:AV444)</f>
        <v>3.64741641337386E-2</v>
      </c>
      <c r="BH444">
        <f t="shared" ref="BH444" si="6419">SUM(AY438:AY444)/SUM(AX438:AX444)</f>
        <v>4.4861337683523655E-2</v>
      </c>
      <c r="BI444">
        <f t="shared" ref="BI444" si="6420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3061"/>
        <v>1765991</v>
      </c>
      <c r="BR444" s="20">
        <v>306468</v>
      </c>
      <c r="BS444" s="20">
        <v>65255</v>
      </c>
      <c r="BT444" s="21">
        <f t="shared" si="3062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3063"/>
        <v>12924</v>
      </c>
      <c r="BZ444" s="20">
        <v>2213</v>
      </c>
      <c r="CA444" s="20">
        <v>659</v>
      </c>
      <c r="CB444" s="21">
        <f t="shared" si="3064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3065"/>
        <v>7430</v>
      </c>
      <c r="CH444" s="20">
        <v>1194</v>
      </c>
      <c r="CI444" s="20">
        <v>465</v>
      </c>
      <c r="CJ444" s="21">
        <f t="shared" si="3066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364"/>
        <v>74003</v>
      </c>
      <c r="CP444" s="20">
        <v>15086</v>
      </c>
      <c r="CQ444" s="20">
        <v>862</v>
      </c>
      <c r="CR444" s="21">
        <f t="shared" si="5365"/>
        <v>15948</v>
      </c>
    </row>
    <row r="445" spans="1:96" x14ac:dyDescent="0.35">
      <c r="A445" s="14">
        <f t="shared" si="2823"/>
        <v>44351</v>
      </c>
      <c r="B445" s="9">
        <f t="shared" ref="B445" si="6421">BQ445</f>
        <v>1767532</v>
      </c>
      <c r="C445">
        <f t="shared" ref="C445" si="6422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423">-(J445-J444)+L445</f>
        <v>1</v>
      </c>
      <c r="N445" s="7">
        <f t="shared" ref="N445" si="6424">B445-C445</f>
        <v>1395694</v>
      </c>
      <c r="O445" s="4">
        <f t="shared" ref="O445" si="6425">C445/B445</f>
        <v>0.21037129737962312</v>
      </c>
      <c r="R445">
        <f t="shared" ref="R445" si="6426">C445-C444</f>
        <v>115</v>
      </c>
      <c r="S445">
        <f t="shared" ref="S445" si="6427">N445-N444</f>
        <v>1426</v>
      </c>
      <c r="T445" s="8">
        <f t="shared" ref="T445" si="6428">R445/V445</f>
        <v>7.4626865671641784E-2</v>
      </c>
      <c r="U445" s="8">
        <f t="shared" ref="U445" si="6429">SUM(R439:R445)/SUM(V439:V445)</f>
        <v>7.1997148627777119E-2</v>
      </c>
      <c r="V445">
        <f t="shared" ref="V445" si="6430">B445-B444</f>
        <v>1541</v>
      </c>
      <c r="W445">
        <f t="shared" ref="W445" si="6431">C445-D445-E445</f>
        <v>3885</v>
      </c>
      <c r="X445" s="3">
        <f t="shared" ref="X445" si="6432">F445/W445</f>
        <v>2.3423423423423424E-2</v>
      </c>
      <c r="Y445">
        <f t="shared" ref="Y445" si="643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434">Z445-AC445-AF445</f>
        <v>42</v>
      </c>
      <c r="AJ445">
        <f t="shared" ref="AJ445" si="6435">AA445-AD445-AG445</f>
        <v>17</v>
      </c>
      <c r="AK445">
        <f t="shared" ref="AK445" si="6436">AB445-AE445-AH445</f>
        <v>160</v>
      </c>
      <c r="AS445">
        <f t="shared" ref="AS445" si="6437">BM445-BM444</f>
        <v>6818</v>
      </c>
      <c r="AT445">
        <f t="shared" ref="AT445" si="6438">BN445-BN444</f>
        <v>97</v>
      </c>
      <c r="AU445">
        <f t="shared" ref="AU445" si="6439">AT445/AS445</f>
        <v>1.4227046054561454E-2</v>
      </c>
      <c r="AV445">
        <f t="shared" ref="AV445" si="6440">BU445-BU444</f>
        <v>49</v>
      </c>
      <c r="AW445">
        <f t="shared" ref="AW445" si="6441">BV445-BV444</f>
        <v>-2</v>
      </c>
      <c r="AX445">
        <f t="shared" ref="AX445" si="6442">CK445-CK444</f>
        <v>240</v>
      </c>
      <c r="AY445">
        <f t="shared" ref="AY445" si="6443">CL445-CL444</f>
        <v>7</v>
      </c>
      <c r="AZ445">
        <f t="shared" ref="AZ445" si="6444">CC445-CC444</f>
        <v>44</v>
      </c>
      <c r="BA445">
        <f t="shared" ref="BA445" si="6445">CD445-CD444</f>
        <v>3</v>
      </c>
      <c r="BB445">
        <f t="shared" ref="BB445" si="6446">AW445/AV445</f>
        <v>-4.0816326530612242E-2</v>
      </c>
      <c r="BC445">
        <f t="shared" ref="BC445" si="6447">AY445/AX445</f>
        <v>2.9166666666666667E-2</v>
      </c>
      <c r="BD445">
        <f t="shared" ref="BD445" si="6448">AZ445/AY445</f>
        <v>6.2857142857142856</v>
      </c>
      <c r="BE445">
        <f t="shared" ref="BE445" si="6449">SUM(AT439:AT445)/SUM(AS439:AS445)</f>
        <v>1.8263610160816745E-2</v>
      </c>
      <c r="BF445">
        <f t="shared" ref="BF445" si="6450">SUM(AT432:AT445)/SUM(AS432:AS445)</f>
        <v>2.0828709274207678E-2</v>
      </c>
      <c r="BG445">
        <f t="shared" ref="BG445" si="6451">SUM(AW439:AW445)/SUM(AV439:AV445)</f>
        <v>1.7391304347826087E-2</v>
      </c>
      <c r="BH445">
        <f t="shared" ref="BH445" si="6452">SUM(AY439:AY445)/SUM(AX439:AX445)</f>
        <v>3.9552880481513328E-2</v>
      </c>
      <c r="BI445">
        <f t="shared" ref="BI445" si="6453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3061"/>
        <v>1767532</v>
      </c>
      <c r="BR445" s="20">
        <v>306559</v>
      </c>
      <c r="BS445" s="20">
        <v>65279</v>
      </c>
      <c r="BT445" s="21">
        <f t="shared" si="3062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3063"/>
        <v>12934</v>
      </c>
      <c r="BZ445" s="20">
        <v>2214</v>
      </c>
      <c r="CA445" s="20">
        <v>659</v>
      </c>
      <c r="CB445" s="21">
        <f t="shared" si="3064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3065"/>
        <v>7436</v>
      </c>
      <c r="CH445" s="20">
        <v>1194</v>
      </c>
      <c r="CI445" s="20">
        <v>465</v>
      </c>
      <c r="CJ445" s="21">
        <f t="shared" si="3066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364"/>
        <v>74064</v>
      </c>
      <c r="CP445" s="20">
        <v>15097</v>
      </c>
      <c r="CQ445" s="20">
        <v>862</v>
      </c>
      <c r="CR445" s="21">
        <f t="shared" si="5365"/>
        <v>15959</v>
      </c>
    </row>
    <row r="446" spans="1:96" x14ac:dyDescent="0.35">
      <c r="A446" s="14">
        <f t="shared" si="2823"/>
        <v>44352</v>
      </c>
      <c r="B446" s="9">
        <f t="shared" ref="B446" si="6454">BQ446</f>
        <v>1769136</v>
      </c>
      <c r="C446">
        <f t="shared" ref="C446" si="6455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456">-(J446-J445)+L446</f>
        <v>4</v>
      </c>
      <c r="N446" s="7">
        <f t="shared" ref="N446" si="6457">B446-C446</f>
        <v>1397193</v>
      </c>
      <c r="O446" s="4">
        <f t="shared" ref="O446" si="6458">C446/B446</f>
        <v>0.21023991372059581</v>
      </c>
      <c r="R446">
        <f t="shared" ref="R446" si="6459">C446-C445</f>
        <v>105</v>
      </c>
      <c r="S446">
        <f t="shared" ref="S446" si="6460">N446-N445</f>
        <v>1499</v>
      </c>
      <c r="T446" s="8">
        <f t="shared" ref="T446" si="6461">R446/V446</f>
        <v>6.5461346633416462E-2</v>
      </c>
      <c r="U446" s="8">
        <f t="shared" ref="U446" si="6462">SUM(R440:R446)/SUM(V440:V446)</f>
        <v>7.2111507890795998E-2</v>
      </c>
      <c r="V446">
        <f t="shared" ref="V446" si="6463">B446-B445</f>
        <v>1604</v>
      </c>
      <c r="W446">
        <f t="shared" ref="W446" si="6464">C446-D446-E446</f>
        <v>3725</v>
      </c>
      <c r="X446" s="3">
        <f t="shared" ref="X446" si="6465">F446/W446</f>
        <v>2.3624161073825502E-2</v>
      </c>
      <c r="Y446">
        <f t="shared" ref="Y446" si="6466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467">Z446-AC446-AF446</f>
        <v>39</v>
      </c>
      <c r="AJ446">
        <f t="shared" ref="AJ446" si="6468">AA446-AD446-AG446</f>
        <v>15</v>
      </c>
      <c r="AK446">
        <f t="shared" ref="AK446" si="6469">AB446-AE446-AH446</f>
        <v>164</v>
      </c>
      <c r="AS446">
        <f t="shared" ref="AS446" si="6470">BM446-BM445</f>
        <v>6330</v>
      </c>
      <c r="AT446">
        <f t="shared" ref="AT446" si="6471">BN446-BN445</f>
        <v>134</v>
      </c>
      <c r="AU446">
        <f t="shared" ref="AU446" si="6472">AT446/AS446</f>
        <v>2.1169036334913113E-2</v>
      </c>
      <c r="AV446">
        <f t="shared" ref="AV446" si="6473">BU446-BU445</f>
        <v>45</v>
      </c>
      <c r="AW446">
        <f t="shared" ref="AW446" si="6474">BV446-BV445</f>
        <v>3</v>
      </c>
      <c r="AX446">
        <f t="shared" ref="AX446" si="6475">CK446-CK445</f>
        <v>216</v>
      </c>
      <c r="AY446">
        <f t="shared" ref="AY446" si="6476">CL446-CL445</f>
        <v>19</v>
      </c>
      <c r="AZ446">
        <f t="shared" ref="AZ446" si="6477">CC446-CC445</f>
        <v>27</v>
      </c>
      <c r="BA446">
        <f t="shared" ref="BA446" si="6478">CD446-CD445</f>
        <v>-2</v>
      </c>
      <c r="BB446">
        <f t="shared" ref="BB446" si="6479">AW446/AV446</f>
        <v>6.6666666666666666E-2</v>
      </c>
      <c r="BC446">
        <f t="shared" ref="BC446" si="6480">AY446/AX446</f>
        <v>8.7962962962962965E-2</v>
      </c>
      <c r="BD446">
        <f t="shared" ref="BD446" si="6481">AZ446/AY446</f>
        <v>1.4210526315789473</v>
      </c>
      <c r="BE446">
        <f t="shared" ref="BE446" si="6482">SUM(AT440:AT446)/SUM(AS440:AS446)</f>
        <v>1.918809201623816E-2</v>
      </c>
      <c r="BF446">
        <f t="shared" ref="BF446" si="6483">SUM(AT433:AT446)/SUM(AS433:AS446)</f>
        <v>2.0589033994124473E-2</v>
      </c>
      <c r="BG446">
        <f t="shared" ref="BG446" si="6484">SUM(AW440:AW446)/SUM(AV440:AV446)</f>
        <v>3.669724770642202E-2</v>
      </c>
      <c r="BH446">
        <f t="shared" ref="BH446" si="6485">SUM(AY440:AY446)/SUM(AX440:AX446)</f>
        <v>4.4298605414273995E-2</v>
      </c>
      <c r="BI446">
        <f t="shared" ref="BI446" si="6486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3061"/>
        <v>1769136</v>
      </c>
      <c r="BR446" s="20">
        <v>306652</v>
      </c>
      <c r="BS446" s="20">
        <v>65291</v>
      </c>
      <c r="BT446" s="21">
        <f t="shared" si="3062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3063"/>
        <v>12952</v>
      </c>
      <c r="BZ446" s="20">
        <v>2214</v>
      </c>
      <c r="CA446" s="20">
        <v>659</v>
      </c>
      <c r="CB446" s="21">
        <f t="shared" si="3064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3065"/>
        <v>7438</v>
      </c>
      <c r="CH446" s="20">
        <v>1194</v>
      </c>
      <c r="CI446" s="20">
        <v>465</v>
      </c>
      <c r="CJ446" s="21">
        <f t="shared" si="3066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364"/>
        <v>74137</v>
      </c>
      <c r="CP446" s="20">
        <v>15109</v>
      </c>
      <c r="CQ446" s="20">
        <v>862</v>
      </c>
      <c r="CR446" s="21">
        <f t="shared" si="5365"/>
        <v>15971</v>
      </c>
    </row>
    <row r="447" spans="1:96" x14ac:dyDescent="0.35">
      <c r="A447" s="14">
        <f t="shared" si="2823"/>
        <v>44353</v>
      </c>
      <c r="B447" s="9">
        <f t="shared" ref="B447" si="6487">BQ447</f>
        <v>1769858</v>
      </c>
      <c r="C447">
        <f t="shared" ref="C447" si="6488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489">-(J447-J446)+L447</f>
        <v>8</v>
      </c>
      <c r="N447" s="7">
        <f t="shared" ref="N447" si="6490">B447-C447</f>
        <v>1397866</v>
      </c>
      <c r="O447" s="4">
        <f t="shared" ref="O447" si="6491">C447/B447</f>
        <v>0.21018183379683567</v>
      </c>
      <c r="R447">
        <f t="shared" ref="R447" si="6492">C447-C446</f>
        <v>49</v>
      </c>
      <c r="S447">
        <f t="shared" ref="S447" si="6493">N447-N446</f>
        <v>673</v>
      </c>
      <c r="T447" s="8">
        <f t="shared" ref="T447" si="6494">R447/V447</f>
        <v>6.7867036011080337E-2</v>
      </c>
      <c r="U447" s="8">
        <f t="shared" ref="U447" si="6495">SUM(R441:R447)/SUM(V441:V447)</f>
        <v>7.0123680925904916E-2</v>
      </c>
      <c r="V447">
        <f t="shared" ref="V447" si="6496">B447-B446</f>
        <v>722</v>
      </c>
      <c r="W447">
        <f t="shared" ref="W447" si="6497">C447-D447-E447</f>
        <v>3646</v>
      </c>
      <c r="X447" s="3">
        <f t="shared" ref="X447" si="6498">F447/W447</f>
        <v>2.1941854086670324E-2</v>
      </c>
      <c r="Y447">
        <f t="shared" ref="Y447" si="6499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500">Z447-AC447-AF447</f>
        <v>37</v>
      </c>
      <c r="AJ447">
        <f t="shared" ref="AJ447" si="6501">AA447-AD447-AG447</f>
        <v>15</v>
      </c>
      <c r="AK447">
        <f t="shared" ref="AK447" si="6502">AB447-AE447-AH447</f>
        <v>174</v>
      </c>
      <c r="AS447">
        <f t="shared" ref="AS447" si="6503">BM447-BM446</f>
        <v>2410</v>
      </c>
      <c r="AT447">
        <f t="shared" ref="AT447" si="6504">BN447-BN446</f>
        <v>51</v>
      </c>
      <c r="AU447">
        <f t="shared" ref="AU447" si="6505">AT447/AS447</f>
        <v>2.116182572614108E-2</v>
      </c>
      <c r="AV447">
        <f t="shared" ref="AV447" si="6506">BU447-BU446</f>
        <v>8</v>
      </c>
      <c r="AW447">
        <f t="shared" ref="AW447" si="6507">BV447-BV446</f>
        <v>-2</v>
      </c>
      <c r="AX447">
        <f t="shared" ref="AX447" si="6508">CK447-CK446</f>
        <v>82</v>
      </c>
      <c r="AY447">
        <f t="shared" ref="AY447" si="6509">CL447-CL446</f>
        <v>4</v>
      </c>
      <c r="AZ447">
        <f t="shared" ref="AZ447" si="6510">CC447-CC446</f>
        <v>4</v>
      </c>
      <c r="BA447">
        <f t="shared" ref="BA447" si="6511">CD447-CD446</f>
        <v>2</v>
      </c>
      <c r="BB447">
        <f t="shared" ref="BB447" si="6512">AW447/AV447</f>
        <v>-0.25</v>
      </c>
      <c r="BC447">
        <f t="shared" ref="BC447" si="6513">AY447/AX447</f>
        <v>4.878048780487805E-2</v>
      </c>
      <c r="BD447">
        <f t="shared" ref="BD447" si="6514">AZ447/AY447</f>
        <v>1</v>
      </c>
      <c r="BE447">
        <f t="shared" ref="BE447" si="6515">SUM(AT441:AT447)/SUM(AS441:AS447)</f>
        <v>1.9433111445136354E-2</v>
      </c>
      <c r="BF447">
        <f t="shared" ref="BF447" si="6516">SUM(AT434:AT447)/SUM(AS434:AS447)</f>
        <v>2.018373989870427E-2</v>
      </c>
      <c r="BG447">
        <f t="shared" ref="BG447" si="6517">SUM(AW441:AW447)/SUM(AV441:AV447)</f>
        <v>2.358490566037736E-2</v>
      </c>
      <c r="BH447">
        <f t="shared" ref="BH447" si="6518">SUM(AY441:AY447)/SUM(AX441:AX447)</f>
        <v>5.229283990345937E-2</v>
      </c>
      <c r="BI447">
        <f t="shared" ref="BI447" si="6519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3061"/>
        <v>1769858</v>
      </c>
      <c r="BR447" s="20">
        <v>306696</v>
      </c>
      <c r="BS447" s="20">
        <v>65296</v>
      </c>
      <c r="BT447" s="21">
        <f t="shared" si="3062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3063"/>
        <v>12957</v>
      </c>
      <c r="BZ447" s="20">
        <v>2213</v>
      </c>
      <c r="CA447" s="20">
        <v>659</v>
      </c>
      <c r="CB447" s="21">
        <f t="shared" si="3064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3065"/>
        <v>7439</v>
      </c>
      <c r="CH447" s="20">
        <v>1194</v>
      </c>
      <c r="CI447" s="20">
        <v>465</v>
      </c>
      <c r="CJ447" s="21">
        <f t="shared" si="3066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364"/>
        <v>74170</v>
      </c>
      <c r="CP447" s="20">
        <v>15111</v>
      </c>
      <c r="CQ447" s="20">
        <v>862</v>
      </c>
      <c r="CR447" s="21">
        <f t="shared" si="5365"/>
        <v>15973</v>
      </c>
    </row>
    <row r="448" spans="1:96" x14ac:dyDescent="0.35">
      <c r="A448" s="14">
        <f t="shared" si="2823"/>
        <v>44354</v>
      </c>
      <c r="B448" s="9">
        <f t="shared" ref="B448" si="6520">BQ448</f>
        <v>1770719</v>
      </c>
      <c r="C448">
        <f t="shared" ref="C448" si="6521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522">-(J448-J447)+L448</f>
        <v>4</v>
      </c>
      <c r="N448" s="7">
        <f t="shared" ref="N448" si="6523">B448-C448</f>
        <v>1398658</v>
      </c>
      <c r="O448" s="4">
        <f t="shared" ref="O448" si="6524">C448/B448</f>
        <v>0.21011860153982648</v>
      </c>
      <c r="R448">
        <f t="shared" ref="R448" si="6525">C448-C447</f>
        <v>69</v>
      </c>
      <c r="S448">
        <f t="shared" ref="S448" si="6526">N448-N447</f>
        <v>792</v>
      </c>
      <c r="T448" s="8">
        <f t="shared" ref="T448" si="6527">R448/V448</f>
        <v>8.0139372822299645E-2</v>
      </c>
      <c r="U448" s="8">
        <f t="shared" ref="U448" si="6528">SUM(R442:R448)/SUM(V442:V448)</f>
        <v>7.2747497219132373E-2</v>
      </c>
      <c r="V448">
        <f t="shared" ref="V448" si="6529">B448-B447</f>
        <v>861</v>
      </c>
      <c r="W448">
        <f t="shared" ref="W448" si="6530">C448-D448-E448</f>
        <v>3613</v>
      </c>
      <c r="X448" s="3">
        <f t="shared" ref="X448" si="6531">F448/W448</f>
        <v>2.3249377248823692E-2</v>
      </c>
      <c r="Y448">
        <f t="shared" ref="Y448" si="6532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533">Z448-AC448-AF448</f>
        <v>37</v>
      </c>
      <c r="AJ448">
        <f t="shared" ref="AJ448" si="6534">AA448-AD448-AG448</f>
        <v>15</v>
      </c>
      <c r="AK448">
        <f t="shared" ref="AK448" si="6535">AB448-AE448-AH448</f>
        <v>177</v>
      </c>
      <c r="AS448">
        <f t="shared" ref="AS448" si="6536">BM448-BM447</f>
        <v>2752</v>
      </c>
      <c r="AT448">
        <f t="shared" ref="AT448" si="6537">BN448-BN447</f>
        <v>89</v>
      </c>
      <c r="AU448">
        <f t="shared" ref="AU448" si="6538">AT448/AS448</f>
        <v>3.2340116279069769E-2</v>
      </c>
      <c r="AV448">
        <f t="shared" ref="AV448" si="6539">BU448-BU447</f>
        <v>12</v>
      </c>
      <c r="AW448">
        <f t="shared" ref="AW448" si="6540">BV448-BV447</f>
        <v>2</v>
      </c>
      <c r="AX448">
        <f t="shared" ref="AX448" si="6541">CK448-CK447</f>
        <v>114</v>
      </c>
      <c r="AY448">
        <f t="shared" ref="AY448" si="6542">CL448-CL447</f>
        <v>11</v>
      </c>
      <c r="AZ448">
        <f t="shared" ref="AZ448" si="6543">CC448-CC447</f>
        <v>9</v>
      </c>
      <c r="BA448">
        <f t="shared" ref="BA448" si="6544">CD448-CD447</f>
        <v>0</v>
      </c>
      <c r="BB448">
        <f t="shared" ref="BB448" si="6545">AW448/AV448</f>
        <v>0.16666666666666666</v>
      </c>
      <c r="BC448">
        <f t="shared" ref="BC448" si="6546">AY448/AX448</f>
        <v>9.6491228070175433E-2</v>
      </c>
      <c r="BD448">
        <f t="shared" ref="BD448" si="6547">AZ448/AY448</f>
        <v>0.81818181818181823</v>
      </c>
      <c r="BE448">
        <f t="shared" ref="BE448" si="6548">SUM(AT442:AT448)/SUM(AS442:AS448)</f>
        <v>1.9252336448598129E-2</v>
      </c>
      <c r="BF448">
        <f t="shared" ref="BF448" si="6549">SUM(AT435:AT448)/SUM(AS435:AS448)</f>
        <v>2.0259934083701261E-2</v>
      </c>
      <c r="BG448">
        <f t="shared" ref="BG448" si="6550">SUM(AW442:AW448)/SUM(AV442:AV448)</f>
        <v>3.2258064516129031E-2</v>
      </c>
      <c r="BH448">
        <f t="shared" ref="BH448" si="6551">SUM(AY442:AY448)/SUM(AX442:AX448)</f>
        <v>5.4644808743169397E-2</v>
      </c>
      <c r="BI448">
        <f t="shared" ref="BI448" si="6552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3061"/>
        <v>1770719</v>
      </c>
      <c r="BR448" s="20">
        <v>306760</v>
      </c>
      <c r="BS448" s="20">
        <v>65301</v>
      </c>
      <c r="BT448" s="21">
        <f t="shared" si="3062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3063"/>
        <v>12962</v>
      </c>
      <c r="BZ448" s="20">
        <v>2215</v>
      </c>
      <c r="CA448" s="20">
        <v>659</v>
      </c>
      <c r="CB448" s="21">
        <f t="shared" si="3064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3065"/>
        <v>7441</v>
      </c>
      <c r="CH448" s="20">
        <v>1194</v>
      </c>
      <c r="CI448" s="20">
        <v>465</v>
      </c>
      <c r="CJ448" s="21">
        <f t="shared" si="3066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364"/>
        <v>74212</v>
      </c>
      <c r="CP448" s="20">
        <v>15117</v>
      </c>
      <c r="CQ448" s="20">
        <v>862</v>
      </c>
      <c r="CR448" s="21">
        <f t="shared" si="5365"/>
        <v>15979</v>
      </c>
    </row>
    <row r="449" spans="1:96" x14ac:dyDescent="0.35">
      <c r="A449" s="14">
        <f t="shared" si="2823"/>
        <v>44355</v>
      </c>
      <c r="B449" s="9">
        <f t="shared" ref="B449" si="6553">BQ449</f>
        <v>1771796</v>
      </c>
      <c r="C449">
        <f t="shared" ref="C449" si="6554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555">-(J449-J448)+L449</f>
        <v>8</v>
      </c>
      <c r="N449" s="7">
        <f t="shared" ref="N449" si="6556">B449-C449</f>
        <v>1399687</v>
      </c>
      <c r="O449" s="4">
        <f t="shared" ref="O449" si="6557">C449/B449</f>
        <v>0.21001797046612589</v>
      </c>
      <c r="R449">
        <f t="shared" ref="R449" si="6558">C449-C448</f>
        <v>48</v>
      </c>
      <c r="S449">
        <f t="shared" ref="S449" si="6559">N449-N448</f>
        <v>1029</v>
      </c>
      <c r="T449" s="8">
        <f t="shared" ref="T449" si="6560">R449/V449</f>
        <v>4.456824512534819E-2</v>
      </c>
      <c r="U449" s="8">
        <f t="shared" ref="U449" si="6561">SUM(R443:R449)/SUM(V443:V449)</f>
        <v>7.0080576759966068E-2</v>
      </c>
      <c r="V449">
        <f t="shared" ref="V449" si="6562">B449-B448</f>
        <v>1077</v>
      </c>
      <c r="W449">
        <f t="shared" ref="W449" si="6563">C449-D449-E449</f>
        <v>3255</v>
      </c>
      <c r="X449" s="3">
        <f t="shared" ref="X449" si="6564">F449/W449</f>
        <v>2.4270353302611368E-2</v>
      </c>
      <c r="Y449">
        <f t="shared" ref="Y449" si="6565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566">Z449-AC449-AF449</f>
        <v>35</v>
      </c>
      <c r="AJ449">
        <f t="shared" ref="AJ449" si="6567">AA449-AD449-AG449</f>
        <v>14</v>
      </c>
      <c r="AK449">
        <f t="shared" ref="AK449" si="6568">AB449-AE449-AH449</f>
        <v>168</v>
      </c>
      <c r="AS449">
        <f t="shared" ref="AS449" si="6569">BM449-BM448</f>
        <v>4377</v>
      </c>
      <c r="AT449">
        <f t="shared" ref="AT449" si="6570">BN449-BN448</f>
        <v>36</v>
      </c>
      <c r="AU449">
        <f t="shared" ref="AU449" si="6571">AT449/AS449</f>
        <v>8.2248115147361203E-3</v>
      </c>
      <c r="AV449">
        <f t="shared" ref="AV449" si="6572">BU449-BU448</f>
        <v>45</v>
      </c>
      <c r="AW449">
        <f t="shared" ref="AW449" si="6573">BV449-BV448</f>
        <v>0</v>
      </c>
      <c r="AX449">
        <f t="shared" ref="AX449" si="6574">CK449-CK448</f>
        <v>120</v>
      </c>
      <c r="AY449">
        <f t="shared" ref="AY449" si="6575">CL449-CL448</f>
        <v>2</v>
      </c>
      <c r="AZ449">
        <f t="shared" ref="AZ449" si="6576">CC449-CC448</f>
        <v>23</v>
      </c>
      <c r="BA449">
        <f t="shared" ref="BA449" si="6577">CD449-CD448</f>
        <v>0</v>
      </c>
      <c r="BB449">
        <f t="shared" ref="BB449" si="6578">AW449/AV449</f>
        <v>0</v>
      </c>
      <c r="BC449">
        <f t="shared" ref="BC449" si="6579">AY449/AX449</f>
        <v>1.6666666666666666E-2</v>
      </c>
      <c r="BD449">
        <f t="shared" ref="BD449" si="6580">AZ449/AY449</f>
        <v>11.5</v>
      </c>
      <c r="BE449">
        <f t="shared" ref="BE449" si="6581">SUM(AT443:AT449)/SUM(AS443:AS449)</f>
        <v>1.9125821121778675E-2</v>
      </c>
      <c r="BF449">
        <f t="shared" ref="BF449" si="6582">SUM(AT436:AT449)/SUM(AS436:AS449)</f>
        <v>1.9876676686190878E-2</v>
      </c>
      <c r="BG449">
        <f t="shared" ref="BG449" si="6583">SUM(AW443:AW449)/SUM(AV443:AV449)</f>
        <v>3.7499999999999999E-2</v>
      </c>
      <c r="BH449">
        <f t="shared" ref="BH449" si="6584">SUM(AY443:AY449)/SUM(AX443:AX449)</f>
        <v>5.4953560371517031E-2</v>
      </c>
      <c r="BI449">
        <f t="shared" ref="BI449" si="6585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3061"/>
        <v>1771796</v>
      </c>
      <c r="BR449" s="20">
        <v>306806</v>
      </c>
      <c r="BS449" s="20">
        <v>65303</v>
      </c>
      <c r="BT449" s="21">
        <f t="shared" si="3062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3063"/>
        <v>12976</v>
      </c>
      <c r="BZ449" s="20">
        <v>2218</v>
      </c>
      <c r="CA449" s="20">
        <v>659</v>
      </c>
      <c r="CB449" s="21">
        <f t="shared" si="3064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3065"/>
        <v>7447</v>
      </c>
      <c r="CH449" s="20">
        <v>1194</v>
      </c>
      <c r="CI449" s="20">
        <v>465</v>
      </c>
      <c r="CJ449" s="21">
        <f t="shared" si="3066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364"/>
        <v>74262</v>
      </c>
      <c r="CP449" s="20">
        <v>15124</v>
      </c>
      <c r="CQ449" s="20">
        <v>863</v>
      </c>
      <c r="CR449" s="21">
        <f t="shared" si="5365"/>
        <v>15987</v>
      </c>
    </row>
    <row r="450" spans="1:96" x14ac:dyDescent="0.35">
      <c r="A450" s="14">
        <f t="shared" si="2823"/>
        <v>44356</v>
      </c>
      <c r="B450" s="9">
        <f t="shared" ref="B450" si="6586">BQ450</f>
        <v>1773559</v>
      </c>
      <c r="C450">
        <f t="shared" ref="C450" si="6587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588">-(J450-J449)+L450</f>
        <v>1</v>
      </c>
      <c r="N450" s="7">
        <f t="shared" ref="N450" si="6589">B450-C450</f>
        <v>1401320</v>
      </c>
      <c r="O450" s="4">
        <f t="shared" ref="O450" si="6590">C450/B450</f>
        <v>0.20988250179441451</v>
      </c>
      <c r="R450">
        <f t="shared" ref="R450" si="6591">C450-C449</f>
        <v>130</v>
      </c>
      <c r="S450">
        <f t="shared" ref="S450" si="6592">N450-N449</f>
        <v>1633</v>
      </c>
      <c r="T450" s="8">
        <f t="shared" ref="T450" si="6593">R450/V450</f>
        <v>7.3737946681792399E-2</v>
      </c>
      <c r="U450" s="8">
        <f t="shared" ref="U450" si="6594">SUM(R444:R450)/SUM(V444:V450)</f>
        <v>6.636082364237704E-2</v>
      </c>
      <c r="V450">
        <f t="shared" ref="V450" si="6595">B450-B449</f>
        <v>1763</v>
      </c>
      <c r="W450">
        <f t="shared" ref="W450" si="6596">C450-D450-E450</f>
        <v>3101</v>
      </c>
      <c r="X450" s="3">
        <f t="shared" ref="X450" si="6597">F450/W450</f>
        <v>2.7410512737826506E-2</v>
      </c>
      <c r="Y450">
        <f t="shared" ref="Y450" si="659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599">Z450-AC450-AF450</f>
        <v>36</v>
      </c>
      <c r="AJ450">
        <f t="shared" ref="AJ450" si="6600">AA450-AD450-AG450</f>
        <v>14</v>
      </c>
      <c r="AK450">
        <f t="shared" ref="AK450" si="6601">AB450-AE450-AH450</f>
        <v>171</v>
      </c>
      <c r="AS450">
        <f t="shared" ref="AS450" si="6602">BM450-BM449</f>
        <v>7721</v>
      </c>
      <c r="AT450">
        <f t="shared" ref="AT450" si="6603">BN450-BN449</f>
        <v>169</v>
      </c>
      <c r="AU450">
        <f t="shared" ref="AU450" si="6604">AT450/AS450</f>
        <v>2.1888356430514181E-2</v>
      </c>
      <c r="AV450">
        <f t="shared" ref="AV450" si="6605">BU450-BU449</f>
        <v>74</v>
      </c>
      <c r="AW450">
        <f t="shared" ref="AW450" si="6606">BV450-BV449</f>
        <v>5</v>
      </c>
      <c r="AX450">
        <f t="shared" ref="AX450" si="6607">CK450-CK449</f>
        <v>521</v>
      </c>
      <c r="AY450">
        <f t="shared" ref="AY450" si="6608">CL450-CL449</f>
        <v>23</v>
      </c>
      <c r="AZ450">
        <f t="shared" ref="AZ450" si="6609">CC450-CC449</f>
        <v>37</v>
      </c>
      <c r="BA450">
        <f t="shared" ref="BA450" si="6610">CD450-CD449</f>
        <v>-2</v>
      </c>
      <c r="BB450">
        <f t="shared" ref="BB450" si="6611">AW450/AV450</f>
        <v>6.7567567567567571E-2</v>
      </c>
      <c r="BC450">
        <f t="shared" ref="BC450" si="6612">AY450/AX450</f>
        <v>4.4145873320537425E-2</v>
      </c>
      <c r="BD450">
        <f t="shared" ref="BD450" si="6613">AZ450/AY450</f>
        <v>1.6086956521739131</v>
      </c>
      <c r="BE450">
        <f t="shared" ref="BE450" si="6614">SUM(AT444:AT450)/SUM(AS444:AS450)</f>
        <v>1.8901466628323444E-2</v>
      </c>
      <c r="BF450">
        <f t="shared" ref="BF450" si="6615">SUM(AT437:AT450)/SUM(AS437:AS450)</f>
        <v>1.9135985175080753E-2</v>
      </c>
      <c r="BG450">
        <f t="shared" ref="BG450" si="6616">SUM(AW444:AW450)/SUM(AV444:AV450)</f>
        <v>3.717472118959108E-2</v>
      </c>
      <c r="BH450">
        <f t="shared" ref="BH450" si="6617">SUM(AY444:AY450)/SUM(AX444:AX450)</f>
        <v>4.6227056424201225E-2</v>
      </c>
      <c r="BI450">
        <f t="shared" ref="BI450" si="6618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3061"/>
        <v>1773559</v>
      </c>
      <c r="BR450" s="20">
        <v>306918</v>
      </c>
      <c r="BS450" s="20">
        <v>65321</v>
      </c>
      <c r="BT450" s="21">
        <f t="shared" si="3062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3063"/>
        <v>12992</v>
      </c>
      <c r="BZ450" s="20">
        <v>2219</v>
      </c>
      <c r="CA450" s="20">
        <v>659</v>
      </c>
      <c r="CB450" s="21">
        <f t="shared" si="3064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3065"/>
        <v>7453</v>
      </c>
      <c r="CH450" s="20">
        <v>1194</v>
      </c>
      <c r="CI450" s="20">
        <v>465</v>
      </c>
      <c r="CJ450" s="21">
        <f t="shared" si="3066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364"/>
        <v>74356</v>
      </c>
      <c r="CP450" s="20">
        <v>15145</v>
      </c>
      <c r="CQ450" s="20">
        <v>863</v>
      </c>
      <c r="CR450" s="21">
        <f t="shared" si="5365"/>
        <v>16008</v>
      </c>
    </row>
    <row r="451" spans="1:96" x14ac:dyDescent="0.35">
      <c r="A451" s="14">
        <f t="shared" si="2823"/>
        <v>44357</v>
      </c>
      <c r="B451" s="9">
        <f t="shared" ref="B451" si="6619">BQ451</f>
        <v>1774522</v>
      </c>
      <c r="C451">
        <f t="shared" ref="C451" si="6620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621">-(J451-J450)+L451</f>
        <v>1</v>
      </c>
      <c r="N451" s="7">
        <f t="shared" ref="N451" si="6622">B451-C451</f>
        <v>1402236</v>
      </c>
      <c r="O451" s="4">
        <f t="shared" ref="O451" si="6623">C451/B451</f>
        <v>0.20979508848016537</v>
      </c>
      <c r="R451">
        <f t="shared" ref="R451" si="6624">C451-C450</f>
        <v>47</v>
      </c>
      <c r="S451">
        <f t="shared" ref="S451" si="6625">N451-N450</f>
        <v>916</v>
      </c>
      <c r="T451" s="8">
        <f t="shared" ref="T451" si="6626">R451/V451</f>
        <v>4.8805815160955349E-2</v>
      </c>
      <c r="U451" s="8">
        <f t="shared" ref="U451" si="6627">SUM(R445:R451)/SUM(V445:V451)</f>
        <v>6.5994607900597815E-2</v>
      </c>
      <c r="V451">
        <f t="shared" ref="V451" si="6628">B451-B450</f>
        <v>963</v>
      </c>
      <c r="W451">
        <f t="shared" ref="W451" si="6629">C451-D451-E451</f>
        <v>2921</v>
      </c>
      <c r="X451" s="3">
        <f t="shared" ref="X451" si="6630">F451/W451</f>
        <v>2.5333789798014379E-2</v>
      </c>
      <c r="Y451">
        <f t="shared" ref="Y451" si="6631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632">Z451-AC451-AF451</f>
        <v>35</v>
      </c>
      <c r="AJ451">
        <f t="shared" ref="AJ451" si="6633">AA451-AD451-AG451</f>
        <v>12</v>
      </c>
      <c r="AK451">
        <f t="shared" ref="AK451" si="6634">AB451-AE451-AH451</f>
        <v>180</v>
      </c>
      <c r="AS451">
        <f t="shared" ref="AS451" si="6635">BM451-BM450</f>
        <v>4298</v>
      </c>
      <c r="AT451">
        <f t="shared" ref="AT451" si="6636">BN451-BN450</f>
        <v>67</v>
      </c>
      <c r="AU451">
        <f t="shared" ref="AU451" si="6637">AT451/AS451</f>
        <v>1.5588645881805491E-2</v>
      </c>
      <c r="AV451">
        <f t="shared" ref="AV451" si="6638">BU451-BU450</f>
        <v>27</v>
      </c>
      <c r="AW451">
        <f t="shared" ref="AW451" si="6639">BV451-BV450</f>
        <v>-1</v>
      </c>
      <c r="AX451">
        <f t="shared" ref="AX451" si="6640">CK451-CK450</f>
        <v>201</v>
      </c>
      <c r="AY451">
        <f t="shared" ref="AY451" si="6641">CL451-CL450</f>
        <v>3</v>
      </c>
      <c r="AZ451">
        <f t="shared" ref="AZ451" si="6642">CC451-CC450</f>
        <v>13</v>
      </c>
      <c r="BA451">
        <f t="shared" ref="BA451" si="6643">CD451-CD450</f>
        <v>1</v>
      </c>
      <c r="BB451">
        <f t="shared" ref="BB451" si="6644">AW451/AV451</f>
        <v>-3.7037037037037035E-2</v>
      </c>
      <c r="BC451">
        <f t="shared" ref="BC451" si="6645">AY451/AX451</f>
        <v>1.4925373134328358E-2</v>
      </c>
      <c r="BD451">
        <f t="shared" ref="BD451" si="6646">AZ451/AY451</f>
        <v>4.333333333333333</v>
      </c>
      <c r="BE451">
        <f t="shared" ref="BE451" si="6647">SUM(AT445:AT451)/SUM(AS445:AS451)</f>
        <v>1.8527055840488676E-2</v>
      </c>
      <c r="BF451">
        <f t="shared" ref="BF451" si="6648">SUM(AT438:AT451)/SUM(AS438:AS451)</f>
        <v>1.9467533704273062E-2</v>
      </c>
      <c r="BG451">
        <f t="shared" ref="BG451" si="6649">SUM(AW445:AW451)/SUM(AV445:AV451)</f>
        <v>1.9230769230769232E-2</v>
      </c>
      <c r="BH451">
        <f t="shared" ref="BH451" si="6650">SUM(AY445:AY451)/SUM(AX445:AX451)</f>
        <v>4.6184738955823292E-2</v>
      </c>
      <c r="BI451">
        <f t="shared" ref="BI451" si="6651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3061"/>
        <v>1774522</v>
      </c>
      <c r="BR451" s="20">
        <v>306957</v>
      </c>
      <c r="BS451" s="20">
        <v>65329</v>
      </c>
      <c r="BT451" s="21">
        <f t="shared" si="3062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3063"/>
        <v>12997</v>
      </c>
      <c r="BZ451" s="20">
        <v>2218</v>
      </c>
      <c r="CA451" s="20">
        <v>659</v>
      </c>
      <c r="CB451" s="21">
        <f t="shared" si="3064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3065"/>
        <v>7456</v>
      </c>
      <c r="CH451" s="20">
        <v>1194</v>
      </c>
      <c r="CI451" s="20">
        <v>465</v>
      </c>
      <c r="CJ451" s="21">
        <f t="shared" si="3066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364"/>
        <v>74406</v>
      </c>
      <c r="CP451" s="20">
        <v>15150</v>
      </c>
      <c r="CQ451" s="20">
        <v>863</v>
      </c>
      <c r="CR451" s="21">
        <f t="shared" si="5365"/>
        <v>16013</v>
      </c>
    </row>
    <row r="452" spans="1:96" x14ac:dyDescent="0.35">
      <c r="A452" s="14">
        <f t="shared" si="2823"/>
        <v>44358</v>
      </c>
      <c r="B452" s="9">
        <f t="shared" ref="B452" si="6652">BQ452</f>
        <v>1775675</v>
      </c>
      <c r="C452">
        <f t="shared" ref="C452" si="6653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654">-(J452-J451)+L452</f>
        <v>5</v>
      </c>
      <c r="N452" s="7">
        <f t="shared" ref="N452" si="6655">B452-C452</f>
        <v>1403299</v>
      </c>
      <c r="O452" s="4">
        <f t="shared" ref="O452" si="6656">C452/B452</f>
        <v>0.20970954707364806</v>
      </c>
      <c r="R452">
        <f t="shared" ref="R452" si="6657">C452-C451</f>
        <v>90</v>
      </c>
      <c r="S452">
        <f t="shared" ref="S452" si="6658">N452-N451</f>
        <v>1063</v>
      </c>
      <c r="T452" s="8">
        <f t="shared" ref="T452" si="6659">R452/V452</f>
        <v>7.8057241977450134E-2</v>
      </c>
      <c r="U452" s="8">
        <f t="shared" ref="U452" si="6660">SUM(R446:R452)/SUM(V446:V452)</f>
        <v>6.6069016333046793E-2</v>
      </c>
      <c r="V452">
        <f t="shared" ref="V452" si="6661">B452-B451</f>
        <v>1153</v>
      </c>
      <c r="W452">
        <f t="shared" ref="W452" si="6662">C452-D452-E452</f>
        <v>2800</v>
      </c>
      <c r="X452" s="3">
        <f t="shared" ref="X452" si="6663">F452/W452</f>
        <v>2.6071428571428572E-2</v>
      </c>
      <c r="Y452">
        <f t="shared" ref="Y452" si="6664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665">Z452-AC452-AF452</f>
        <v>28</v>
      </c>
      <c r="AJ452">
        <f t="shared" ref="AJ452" si="6666">AA452-AD452-AG452</f>
        <v>11</v>
      </c>
      <c r="AK452">
        <f t="shared" ref="AK452" si="6667">AB452-AE452-AH452</f>
        <v>183</v>
      </c>
      <c r="AS452">
        <f t="shared" ref="AS452" si="6668">BM452-BM451</f>
        <v>5116</v>
      </c>
      <c r="AT452">
        <f t="shared" ref="AT452" si="6669">BN452-BN451</f>
        <v>75</v>
      </c>
      <c r="AU452">
        <f t="shared" ref="AU452" si="6670">AT452/AS452</f>
        <v>1.4659890539483971E-2</v>
      </c>
      <c r="AV452">
        <f t="shared" ref="AV452" si="6671">BU452-BU451</f>
        <v>78</v>
      </c>
      <c r="AW452">
        <f t="shared" ref="AW452" si="6672">BV452-BV451</f>
        <v>-1</v>
      </c>
      <c r="AX452">
        <f t="shared" ref="AX452" si="6673">CK452-CK451</f>
        <v>191</v>
      </c>
      <c r="AY452">
        <f t="shared" ref="AY452" si="6674">CL452-CL451</f>
        <v>23</v>
      </c>
      <c r="AZ452">
        <f t="shared" ref="AZ452" si="6675">CC452-CC451</f>
        <v>27</v>
      </c>
      <c r="BA452">
        <f t="shared" ref="BA452" si="6676">CD452-CD451</f>
        <v>0</v>
      </c>
      <c r="BB452">
        <f t="shared" ref="BB452" si="6677">AW452/AV452</f>
        <v>-1.282051282051282E-2</v>
      </c>
      <c r="BC452">
        <f t="shared" ref="BC452" si="6678">AY452/AX452</f>
        <v>0.12041884816753927</v>
      </c>
      <c r="BD452">
        <f t="shared" ref="BD452" si="6679">AZ452/AY452</f>
        <v>1.173913043478261</v>
      </c>
      <c r="BE452">
        <f t="shared" ref="BE452" si="6680">SUM(AT446:AT452)/SUM(AS446:AS452)</f>
        <v>1.8815901102896618E-2</v>
      </c>
      <c r="BF452">
        <f t="shared" ref="BF452" si="6681">SUM(AT439:AT452)/SUM(AS439:AS452)</f>
        <v>1.8523535870634704E-2</v>
      </c>
      <c r="BG452">
        <f t="shared" ref="BG452" si="6682">SUM(AW446:AW452)/SUM(AV446:AV452)</f>
        <v>2.0761245674740483E-2</v>
      </c>
      <c r="BH452">
        <f t="shared" ref="BH452" si="6683">SUM(AY446:AY452)/SUM(AX446:AX452)</f>
        <v>5.8823529411764705E-2</v>
      </c>
      <c r="BI452">
        <f t="shared" ref="BI452" si="668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3061"/>
        <v>1775675</v>
      </c>
      <c r="BR452" s="20">
        <v>307031</v>
      </c>
      <c r="BS452" s="20">
        <v>65345</v>
      </c>
      <c r="BT452" s="21">
        <f t="shared" si="3062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3063"/>
        <v>13004</v>
      </c>
      <c r="BZ452" s="20">
        <v>2218</v>
      </c>
      <c r="CA452" s="20">
        <v>659</v>
      </c>
      <c r="CB452" s="21">
        <f t="shared" si="3064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3065"/>
        <v>7461</v>
      </c>
      <c r="CH452" s="20">
        <v>1194</v>
      </c>
      <c r="CI452" s="20">
        <v>465</v>
      </c>
      <c r="CJ452" s="21">
        <f t="shared" si="3066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364"/>
        <v>74449</v>
      </c>
      <c r="CP452" s="20">
        <v>15169</v>
      </c>
      <c r="CQ452" s="20">
        <v>865</v>
      </c>
      <c r="CR452" s="21">
        <f t="shared" si="5365"/>
        <v>16034</v>
      </c>
    </row>
    <row r="453" spans="1:96" x14ac:dyDescent="0.35">
      <c r="A453" s="14">
        <f t="shared" si="2823"/>
        <v>44359</v>
      </c>
      <c r="B453" s="9">
        <f t="shared" ref="B453" si="6685">BQ453</f>
        <v>1777671</v>
      </c>
      <c r="C453">
        <f t="shared" ref="C453" si="668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687">-(J453-J452)+L453</f>
        <v>3</v>
      </c>
      <c r="N453" s="7">
        <f t="shared" ref="N453" si="6688">B453-C453</f>
        <v>1405155</v>
      </c>
      <c r="O453" s="4">
        <f t="shared" ref="O453" si="6689">C453/B453</f>
        <v>0.20955283626722829</v>
      </c>
      <c r="R453">
        <f t="shared" ref="R453" si="6690">C453-C452</f>
        <v>140</v>
      </c>
      <c r="S453">
        <f t="shared" ref="S453" si="6691">N453-N452</f>
        <v>1856</v>
      </c>
      <c r="T453" s="8">
        <f t="shared" ref="T453" si="6692">R453/V453</f>
        <v>7.0140280561122245E-2</v>
      </c>
      <c r="U453" s="8">
        <f t="shared" ref="U453" si="6693">SUM(R447:R453)/SUM(V447:V453)</f>
        <v>6.7135325131810197E-2</v>
      </c>
      <c r="V453">
        <f t="shared" ref="V453" si="6694">B453-B452</f>
        <v>1996</v>
      </c>
      <c r="W453">
        <f t="shared" ref="W453" si="6695">C453-D453-E453</f>
        <v>2726</v>
      </c>
      <c r="X453" s="3">
        <f t="shared" ref="X453" si="6696">F453/W453</f>
        <v>2.9713866471019808E-2</v>
      </c>
      <c r="Y453">
        <f t="shared" ref="Y453" si="669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698">Z453-AC453-AF453</f>
        <v>27</v>
      </c>
      <c r="AJ453">
        <f t="shared" ref="AJ453" si="6699">AA453-AD453-AG453</f>
        <v>11</v>
      </c>
      <c r="AK453">
        <f t="shared" ref="AK453" si="6700">AB453-AE453-AH453</f>
        <v>191</v>
      </c>
      <c r="AS453">
        <f t="shared" ref="AS453" si="6701">BM453-BM452</f>
        <v>7472</v>
      </c>
      <c r="AT453">
        <f t="shared" ref="AT453" si="6702">BN453-BN452</f>
        <v>190</v>
      </c>
      <c r="AU453">
        <f t="shared" ref="AU453" si="6703">AT453/AS453</f>
        <v>2.5428265524625269E-2</v>
      </c>
      <c r="AV453">
        <f t="shared" ref="AV453" si="6704">BU453-BU452</f>
        <v>34</v>
      </c>
      <c r="AW453">
        <f t="shared" ref="AW453" si="6705">BV453-BV452</f>
        <v>5</v>
      </c>
      <c r="AX453">
        <f t="shared" ref="AX453" si="6706">CK453-CK452</f>
        <v>406</v>
      </c>
      <c r="AY453">
        <f t="shared" ref="AY453" si="6707">CL453-CL452</f>
        <v>21</v>
      </c>
      <c r="AZ453">
        <f t="shared" ref="AZ453" si="6708">CC453-CC452</f>
        <v>104</v>
      </c>
      <c r="BA453">
        <f t="shared" ref="BA453" si="6709">CD453-CD452</f>
        <v>-2</v>
      </c>
      <c r="BB453">
        <f t="shared" ref="BB453" si="6710">AW453/AV453</f>
        <v>0.14705882352941177</v>
      </c>
      <c r="BC453">
        <f t="shared" ref="BC453" si="6711">AY453/AX453</f>
        <v>5.1724137931034482E-2</v>
      </c>
      <c r="BD453">
        <f t="shared" ref="BD453" si="6712">AZ453/AY453</f>
        <v>4.9523809523809526</v>
      </c>
      <c r="BE453">
        <f t="shared" ref="BE453" si="6713">SUM(AT447:AT453)/SUM(AS447:AS453)</f>
        <v>1.982662683769695E-2</v>
      </c>
      <c r="BF453">
        <f t="shared" ref="BF453" si="6714">SUM(AT440:AT453)/SUM(AS440:AS453)</f>
        <v>1.9494767638123103E-2</v>
      </c>
      <c r="BG453">
        <f t="shared" ref="BG453" si="6715">SUM(AW447:AW453)/SUM(AV447:AV453)</f>
        <v>2.8776978417266189E-2</v>
      </c>
      <c r="BH453">
        <f t="shared" ref="BH453" si="6716">SUM(AY447:AY453)/SUM(AX447:AX453)</f>
        <v>5.321100917431193E-2</v>
      </c>
      <c r="BI453">
        <f t="shared" ref="BI453" si="6717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3061"/>
        <v>1777671</v>
      </c>
      <c r="BR453" s="20">
        <v>307151</v>
      </c>
      <c r="BS453" s="20">
        <v>65365</v>
      </c>
      <c r="BT453" s="21">
        <f t="shared" si="3062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3063"/>
        <v>13018</v>
      </c>
      <c r="BZ453" s="20">
        <v>2218</v>
      </c>
      <c r="CA453" s="20">
        <v>659</v>
      </c>
      <c r="CB453" s="21">
        <f t="shared" si="3064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3065"/>
        <v>7475</v>
      </c>
      <c r="CH453" s="20">
        <v>1194</v>
      </c>
      <c r="CI453" s="20">
        <v>465</v>
      </c>
      <c r="CJ453" s="21">
        <f t="shared" si="3066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364"/>
        <v>74573</v>
      </c>
      <c r="CP453" s="20">
        <v>15189</v>
      </c>
      <c r="CQ453" s="20">
        <v>864</v>
      </c>
      <c r="CR453" s="21">
        <f t="shared" si="5365"/>
        <v>16053</v>
      </c>
    </row>
    <row r="454" spans="1:96" x14ac:dyDescent="0.35">
      <c r="A454" s="14">
        <f t="shared" si="2823"/>
        <v>44360</v>
      </c>
      <c r="B454" s="9">
        <f t="shared" ref="B454" si="6718">BQ454</f>
        <v>1778410</v>
      </c>
      <c r="C454">
        <f t="shared" ref="C454" si="6719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720">-(J454-J453)+L454</f>
        <v>6</v>
      </c>
      <c r="N454" s="7">
        <f t="shared" ref="N454" si="6721">B454-C454</f>
        <v>1405839</v>
      </c>
      <c r="O454" s="4">
        <f t="shared" ref="O454" si="6722">C454/B454</f>
        <v>0.20949668524131107</v>
      </c>
      <c r="R454">
        <f t="shared" ref="R454" si="6723">C454-C453</f>
        <v>55</v>
      </c>
      <c r="S454">
        <f t="shared" ref="S454" si="6724">N454-N453</f>
        <v>684</v>
      </c>
      <c r="T454" s="8">
        <f t="shared" ref="T454" si="6725">R454/V454</f>
        <v>7.4424898511502025E-2</v>
      </c>
      <c r="U454" s="8">
        <f t="shared" ref="U454" si="6726">SUM(R448:R454)/SUM(V448:V454)</f>
        <v>6.7703461178671653E-2</v>
      </c>
      <c r="V454">
        <f t="shared" ref="V454" si="6727">B454-B453</f>
        <v>739</v>
      </c>
      <c r="W454">
        <f t="shared" ref="W454:W455" si="6728">C454-D454-E454</f>
        <v>2706</v>
      </c>
      <c r="X454" s="3">
        <f t="shared" ref="X454:X455" si="6729">F454/W454</f>
        <v>3.0303030303030304E-2</v>
      </c>
      <c r="Y454">
        <f t="shared" ref="Y454" si="6730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731">Z454-AC454-AF454</f>
        <v>27</v>
      </c>
      <c r="AJ454">
        <f t="shared" ref="AJ454" si="6732">AA454-AD454-AG454</f>
        <v>11</v>
      </c>
      <c r="AK454">
        <f t="shared" ref="AK454" si="6733">AB454-AE454-AH454</f>
        <v>205</v>
      </c>
      <c r="AS454">
        <f t="shared" ref="AS454" si="6734">BM454-BM453</f>
        <v>2524</v>
      </c>
      <c r="AT454">
        <f t="shared" ref="AT454" si="6735">BN454-BN453</f>
        <v>46</v>
      </c>
      <c r="AU454">
        <f t="shared" ref="AU454" si="6736">AT454/AS454</f>
        <v>1.8225039619651346E-2</v>
      </c>
      <c r="AV454">
        <f t="shared" ref="AV454" si="6737">BU454-BU453</f>
        <v>3</v>
      </c>
      <c r="AW454">
        <f t="shared" ref="AW454" si="6738">BV454-BV453</f>
        <v>-7</v>
      </c>
      <c r="AX454">
        <f t="shared" ref="AX454" si="6739">CK454-CK453</f>
        <v>72</v>
      </c>
      <c r="AY454">
        <f t="shared" ref="AY454" si="6740">CL454-CL453</f>
        <v>17</v>
      </c>
      <c r="AZ454">
        <f t="shared" ref="AZ454" si="6741">CC454-CC453</f>
        <v>6</v>
      </c>
      <c r="BA454">
        <f t="shared" ref="BA454" si="6742">CD454-CD453</f>
        <v>3</v>
      </c>
      <c r="BB454">
        <f t="shared" ref="BB454" si="6743">AW454/AV454</f>
        <v>-2.3333333333333335</v>
      </c>
      <c r="BC454">
        <f t="shared" ref="BC454" si="6744">AY454/AX454</f>
        <v>0.2361111111111111</v>
      </c>
      <c r="BD454">
        <f t="shared" ref="BD454" si="6745">AZ454/AY454</f>
        <v>0.35294117647058826</v>
      </c>
      <c r="BE454">
        <f t="shared" ref="BE454" si="6746">SUM(AT448:AT454)/SUM(AS448:AS454)</f>
        <v>1.9614711033274956E-2</v>
      </c>
      <c r="BF454">
        <f t="shared" ref="BF454" si="6747">SUM(AT441:AT454)/SUM(AS441:AS454)</f>
        <v>1.9520107388556408E-2</v>
      </c>
      <c r="BG454">
        <f t="shared" ref="BG454" si="6748">SUM(AW448:AW454)/SUM(AV448:AV454)</f>
        <v>1.098901098901099E-2</v>
      </c>
      <c r="BH454">
        <f t="shared" ref="BH454" si="6749">SUM(AY448:AY454)/SUM(AX448:AX454)</f>
        <v>6.1538461538461542E-2</v>
      </c>
      <c r="BI454">
        <f t="shared" ref="BI454" si="6750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3061"/>
        <v>1778410</v>
      </c>
      <c r="BR454" s="20">
        <v>307197</v>
      </c>
      <c r="BS454" s="20">
        <v>65374</v>
      </c>
      <c r="BT454" s="21">
        <f t="shared" si="3062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3063"/>
        <v>13018</v>
      </c>
      <c r="BZ454" s="20">
        <v>2218</v>
      </c>
      <c r="CA454" s="20">
        <v>659</v>
      </c>
      <c r="CB454" s="21">
        <f t="shared" si="3064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3065"/>
        <v>7466</v>
      </c>
      <c r="CH454" s="20">
        <v>1194</v>
      </c>
      <c r="CI454" s="20">
        <v>465</v>
      </c>
      <c r="CJ454" s="21">
        <f t="shared" si="3066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364"/>
        <v>74609</v>
      </c>
      <c r="CP454" s="20">
        <v>15202</v>
      </c>
      <c r="CQ454" s="20">
        <v>864</v>
      </c>
      <c r="CR454" s="21">
        <f t="shared" si="5365"/>
        <v>16066</v>
      </c>
    </row>
    <row r="455" spans="1:96" x14ac:dyDescent="0.35">
      <c r="A455" s="14">
        <f t="shared" si="2823"/>
        <v>44361</v>
      </c>
      <c r="B455" s="9">
        <f t="shared" ref="B455" si="6751">BQ455</f>
        <v>1779146</v>
      </c>
      <c r="C455">
        <f t="shared" ref="C455" si="6752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753">-(J455-J454)+L455</f>
        <v>7</v>
      </c>
      <c r="N455" s="7">
        <f t="shared" ref="N455" si="6754">B455-C455</f>
        <v>1406521</v>
      </c>
      <c r="O455" s="4">
        <f t="shared" ref="O455" si="6755">C455/B455</f>
        <v>0.2094403719537351</v>
      </c>
      <c r="R455">
        <f t="shared" ref="R455" si="6756">C455-C454</f>
        <v>54</v>
      </c>
      <c r="S455">
        <f t="shared" ref="S455" si="6757">N455-N454</f>
        <v>682</v>
      </c>
      <c r="T455" s="8">
        <f t="shared" ref="T455" si="6758">R455/V455</f>
        <v>7.3369565217391311E-2</v>
      </c>
      <c r="U455" s="8">
        <f t="shared" ref="U455" si="6759">SUM(R449:R455)/SUM(V449:V455)</f>
        <v>6.692773228907084E-2</v>
      </c>
      <c r="V455">
        <f t="shared" ref="V455" si="6760">B455-B454</f>
        <v>736</v>
      </c>
      <c r="W455">
        <f t="shared" ref="W455" si="6761">C455-D455-E455</f>
        <v>2660</v>
      </c>
      <c r="X455" s="3">
        <f t="shared" ref="X455" si="6762">F455/W455</f>
        <v>3.0451127819548871E-2</v>
      </c>
      <c r="Y455">
        <f t="shared" ref="Y455" si="6763">E455-E454</f>
        <v>3</v>
      </c>
      <c r="AS455">
        <f t="shared" ref="AS455" si="6764">BM455-BM454</f>
        <v>2155</v>
      </c>
      <c r="AT455">
        <f t="shared" ref="AT455" si="6765">BN455-BN454</f>
        <v>66</v>
      </c>
      <c r="AU455">
        <f t="shared" ref="AU455" si="6766">AT455/AS455</f>
        <v>3.0626450116009282E-2</v>
      </c>
      <c r="AV455">
        <f t="shared" ref="AV455" si="6767">BU455-BU454</f>
        <v>16</v>
      </c>
      <c r="AW455">
        <f t="shared" ref="AW455" si="6768">BV455-BV454</f>
        <v>3</v>
      </c>
      <c r="AX455">
        <f t="shared" ref="AX455" si="6769">CK455-CK454</f>
        <v>108</v>
      </c>
      <c r="AY455">
        <f t="shared" ref="AY455" si="6770">CL455-CL454</f>
        <v>1</v>
      </c>
      <c r="AZ455">
        <f t="shared" ref="AZ455" si="6771">CC455-CC454</f>
        <v>7</v>
      </c>
      <c r="BA455">
        <f t="shared" ref="BA455" si="6772">CD455-CD454</f>
        <v>0</v>
      </c>
      <c r="BB455">
        <f t="shared" ref="BB455" si="6773">AW455/AV455</f>
        <v>0.1875</v>
      </c>
      <c r="BC455">
        <f t="shared" ref="BC455" si="6774">AY455/AX455</f>
        <v>9.2592592592592587E-3</v>
      </c>
      <c r="BD455">
        <f t="shared" ref="BD455" si="6775">AZ455/AY455</f>
        <v>7</v>
      </c>
      <c r="BE455">
        <f t="shared" ref="BE455" si="6776">SUM(AT449:AT455)/SUM(AS449:AS455)</f>
        <v>1.9279327451504621E-2</v>
      </c>
      <c r="BF455">
        <f t="shared" ref="BF455" si="6777">SUM(AT442:AT455)/SUM(AS442:AS455)</f>
        <v>1.9265113270428753E-2</v>
      </c>
      <c r="BG455">
        <f t="shared" ref="BG455" si="6778">SUM(AW449:AW455)/SUM(AV449:AV455)</f>
        <v>1.444043321299639E-2</v>
      </c>
      <c r="BH455">
        <f t="shared" ref="BH455" si="6779">SUM(AY449:AY455)/SUM(AX449:AX455)</f>
        <v>5.5589870290302656E-2</v>
      </c>
      <c r="BI455">
        <f t="shared" ref="BI455" si="678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3061"/>
        <v>1779146</v>
      </c>
      <c r="BR455" s="20">
        <v>307246</v>
      </c>
      <c r="BS455" s="20">
        <v>65379</v>
      </c>
      <c r="BT455" s="21">
        <f t="shared" si="3062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3063"/>
        <v>13025</v>
      </c>
      <c r="BZ455" s="20">
        <v>2218</v>
      </c>
      <c r="CA455" s="20">
        <v>659</v>
      </c>
      <c r="CB455" s="21">
        <f t="shared" si="3064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3065"/>
        <v>7468</v>
      </c>
      <c r="CH455" s="20">
        <v>1195</v>
      </c>
      <c r="CI455" s="20">
        <v>465</v>
      </c>
      <c r="CJ455" s="21">
        <f t="shared" si="3066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364"/>
        <v>74643</v>
      </c>
      <c r="CP455" s="20">
        <v>15207</v>
      </c>
      <c r="CQ455" s="20">
        <v>864</v>
      </c>
      <c r="CR455" s="21">
        <f t="shared" si="5365"/>
        <v>16071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R228:R455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Y228:Y455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F228:F455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J454:J455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K228:K455 L453:L455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I229:I455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W229:W455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312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2021-06-14T12:39:05Z</dcterms:modified>
</cp:coreProperties>
</file>