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87" documentId="13_ncr:1_{95B09BD8-B3C5-4C59-87F6-AE9257FF10B5}" xr6:coauthVersionLast="47" xr6:coauthVersionMax="47" xr10:uidLastSave="{A62F6983-7A9B-4ED3-B851-14C25CDCEB91}"/>
  <bookViews>
    <workbookView xWindow="-110" yWindow="-110" windowWidth="19420" windowHeight="10560" firstSheet="2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52" i="1" l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<sst xmlns="http://schemas.openxmlformats.org/spreadsheetml/2006/main" count="480" uniqueCount="461">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</sst>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53"/>
  <sheetViews>
    <sheetView zoomScale="112" zoomScaleNormal="112" workbookViewId="0">
      <pane xSplit="1" ySplit="1" topLeftCell="C846" activePane="bottomRight" state="frozen"/>
      <selection pane="bottomRight" activeCell="W852" sqref="W852"/>
      <selection pane="bottomLeft" activeCell="A2" sqref="A2"/>
      <selection pane="topRight" activeCell="B1" sqref="B1"/>
    </sheetView>
  </sheetViews>
  <sheetFormatPr defaultRowHeight="14.45"/>
  <cols>
    <col min="1" max="1" width="12.28515625" style="1" customWidth="1"/>
    <col min="2" max="2" width="11" hidden="1" customWidth="1"/>
    <col min="5" max="5" width="9.42578125" bestFit="1" customWidth="1"/>
    <col min="7" max="7" width="8.7109375" customWidth="1"/>
    <col min="9" max="9" width="8.7109375" customWidth="1"/>
    <col min="10" max="13" width="8.7109375" hidden="1" customWidth="1"/>
    <col min="14" max="22" width="0" hidden="1" customWidth="1"/>
    <col min="25" max="26" width="8.7109375" customWidth="1"/>
    <col min="34" max="34" width="8.85546875" customWidth="1"/>
    <col min="35" max="40" width="8.7109375" customWidth="1"/>
    <col min="41" max="43" width="8.7109375" hidden="1" customWidth="1"/>
    <col min="44" max="62" width="8.7109375" customWidth="1"/>
    <col min="63" max="65" width="0" style="15" hidden="1" customWidth="1"/>
  </cols>
  <sheetData>
    <row r="1" spans="1:9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ht="1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ht="1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ht="1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ht="1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ht="1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ht="1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ht="1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45"/>
  <cols>
    <col min="14" max="14" width="9.42578125" bestFit="1" customWidth="1"/>
  </cols>
  <sheetData>
    <row r="1" spans="1:12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>
      <c r="A2" t="s">
        <v>77</v>
      </c>
      <c r="B2">
        <v>39</v>
      </c>
      <c r="C2">
        <v>31</v>
      </c>
      <c r="D2">
        <v>274</v>
      </c>
    </row>
    <row r="3" spans="1:12">
      <c r="A3" t="s">
        <v>78</v>
      </c>
      <c r="B3">
        <f>LARGE(covid19!Z:Z,1)-LARGE(covid19!Z:Z,2)</f>
        <v>25</v>
      </c>
      <c r="C3">
        <f>LARGE(covid19!AA:AA,1)-LARGE(covid19!AA:AA,2)</f>
        <v>19</v>
      </c>
      <c r="D3">
        <f>LARGE(covid19!AB:AB,1)-LARGE(covid19!AB:AB,2)</f>
        <v>203</v>
      </c>
    </row>
    <row r="4" spans="1:12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5</v>
      </c>
      <c r="G4">
        <f t="shared" ref="G4" si="1">ROUND(C$2*C4,0)</f>
        <v>4</v>
      </c>
      <c r="H4">
        <f t="shared" ref="H4" si="2">ROUND(D$2*D4,0)</f>
        <v>36</v>
      </c>
      <c r="J4">
        <f t="shared" ref="J4" si="3">ROUND(B$3*B4,0)</f>
        <v>3</v>
      </c>
      <c r="K4">
        <f t="shared" ref="K4" si="4">ROUND(C$3*C4,0)</f>
        <v>2</v>
      </c>
      <c r="L4">
        <f t="shared" ref="L4" si="5">ROUND(D$3*D4,0)</f>
        <v>26</v>
      </c>
    </row>
    <row r="5" spans="1:12">
      <c r="A5" t="s">
        <v>80</v>
      </c>
      <c r="B5">
        <v>0.2</v>
      </c>
      <c r="C5">
        <v>0.15</v>
      </c>
      <c r="D5">
        <v>0.25</v>
      </c>
      <c r="F5">
        <f t="shared" ref="F5:H11" si="6">ROUND(B$2*B5,0)</f>
        <v>8</v>
      </c>
      <c r="G5">
        <f t="shared" si="6"/>
        <v>5</v>
      </c>
      <c r="H5">
        <f t="shared" si="6"/>
        <v>69</v>
      </c>
      <c r="J5">
        <f t="shared" ref="J5:J11" si="7">ROUND(B$3*B5,0)</f>
        <v>5</v>
      </c>
      <c r="K5">
        <f t="shared" ref="K5:L11" si="8">ROUND(C$3*C5,0)</f>
        <v>3</v>
      </c>
      <c r="L5">
        <f t="shared" si="8"/>
        <v>51</v>
      </c>
    </row>
    <row r="6" spans="1:12">
      <c r="A6" t="s">
        <v>81</v>
      </c>
      <c r="B6">
        <v>0.17</v>
      </c>
      <c r="C6">
        <v>0.16</v>
      </c>
      <c r="D6">
        <v>0.17</v>
      </c>
      <c r="F6">
        <f t="shared" si="6"/>
        <v>7</v>
      </c>
      <c r="G6">
        <f t="shared" si="6"/>
        <v>5</v>
      </c>
      <c r="H6">
        <f t="shared" si="6"/>
        <v>47</v>
      </c>
      <c r="J6">
        <f t="shared" si="7"/>
        <v>4</v>
      </c>
      <c r="K6">
        <f t="shared" si="8"/>
        <v>3</v>
      </c>
      <c r="L6">
        <f t="shared" si="8"/>
        <v>35</v>
      </c>
    </row>
    <row r="7" spans="1:12">
      <c r="A7" t="s">
        <v>82</v>
      </c>
      <c r="B7">
        <v>0.15</v>
      </c>
      <c r="C7">
        <v>0.14000000000000001</v>
      </c>
      <c r="D7">
        <v>0.13</v>
      </c>
      <c r="F7">
        <f t="shared" si="6"/>
        <v>6</v>
      </c>
      <c r="G7">
        <f t="shared" si="6"/>
        <v>4</v>
      </c>
      <c r="H7">
        <f t="shared" si="6"/>
        <v>36</v>
      </c>
      <c r="J7">
        <f t="shared" si="7"/>
        <v>4</v>
      </c>
      <c r="K7">
        <f t="shared" si="8"/>
        <v>3</v>
      </c>
      <c r="L7">
        <f t="shared" si="8"/>
        <v>26</v>
      </c>
    </row>
    <row r="8" spans="1:12">
      <c r="A8" t="s">
        <v>83</v>
      </c>
      <c r="B8">
        <v>0.12</v>
      </c>
      <c r="C8">
        <v>0.15</v>
      </c>
      <c r="D8">
        <v>0.12</v>
      </c>
      <c r="F8">
        <f t="shared" si="6"/>
        <v>5</v>
      </c>
      <c r="G8">
        <f t="shared" si="6"/>
        <v>5</v>
      </c>
      <c r="H8">
        <f t="shared" si="6"/>
        <v>33</v>
      </c>
      <c r="J8">
        <f t="shared" si="7"/>
        <v>3</v>
      </c>
      <c r="K8">
        <f t="shared" si="8"/>
        <v>3</v>
      </c>
      <c r="L8">
        <f t="shared" si="8"/>
        <v>24</v>
      </c>
    </row>
    <row r="9" spans="1:12">
      <c r="A9" t="s">
        <v>84</v>
      </c>
      <c r="B9">
        <v>0.1</v>
      </c>
      <c r="C9">
        <v>0.12</v>
      </c>
      <c r="D9">
        <v>0.09</v>
      </c>
      <c r="F9">
        <f t="shared" si="6"/>
        <v>4</v>
      </c>
      <c r="G9">
        <f t="shared" si="6"/>
        <v>4</v>
      </c>
      <c r="H9">
        <f t="shared" si="6"/>
        <v>25</v>
      </c>
      <c r="J9">
        <f t="shared" si="7"/>
        <v>3</v>
      </c>
      <c r="K9">
        <f t="shared" si="8"/>
        <v>2</v>
      </c>
      <c r="L9">
        <f t="shared" si="8"/>
        <v>18</v>
      </c>
    </row>
    <row r="10" spans="1:12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3</v>
      </c>
      <c r="G10">
        <f t="shared" si="6"/>
        <v>2</v>
      </c>
      <c r="H10">
        <f t="shared" si="6"/>
        <v>16</v>
      </c>
      <c r="J10">
        <f t="shared" si="7"/>
        <v>2</v>
      </c>
      <c r="K10">
        <f t="shared" si="8"/>
        <v>2</v>
      </c>
      <c r="L10">
        <f t="shared" si="8"/>
        <v>12</v>
      </c>
    </row>
    <row r="11" spans="1:12">
      <c r="A11" t="s">
        <v>86</v>
      </c>
      <c r="B11">
        <v>0.05</v>
      </c>
      <c r="C11">
        <v>7.0000000000000007E-2</v>
      </c>
      <c r="D11">
        <v>0.04</v>
      </c>
      <c r="F11">
        <f t="shared" si="6"/>
        <v>2</v>
      </c>
      <c r="G11">
        <f t="shared" si="6"/>
        <v>2</v>
      </c>
      <c r="H11">
        <f t="shared" si="6"/>
        <v>11</v>
      </c>
      <c r="J11">
        <f t="shared" si="7"/>
        <v>1</v>
      </c>
      <c r="K11">
        <f t="shared" si="8"/>
        <v>1</v>
      </c>
      <c r="L11">
        <f t="shared" si="8"/>
        <v>8</v>
      </c>
    </row>
    <row r="13" spans="1:12">
      <c r="B13">
        <f>SUM(B4:B12)</f>
        <v>0.99</v>
      </c>
      <c r="C13">
        <f>SUM(C4:C12)</f>
        <v>1</v>
      </c>
      <c r="D13">
        <f t="shared" ref="D13" si="9">SUM(D4:D11)</f>
        <v>0.99</v>
      </c>
      <c r="F13">
        <f>SUM(F4:F12)</f>
        <v>40</v>
      </c>
      <c r="G13">
        <f>SUM(G4:G12)</f>
        <v>31</v>
      </c>
      <c r="H13">
        <f>SUM(H4:H11)</f>
        <v>273</v>
      </c>
      <c r="J13">
        <f>SUM(J4:J12)</f>
        <v>25</v>
      </c>
      <c r="K13">
        <f>SUM(K4:K12)</f>
        <v>19</v>
      </c>
      <c r="L13">
        <f>SUM(L4:L11)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L53"/>
  <sheetViews>
    <sheetView tabSelected="1" workbookViewId="0">
      <pane xSplit="2" ySplit="1" topLeftCell="BA25" activePane="bottomRight" state="frozen"/>
      <selection pane="bottomRight" activeCell="BL50" sqref="BL50"/>
      <selection pane="bottomLeft" activeCell="A2" sqref="A2"/>
      <selection pane="topRight" activeCell="C1" sqref="C1"/>
    </sheetView>
  </sheetViews>
  <sheetFormatPr defaultRowHeight="14.45"/>
  <cols>
    <col min="1" max="1" width="19.42578125" bestFit="1" customWidth="1"/>
    <col min="2" max="2" width="12.85546875" customWidth="1"/>
    <col min="3" max="3" width="9.5703125" bestFit="1" customWidth="1"/>
    <col min="4" max="4" width="9.42578125" bestFit="1" customWidth="1"/>
    <col min="5" max="5" width="13.28515625" customWidth="1"/>
    <col min="6" max="7" width="10.42578125" bestFit="1" customWidth="1"/>
    <col min="8" max="8" width="9.42578125" bestFit="1" customWidth="1"/>
    <col min="9" max="12" width="10.42578125" bestFit="1" customWidth="1"/>
    <col min="13" max="13" width="9.42578125" bestFit="1" customWidth="1"/>
    <col min="14" max="16" width="10.42578125" bestFit="1" customWidth="1"/>
    <col min="18" max="20" width="9.42578125" bestFit="1" customWidth="1"/>
    <col min="23" max="28" width="9.42578125" bestFit="1" customWidth="1"/>
    <col min="30" max="32" width="9.42578125" bestFit="1" customWidth="1"/>
    <col min="34" max="36" width="9.42578125" bestFit="1" customWidth="1"/>
    <col min="39" max="41" width="9.42578125" bestFit="1" customWidth="1"/>
    <col min="43" max="48" width="9.42578125" bestFit="1" customWidth="1"/>
    <col min="51" max="53" width="9.42578125" bestFit="1" customWidth="1"/>
    <col min="54" max="56" width="10.42578125" bestFit="1" customWidth="1"/>
    <col min="57" max="58" width="9.42578125" bestFit="1" customWidth="1"/>
    <col min="59" max="61" width="10.42578125" bestFit="1" customWidth="1"/>
    <col min="62" max="62" width="11.5703125" customWidth="1"/>
    <col min="63" max="63" width="10.42578125" bestFit="1" customWidth="1"/>
    <col min="64" max="64" width="11.42578125" bestFit="1" customWidth="1"/>
  </cols>
  <sheetData>
    <row r="1" spans="1:64" s="1" customFormat="1">
      <c r="B1" s="1">
        <f>MAX(covid19!A:A)</f>
        <v>44917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</row>
    <row r="2" spans="1:64">
      <c r="A2" s="16" t="str">
        <f>"Bremer "&amp;'Age Range Break Down'!A4&amp;" min"</f>
        <v>Bremer 0-17 min</v>
      </c>
      <c r="B2">
        <f>'Age Range Break Down'!F4</f>
        <v>5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</row>
    <row r="3" spans="1:64">
      <c r="A3" s="16" t="str">
        <f>"Bremer "&amp;'Age Range Break Down'!A5&amp;" min"</f>
        <v>Bremer 18-29 min</v>
      </c>
      <c r="B3">
        <f>'Age Range Break Down'!F5</f>
        <v>8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</row>
    <row r="4" spans="1:64">
      <c r="A4" s="16" t="str">
        <f>"Bremer "&amp;'Age Range Break Down'!A6&amp;" min"</f>
        <v>Bremer 30-39 min</v>
      </c>
      <c r="B4">
        <f>'Age Range Break Down'!F6</f>
        <v>7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</row>
    <row r="5" spans="1:64">
      <c r="A5" s="16" t="str">
        <f>"Bremer "&amp;'Age Range Break Down'!A7&amp;" min"</f>
        <v>Bremer 40-49 min</v>
      </c>
      <c r="B5">
        <f>'Age Range Break Down'!F7</f>
        <v>6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</row>
    <row r="6" spans="1:64">
      <c r="A6" s="16" t="str">
        <f>"Bremer "&amp;'Age Range Break Down'!A8&amp;" min"</f>
        <v>Bremer 50-59 min</v>
      </c>
      <c r="B6">
        <f>'Age Range Break Down'!F8</f>
        <v>5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</row>
    <row r="7" spans="1:64">
      <c r="A7" s="16" t="str">
        <f>"Bremer "&amp;'Age Range Break Down'!A9&amp;" min"</f>
        <v>Bremer 60-69 min</v>
      </c>
      <c r="B7">
        <f>'Age Range Break Down'!F9</f>
        <v>4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</row>
    <row r="8" spans="1:64">
      <c r="A8" s="16" t="str">
        <f>"Bremer "&amp;'Age Range Break Down'!A10&amp;" min"</f>
        <v>Bremer 70-79 min</v>
      </c>
      <c r="B8">
        <f>'Age Range Break Down'!F10</f>
        <v>3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</row>
    <row r="9" spans="1:64">
      <c r="A9" s="16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</row>
    <row r="10" spans="1:64">
      <c r="A10" s="16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</row>
    <row r="11" spans="1:64">
      <c r="A11" s="16" t="str">
        <f>"Bremer "&amp;'Age Range Break Down'!A5&amp;" max"</f>
        <v>Bremer 18-29 max</v>
      </c>
      <c r="B11">
        <f>'Age Range Break Down'!J5</f>
        <v>5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</row>
    <row r="12" spans="1:64">
      <c r="A12" s="16" t="str">
        <f>"Bremer "&amp;'Age Range Break Down'!A6&amp;" max"</f>
        <v>Bremer 30-39 max</v>
      </c>
      <c r="B12">
        <f>'Age Range Break Down'!J6</f>
        <v>4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</row>
    <row r="13" spans="1:64">
      <c r="A13" s="16" t="str">
        <f>"Bremer "&amp;'Age Range Break Down'!A7&amp;" max"</f>
        <v>Bremer 40-49 max</v>
      </c>
      <c r="B13">
        <f>'Age Range Break Down'!J7</f>
        <v>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</row>
    <row r="14" spans="1:64">
      <c r="A14" s="16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</row>
    <row r="15" spans="1:64">
      <c r="A15" s="16" t="str">
        <f>"Bremer "&amp;'Age Range Break Down'!A9&amp;" max"</f>
        <v>Bremer 60-69 max</v>
      </c>
      <c r="B15">
        <f>'Age Range Break Down'!J9</f>
        <v>3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</row>
    <row r="16" spans="1:64">
      <c r="A16" s="16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</row>
    <row r="17" spans="1:64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</row>
    <row r="18" spans="1:64">
      <c r="A18" s="16" t="str">
        <f>'Age Range Break Down'!G$1&amp;" "&amp;'Age Range Break Down'!A4&amp;" min"</f>
        <v>Butler 0-17 min</v>
      </c>
      <c r="B18">
        <f>'Age Range Break Down'!G4</f>
        <v>4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</row>
    <row r="19" spans="1:64">
      <c r="A19" s="16" t="str">
        <f>'Age Range Break Down'!G$1&amp;" "&amp;'Age Range Break Down'!A5&amp;" min"</f>
        <v>Butler 18-29 min</v>
      </c>
      <c r="B19">
        <f>'Age Range Break Down'!G5</f>
        <v>5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</row>
    <row r="20" spans="1:64">
      <c r="A20" s="16" t="str">
        <f>'Age Range Break Down'!G$1&amp;" "&amp;'Age Range Break Down'!A6&amp;" min"</f>
        <v>Butler 30-39 min</v>
      </c>
      <c r="B20">
        <f>'Age Range Break Down'!G6</f>
        <v>5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</row>
    <row r="21" spans="1:64">
      <c r="A21" s="16" t="str">
        <f>'Age Range Break Down'!G$1&amp;" "&amp;'Age Range Break Down'!A7&amp;" min"</f>
        <v>Butler 40-49 min</v>
      </c>
      <c r="B21">
        <f>'Age Range Break Down'!G7</f>
        <v>4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</row>
    <row r="22" spans="1:64">
      <c r="A22" s="16" t="str">
        <f>'Age Range Break Down'!G$1&amp;" "&amp;'Age Range Break Down'!A8&amp;" min"</f>
        <v>Butler 50-59 min</v>
      </c>
      <c r="B22">
        <f>'Age Range Break Down'!G8</f>
        <v>5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</row>
    <row r="23" spans="1:64">
      <c r="A23" s="16" t="str">
        <f>'Age Range Break Down'!G$1&amp;" "&amp;'Age Range Break Down'!A9&amp;" min"</f>
        <v>Butler 60-69 min</v>
      </c>
      <c r="B23">
        <f>'Age Range Break Down'!G9</f>
        <v>4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</row>
    <row r="24" spans="1:64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</row>
    <row r="25" spans="1:64">
      <c r="A25" s="16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</row>
    <row r="26" spans="1:64">
      <c r="A26" s="16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</row>
    <row r="27" spans="1:64">
      <c r="A27" s="16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</row>
    <row r="28" spans="1:64">
      <c r="A28" s="16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</row>
    <row r="29" spans="1:64">
      <c r="A29" s="16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</row>
    <row r="30" spans="1:64">
      <c r="A30" s="16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</row>
    <row r="31" spans="1:64">
      <c r="A31" s="16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</row>
    <row r="32" spans="1:64">
      <c r="A32" s="16" t="str">
        <f>'Age Range Break Down'!G$1&amp;" "&amp;'Age Range Break Down'!A10&amp;" max"</f>
        <v>Butler 70-79 max</v>
      </c>
      <c r="B32">
        <f>'Age Range Break Down'!K10</f>
        <v>2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</row>
    <row r="33" spans="1:64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</row>
    <row r="34" spans="1:64">
      <c r="A34" s="16" t="str">
        <f>'Age Range Break Down'!H$1&amp;" "&amp;'Age Range Break Down'!A4&amp;" min"</f>
        <v>Black Hawk 0-17 min</v>
      </c>
      <c r="B34">
        <f>'Age Range Break Down'!H4</f>
        <v>36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</row>
    <row r="35" spans="1:64">
      <c r="A35" s="16" t="str">
        <f>'Age Range Break Down'!H$1&amp;" "&amp;'Age Range Break Down'!A5&amp;" min"</f>
        <v>Black Hawk 18-29 min</v>
      </c>
      <c r="B35">
        <f>'Age Range Break Down'!H5</f>
        <v>69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</row>
    <row r="36" spans="1:64">
      <c r="A36" s="16" t="str">
        <f>'Age Range Break Down'!H$1&amp;" "&amp;'Age Range Break Down'!A6&amp;" min"</f>
        <v>Black Hawk 30-39 min</v>
      </c>
      <c r="B36">
        <f>'Age Range Break Down'!H6</f>
        <v>47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</row>
    <row r="37" spans="1:64">
      <c r="A37" s="16" t="str">
        <f>'Age Range Break Down'!H$1&amp;" "&amp;'Age Range Break Down'!A7&amp;" min"</f>
        <v>Black Hawk 40-49 min</v>
      </c>
      <c r="B37">
        <f>'Age Range Break Down'!H7</f>
        <v>36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</row>
    <row r="38" spans="1:64">
      <c r="A38" s="16" t="str">
        <f>'Age Range Break Down'!H$1&amp;" "&amp;'Age Range Break Down'!A8&amp;" min"</f>
        <v>Black Hawk 50-59 min</v>
      </c>
      <c r="B38">
        <f>'Age Range Break Down'!H8</f>
        <v>33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</row>
    <row r="39" spans="1:64">
      <c r="A39" s="16" t="str">
        <f>'Age Range Break Down'!H$1&amp;" "&amp;'Age Range Break Down'!A9&amp;" min"</f>
        <v>Black Hawk 60-69 min</v>
      </c>
      <c r="B39">
        <f>'Age Range Break Down'!H9</f>
        <v>25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</row>
    <row r="40" spans="1:64">
      <c r="A40" s="16" t="str">
        <f>'Age Range Break Down'!H$1&amp;" "&amp;'Age Range Break Down'!A10&amp;" min"</f>
        <v>Black Hawk 70-79 min</v>
      </c>
      <c r="B40">
        <f>'Age Range Break Down'!H10</f>
        <v>16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</row>
    <row r="41" spans="1:64">
      <c r="A41" s="16" t="str">
        <f>'Age Range Break Down'!H$1&amp;" "&amp;'Age Range Break Down'!A11&amp;" min"</f>
        <v>Black Hawk 80+ min</v>
      </c>
      <c r="B41">
        <f>'Age Range Break Down'!H11</f>
        <v>11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</row>
    <row r="42" spans="1:64">
      <c r="A42" s="16" t="str">
        <f>'Age Range Break Down'!H$1&amp;" "&amp;'Age Range Break Down'!A4&amp;" max"</f>
        <v>Black Hawk 0-17 max</v>
      </c>
      <c r="B42">
        <f>'Age Range Break Down'!L4</f>
        <v>26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</row>
    <row r="43" spans="1:64">
      <c r="A43" s="16" t="str">
        <f>'Age Range Break Down'!H$1&amp;" "&amp;'Age Range Break Down'!A5&amp;" max"</f>
        <v>Black Hawk 18-29 max</v>
      </c>
      <c r="B43">
        <f>'Age Range Break Down'!L5</f>
        <v>51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</row>
    <row r="44" spans="1:64">
      <c r="A44" s="16" t="str">
        <f>'Age Range Break Down'!H$1&amp;" "&amp;'Age Range Break Down'!A6&amp;" max"</f>
        <v>Black Hawk 30-39 max</v>
      </c>
      <c r="B44">
        <f>'Age Range Break Down'!L6</f>
        <v>35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</row>
    <row r="45" spans="1:64">
      <c r="A45" s="16" t="str">
        <f>'Age Range Break Down'!H$1&amp;" "&amp;'Age Range Break Down'!A7&amp;" max"</f>
        <v>Black Hawk 40-49 max</v>
      </c>
      <c r="B45">
        <f>'Age Range Break Down'!L7</f>
        <v>26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</row>
    <row r="46" spans="1:64">
      <c r="A46" s="16" t="str">
        <f>'Age Range Break Down'!H$1&amp;" "&amp;'Age Range Break Down'!A8&amp;" max"</f>
        <v>Black Hawk 50-59 max</v>
      </c>
      <c r="B46">
        <f>'Age Range Break Down'!L8</f>
        <v>24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</row>
    <row r="47" spans="1:64">
      <c r="A47" s="16" t="str">
        <f>'Age Range Break Down'!H$1&amp;" "&amp;'Age Range Break Down'!A9&amp;" max"</f>
        <v>Black Hawk 60-69 max</v>
      </c>
      <c r="B47">
        <f>'Age Range Break Down'!L9</f>
        <v>18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</row>
    <row r="48" spans="1:64">
      <c r="A48" s="16" t="str">
        <f>'Age Range Break Down'!H$1&amp;" "&amp;'Age Range Break Down'!A10&amp;" max"</f>
        <v>Black Hawk 70-79 max</v>
      </c>
      <c r="B48">
        <f>'Age Range Break Down'!L10</f>
        <v>12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</row>
    <row r="49" spans="1:64">
      <c r="A49" s="16" t="str">
        <f>'Age Range Break Down'!H$1&amp;" "&amp;'Age Range Break Down'!A11&amp;" max"</f>
        <v>Black Hawk 80+ max</v>
      </c>
      <c r="B49">
        <f>'Age Range Break Down'!L11</f>
        <v>8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</row>
    <row r="50" spans="1:64">
      <c r="A50" s="16"/>
    </row>
    <row r="51" spans="1:64">
      <c r="A51" s="16"/>
    </row>
    <row r="52" spans="1:64">
      <c r="A52" s="16"/>
    </row>
    <row r="53" spans="1:64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45"/>
  <cols>
    <col min="3" max="3" width="16" style="1" bestFit="1" customWidth="1"/>
    <col min="4" max="4" width="17.42578125" style="1" bestFit="1" customWidth="1"/>
    <col min="7" max="7" width="11.7109375" customWidth="1"/>
    <col min="8" max="8" width="13.85546875" customWidth="1"/>
  </cols>
  <sheetData>
    <row r="1" spans="1:8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5.9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5.9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5.9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5.9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5.9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5.9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5.9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5.9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5.9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5.9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45"/>
  <cols>
    <col min="1" max="1" width="9.42578125" style="1" bestFit="1" customWidth="1"/>
  </cols>
  <sheetData>
    <row r="1" spans="1:28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86</v>
      </c>
      <c r="S2">
        <f>MAX(covid19!AG:AG)</f>
        <v>59</v>
      </c>
      <c r="T2">
        <f>MAX(covid19!AH:AH)</f>
        <v>514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>
      <c r="A3" s="1">
        <f>covid19!A14</f>
        <v>43919</v>
      </c>
      <c r="B3">
        <f>covid19!R14</f>
        <v>38</v>
      </c>
      <c r="C3">
        <f>covid19!V14</f>
        <v>676</v>
      </c>
    </row>
    <row r="4" spans="1:28">
      <c r="A4" s="1">
        <f>covid19!A15</f>
        <v>43920</v>
      </c>
      <c r="B4">
        <f>covid19!R15</f>
        <v>88</v>
      </c>
      <c r="C4">
        <f>covid19!V15</f>
        <v>1237</v>
      </c>
    </row>
    <row r="5" spans="1:28">
      <c r="A5" s="1">
        <f>covid19!A16</f>
        <v>43921</v>
      </c>
      <c r="B5">
        <f>covid19!R16</f>
        <v>73</v>
      </c>
      <c r="C5">
        <f>covid19!V16</f>
        <v>799</v>
      </c>
    </row>
    <row r="6" spans="1:28">
      <c r="A6" s="1">
        <f>covid19!A17</f>
        <v>43922</v>
      </c>
      <c r="B6">
        <f>covid19!R17</f>
        <v>52</v>
      </c>
      <c r="C6">
        <f>covid19!V17</f>
        <v>468</v>
      </c>
    </row>
    <row r="7" spans="1:28">
      <c r="A7" s="1">
        <f>covid19!A18</f>
        <v>43923</v>
      </c>
      <c r="B7">
        <f>covid19!R18</f>
        <v>65</v>
      </c>
      <c r="C7">
        <f>covid19!V18</f>
        <v>815</v>
      </c>
    </row>
    <row r="8" spans="1:28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4.45"/>
  <cols>
    <col min="1" max="1" width="9.42578125" style="1" bestFit="1" customWidth="1"/>
    <col min="10" max="11" width="14.42578125" customWidth="1"/>
    <col min="13" max="13" width="38.85546875" bestFit="1" customWidth="1"/>
    <col min="18" max="18" width="35.42578125" bestFit="1" customWidth="1"/>
    <col min="19" max="19" width="17.140625" bestFit="1" customWidth="1"/>
  </cols>
  <sheetData>
    <row r="1" spans="1:2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>
      <c r="G129" s="1">
        <v>44018</v>
      </c>
      <c r="H129">
        <v>4281</v>
      </c>
      <c r="I129">
        <v>416</v>
      </c>
      <c r="J129">
        <f>SUM(I$2:I129)</f>
        <v>24651</v>
      </c>
    </row>
    <row r="130" spans="7:10">
      <c r="G130" s="1">
        <v>44019</v>
      </c>
      <c r="H130">
        <v>4391</v>
      </c>
      <c r="I130">
        <v>400</v>
      </c>
      <c r="J130">
        <f>SUM(I$2:I130)</f>
        <v>25051</v>
      </c>
    </row>
    <row r="131" spans="7:10">
      <c r="G131" s="1">
        <v>44020</v>
      </c>
      <c r="H131">
        <v>4396</v>
      </c>
      <c r="I131">
        <v>320</v>
      </c>
      <c r="J131">
        <f>SUM(I$2:I131)</f>
        <v>25371</v>
      </c>
    </row>
    <row r="132" spans="7:10">
      <c r="G132" s="1">
        <v>44021</v>
      </c>
      <c r="H132">
        <v>4478</v>
      </c>
      <c r="I132">
        <v>341</v>
      </c>
      <c r="J132">
        <f>SUM(I$2:I132)</f>
        <v>25712</v>
      </c>
    </row>
    <row r="133" spans="7:10">
      <c r="G133" s="1">
        <v>44022</v>
      </c>
      <c r="H133">
        <v>4517</v>
      </c>
      <c r="I133">
        <v>311</v>
      </c>
      <c r="J133">
        <f>SUM(I$2:I133)</f>
        <v>26023</v>
      </c>
    </row>
    <row r="134" spans="7:10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45"/>
  <cols>
    <col min="1" max="1" width="9.42578125" style="1" bestFit="1" customWidth="1"/>
  </cols>
  <sheetData>
    <row r="1" spans="1:18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45"/>
  <cols>
    <col min="1" max="1" width="9.42578125" style="1" bestFit="1" customWidth="1"/>
  </cols>
  <sheetData>
    <row r="1" spans="1:4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45"/>
  <sheetData>
    <row r="1" spans="1:1">
      <c r="A1" t="s">
        <v>329</v>
      </c>
    </row>
    <row r="3" spans="1:1">
      <c r="A3" t="s">
        <v>330</v>
      </c>
    </row>
    <row r="4" spans="1:1">
      <c r="A4" t="s">
        <v>331</v>
      </c>
    </row>
    <row r="5" spans="1:1">
      <c r="A5" t="s">
        <v>332</v>
      </c>
    </row>
    <row r="6" spans="1:1">
      <c r="A6" t="s">
        <v>333</v>
      </c>
    </row>
    <row r="7" spans="1:1">
      <c r="A7" t="s">
        <v>334</v>
      </c>
    </row>
    <row r="8" spans="1:1">
      <c r="A8" t="s">
        <v>335</v>
      </c>
    </row>
    <row r="11" spans="1:1">
      <c r="A11" t="s">
        <v>336</v>
      </c>
    </row>
    <row r="12" spans="1:1">
      <c r="A12" t="s">
        <v>337</v>
      </c>
    </row>
    <row r="14" spans="1:1">
      <c r="A14" t="s">
        <v>338</v>
      </c>
    </row>
    <row r="16" spans="1:1">
      <c r="A16" t="s">
        <v>339</v>
      </c>
    </row>
    <row r="17" spans="1:1">
      <c r="A17" s="1">
        <v>44141</v>
      </c>
    </row>
    <row r="18" spans="1:1">
      <c r="A18" t="s">
        <v>340</v>
      </c>
    </row>
    <row r="19" spans="1:1">
      <c r="A19" s="10">
        <v>144142</v>
      </c>
    </row>
    <row r="20" spans="1:1">
      <c r="A20" t="s">
        <v>341</v>
      </c>
    </row>
    <row r="21" spans="1:1">
      <c r="A21" s="10">
        <v>1815</v>
      </c>
    </row>
    <row r="22" spans="1:1">
      <c r="A22" t="s">
        <v>342</v>
      </c>
    </row>
    <row r="23" spans="1:1">
      <c r="A23">
        <v>912</v>
      </c>
    </row>
    <row r="24" spans="1:1">
      <c r="A24" t="s">
        <v>343</v>
      </c>
    </row>
    <row r="25" spans="1:1">
      <c r="A25" s="10">
        <v>99195</v>
      </c>
    </row>
    <row r="26" spans="1:1">
      <c r="A26" t="s">
        <v>344</v>
      </c>
    </row>
    <row r="27" spans="1:1">
      <c r="A27" s="10">
        <v>13031</v>
      </c>
    </row>
    <row r="28" spans="1:1">
      <c r="A28" t="s">
        <v>345</v>
      </c>
    </row>
    <row r="29" spans="1:1">
      <c r="A29" s="10">
        <v>63377</v>
      </c>
    </row>
    <row r="30" spans="1:1">
      <c r="A30" t="s">
        <v>346</v>
      </c>
    </row>
    <row r="31" spans="1:1">
      <c r="A31" s="10">
        <v>40587</v>
      </c>
    </row>
    <row r="32" spans="1:1">
      <c r="A32" t="s">
        <v>347</v>
      </c>
    </row>
    <row r="33" spans="1:1">
      <c r="A33" s="10">
        <v>21079</v>
      </c>
    </row>
    <row r="34" spans="1:1">
      <c r="A34" t="s">
        <v>348</v>
      </c>
    </row>
    <row r="35" spans="1:1">
      <c r="A35" s="10">
        <v>6032</v>
      </c>
    </row>
    <row r="36" spans="1:1">
      <c r="A36" t="s">
        <v>349</v>
      </c>
    </row>
    <row r="37" spans="1:1">
      <c r="A37" s="10">
        <v>68438</v>
      </c>
    </row>
    <row r="38" spans="1:1">
      <c r="A38" t="s">
        <v>350</v>
      </c>
    </row>
    <row r="39" spans="1:1">
      <c r="A39" s="10">
        <v>73614</v>
      </c>
    </row>
    <row r="40" spans="1:1">
      <c r="A40" t="s">
        <v>68</v>
      </c>
    </row>
    <row r="41" spans="1:1">
      <c r="A41" s="10">
        <v>1013209</v>
      </c>
    </row>
    <row r="42" spans="1:1">
      <c r="A42" t="s">
        <v>351</v>
      </c>
    </row>
    <row r="43" spans="1:1">
      <c r="A43">
        <v>164</v>
      </c>
    </row>
    <row r="44" spans="1:1">
      <c r="A44" t="s">
        <v>352</v>
      </c>
    </row>
    <row r="45" spans="1:1">
      <c r="A45">
        <v>188</v>
      </c>
    </row>
    <row r="46" spans="1:1">
      <c r="A46" t="s">
        <v>353</v>
      </c>
    </row>
    <row r="47" spans="1:1">
      <c r="A47">
        <v>739</v>
      </c>
    </row>
    <row r="48" spans="1:1">
      <c r="A48" t="s">
        <v>354</v>
      </c>
    </row>
    <row r="49" spans="1:5">
      <c r="A49">
        <v>67</v>
      </c>
    </row>
    <row r="50" spans="1: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>
      <c r="A152" t="s">
        <v>454</v>
      </c>
    </row>
    <row r="154" spans="1:5">
      <c r="A154" t="s">
        <v>455</v>
      </c>
    </row>
    <row r="156" spans="1:5">
      <c r="A156" t="s">
        <v>456</v>
      </c>
    </row>
    <row r="158" spans="1:5">
      <c r="A158" t="s">
        <v>457</v>
      </c>
    </row>
    <row r="160" spans="1:5">
      <c r="A160" t="s">
        <v>458</v>
      </c>
    </row>
    <row r="162" spans="1:1">
      <c r="A162" t="s">
        <v>459</v>
      </c>
    </row>
    <row r="164" spans="1:1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2022-12-23T02:20:18Z</dcterms:modified>
  <cp:category/>
  <cp:contentStatus/>
</cp:coreProperties>
</file>