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97B12D5D-D376-456B-8C32-08F3B5E7426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81" i="1" l="1"/>
  <c r="W875" i="1"/>
  <c r="BO1" i="9"/>
  <c r="W869" i="1"/>
  <c r="W864" i="1"/>
  <c r="W859" i="1"/>
  <c r="W852" i="1"/>
  <c r="W846" i="1"/>
  <c r="AK840" i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<sst xmlns="http://schemas.openxmlformats.org/spreadsheetml/2006/main" count="480" uniqueCount="461">
  <si>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</si>
  <si>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</si>
  <si>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</si>
  <si>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</si>
  <si>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</si>
  <si>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</si>
  <si>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</si>
  <si>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</si>
  <si>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Admit</t>
  </si>
  <si>
    <t>RMCC6-Hospitalized</t>
  </si>
  <si>
    <t>RMCC6-ICU</t>
  </si>
  <si>
    <t>RMCC6-Admit</t>
  </si>
  <si>
    <t>RMCC6-Leave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</si>
  <si>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</si>
  <si>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</si>
  <si>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</si>
  <si>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</si>
  <si>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</si>
  <si>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</si>
  <si>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</si>
  <si>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Week Positivity Rate</t>
  </si>
  <si>
    <t>Total Daily Tests</t>
  </si>
  <si>
    <t>Still Sick</t>
  </si>
  <si>
    <t>Percent Hospitalized</t>
  </si>
  <si>
    <t>New Deaths</t>
  </si>
  <si>
    <t>Bremer Positive</t>
  </si>
  <si>
    <t>Butler P</t>
  </si>
  <si>
    <t>BlackHawk P</t>
  </si>
  <si>
    <t>Bremer Recovered</t>
  </si>
  <si>
    <t>Butler R</t>
  </si>
  <si>
    <t>BlackHawk R</t>
  </si>
  <si>
    <t>Bremer Death</t>
  </si>
  <si>
    <t>Butler D</t>
  </si>
  <si>
    <t>BlackHawk D</t>
  </si>
  <si>
    <t>Bremer SS</t>
  </si>
  <si>
    <t>Butler SS</t>
  </si>
  <si>
    <t>BlackHawk SS</t>
  </si>
  <si>
    <t>Knights Positive</t>
  </si>
  <si>
    <t>Knights Isolation</t>
  </si>
  <si>
    <t>Kights Quarantine</t>
  </si>
  <si>
    <t>TotalTested2</t>
  </si>
  <si>
    <t>TotalPositive2</t>
  </si>
  <si>
    <t>TotalRecovered2</t>
  </si>
  <si>
    <t>TotalDeaths2</t>
  </si>
  <si>
    <t>New Positive Tests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</si>
  <si>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</si>
  <si>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</si>
  <si>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</si>
  <si>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</si>
  <si>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</si>
  <si>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</si>
  <si>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</si>
  <si>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</si>
  <si>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</si>
  <si>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</si>
  <si>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</si>
  <si>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State 7Day</t>
  </si>
  <si>
    <t>State 14Day</t>
  </si>
  <si>
    <t>Bremer 7Day</t>
  </si>
  <si>
    <t>Black Hawk 7Day</t>
  </si>
  <si>
    <t>Butler 7Day</t>
  </si>
  <si>
    <t>Bremer School</t>
  </si>
  <si>
    <t>Black Hawk School</t>
  </si>
  <si>
    <t>Butler School</t>
  </si>
  <si>
    <t>Total Tests</t>
  </si>
  <si>
    <t>Positive Tests</t>
  </si>
  <si>
    <t>PCR Individuals</t>
  </si>
  <si>
    <t>Antigen Individuals</t>
  </si>
  <si>
    <t>Individuals Tested</t>
  </si>
  <si>
    <t>Individuals Postive</t>
  </si>
  <si>
    <t>Butler PCR Individuals</t>
  </si>
  <si>
    <t>ButlerAntigen Individuals</t>
  </si>
  <si>
    <t>BH PCR Individuals</t>
  </si>
  <si>
    <t>BH Antigen Individuals</t>
  </si>
  <si>
    <t>Bremer</t>
  </si>
  <si>
    <t>Butler</t>
  </si>
  <si>
    <t>Black Hawk</t>
  </si>
  <si>
    <t>Reported Positive</t>
  </si>
  <si>
    <t>Calculated Positive</t>
  </si>
  <si>
    <t>0-17</t>
  </si>
  <si>
    <t>18-29</t>
  </si>
  <si>
    <t>30-39</t>
  </si>
  <si>
    <t>40-49</t>
  </si>
  <si>
    <t>50-59</t>
  </si>
  <si>
    <t>60-69</t>
  </si>
  <si>
    <t>70-79</t>
  </si>
  <si>
    <t>80+</t>
  </si>
  <si>
    <t xml:space="preserve">ID </t>
  </si>
  <si>
    <t xml:space="preserve">Name </t>
  </si>
  <si>
    <t xml:space="preserve">Positive Test Date </t>
  </si>
  <si>
    <t xml:space="preserve">End of Clear Period </t>
  </si>
  <si>
    <t>Marked Recovered</t>
  </si>
  <si>
    <t>Out of Isolation</t>
  </si>
  <si>
    <t>End Isolation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</si>
  <si>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</si>
  <si>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</si>
  <si>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</si>
  <si>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</si>
  <si>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</si>
  <si>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</si>
  <si>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</si>
  <si>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</si>
  <si>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</si>
  <si>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</si>
  <si>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</si>
  <si>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</si>
  <si>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</si>
  <si>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</si>
  <si>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</si>
  <si>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</si>
  <si>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</si>
  <si>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</si>
  <si>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</si>
  <si>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</si>
  <si>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</si>
  <si>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</si>
  <si>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</si>
  <si>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</si>
  <si>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</si>
  <si>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</si>
  <si>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</si>
  <si>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</si>
  <si>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</si>
  <si>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</si>
  <si>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</si>
  <si>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</si>
  <si>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</si>
  <si>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</si>
  <si>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</si>
  <si>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</si>
  <si>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</si>
  <si>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</si>
  <si>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</si>
  <si>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</si>
  <si>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</si>
  <si>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</si>
  <si>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</si>
  <si>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</si>
  <si>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</si>
  <si>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</si>
  <si>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</si>
  <si>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</si>
  <si>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</si>
  <si>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</si>
  <si>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</si>
  <si>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</si>
  <si>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</si>
  <si>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</si>
  <si>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</si>
  <si>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</si>
  <si>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</si>
  <si>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</si>
  <si>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</si>
  <si>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</si>
  <si>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</si>
  <si>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</si>
  <si>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</si>
  <si>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</si>
  <si>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</si>
  <si>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</si>
  <si>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</si>
  <si>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</si>
  <si>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</si>
  <si>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</si>
  <si>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</si>
  <si>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</si>
  <si>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</si>
  <si>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</si>
  <si>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</si>
  <si>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</si>
  <si>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</si>
  <si>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</si>
  <si>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</si>
  <si>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</si>
  <si>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</si>
  <si>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</si>
  <si>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</si>
  <si>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</si>
  <si>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</si>
  <si>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</si>
  <si>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</si>
  <si>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</si>
  <si>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</si>
  <si>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</si>
  <si>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</si>
  <si>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</si>
  <si>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</si>
  <si>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</si>
  <si>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</si>
  <si>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</si>
  <si>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</si>
  <si>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</si>
  <si>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</si>
  <si>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</si>
  <si>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</si>
  <si>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</si>
  <si>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</si>
  <si>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</si>
  <si>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</si>
  <si>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</si>
  <si>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</si>
  <si>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</si>
  <si>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</si>
  <si>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</si>
  <si>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</si>
  <si>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</si>
  <si>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</si>
  <si>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</si>
  <si>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</si>
  <si>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</si>
  <si>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</si>
  <si>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</si>
  <si>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</si>
  <si>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</si>
  <si>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</si>
  <si>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</si>
  <si>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</si>
  <si>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</si>
  <si>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</si>
  <si>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</si>
  <si>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</si>
  <si>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</si>
  <si>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</si>
  <si>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</si>
  <si>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</si>
  <si>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</si>
  <si>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</si>
  <si>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</si>
  <si>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</si>
  <si>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</si>
  <si>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</si>
  <si>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</si>
  <si>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</si>
  <si>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</si>
  <si>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</si>
  <si>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</si>
  <si>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</si>
  <si>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</si>
  <si>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</si>
  <si>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</si>
  <si>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</si>
  <si>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</si>
  <si>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</si>
  <si>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</si>
  <si>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</si>
  <si>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</si>
  <si>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</si>
  <si>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</si>
  <si>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</si>
  <si>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</si>
  <si>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</si>
  <si>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</si>
  <si>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</si>
  <si>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</si>
  <si>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</si>
  <si>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</si>
  <si>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</si>
  <si>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</si>
  <si>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</si>
  <si>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</si>
  <si>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</si>
  <si>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</si>
  <si>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</si>
  <si>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</si>
  <si>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</si>
  <si>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</si>
  <si>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</si>
  <si>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</si>
  <si>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</si>
  <si>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</si>
  <si>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</si>
  <si>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</si>
  <si>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</si>
  <si>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</si>
  <si>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</si>
  <si>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</si>
  <si>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</si>
  <si>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</si>
  <si>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</si>
  <si>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</si>
  <si>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</si>
  <si>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</si>
  <si>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</si>
  <si>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</si>
  <si>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</si>
  <si>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</si>
  <si>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</si>
  <si>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</si>
  <si>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</si>
  <si>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</si>
  <si>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</si>
  <si>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</si>
  <si>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</si>
  <si>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</si>
  <si>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</si>
  <si>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</si>
  <si>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</si>
  <si>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</si>
  <si>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</si>
  <si>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</si>
  <si>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</si>
  <si>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</si>
  <si>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</si>
  <si>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</si>
  <si>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</si>
  <si>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</si>
  <si>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</si>
  <si>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</si>
  <si>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</si>
  <si>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</si>
  <si>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</si>
  <si>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</si>
  <si>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</si>
  <si>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</si>
  <si>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</si>
  <si>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Max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</si>
  <si>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</si>
  <si>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</si>
  <si>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</si>
  <si>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</si>
  <si>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</si>
  <si>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</si>
  <si>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</si>
  <si>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</si>
  <si>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Total Deaths - Rolling 14 Day Total</t>
  </si>
  <si>
    <t>Total Deaths</t>
  </si>
  <si>
    <t>Recoverd</t>
  </si>
  <si>
    <t>Tested</t>
  </si>
  <si>
    <t>Positive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</si>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</sst>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83"/>
  <sheetViews>
    <sheetView tabSelected="1" zoomScale="112" zoomScaleNormal="112" workbookViewId="0">
      <pane xSplit="1" ySplit="1" topLeftCell="C868" activePane="bottomRight" state="frozen"/>
      <selection pane="topRight" activeCell="B1" sqref="B1"/>
      <selection pane="bottomLeft" activeCell="A2" sqref="A2"/>
      <selection pane="bottomRight" activeCell="A882" sqref="A882:XFD883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15" t="s">
        <v>61</v>
      </c>
      <c r="BL1" s="15" t="s">
        <v>62</v>
      </c>
      <c r="BM1" s="15" t="s">
        <v>63</v>
      </c>
      <c r="BN1" t="s">
        <v>64</v>
      </c>
      <c r="BO1" t="s">
        <v>65</v>
      </c>
      <c r="BP1" t="s">
        <v>66</v>
      </c>
      <c r="BQ1" t="s">
        <v>67</v>
      </c>
      <c r="BR1" t="str">
        <f>"Positive "&amp;BP1</f>
        <v>Positive PCR Individuals</v>
      </c>
      <c r="BS1" t="str">
        <f>"Positive "&amp;BQ1</f>
        <v>Positive Antigen Individuals</v>
      </c>
      <c r="BT1" t="s">
        <v>68</v>
      </c>
      <c r="BU1" t="s">
        <v>69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70</v>
      </c>
      <c r="CG1" t="s">
        <v>71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72</v>
      </c>
      <c r="CO1" t="s">
        <v>73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 x14ac:dyDescent="0.3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 x14ac:dyDescent="0.3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 x14ac:dyDescent="0.3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 x14ac:dyDescent="0.3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 x14ac:dyDescent="0.3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 x14ac:dyDescent="0.3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 x14ac:dyDescent="0.3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 x14ac:dyDescent="0.3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 x14ac:dyDescent="0.3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 x14ac:dyDescent="0.3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 x14ac:dyDescent="0.3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 x14ac:dyDescent="0.3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 x14ac:dyDescent="0.3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 x14ac:dyDescent="0.3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  <row r="842" spans="1:65" x14ac:dyDescent="0.35">
      <c r="A842" s="1">
        <v>44904</v>
      </c>
      <c r="F842">
        <v>247</v>
      </c>
      <c r="G842">
        <v>34</v>
      </c>
      <c r="H842">
        <v>15</v>
      </c>
      <c r="I842">
        <v>44</v>
      </c>
      <c r="BK842"/>
      <c r="BL842"/>
      <c r="BM842"/>
    </row>
    <row r="843" spans="1:65" x14ac:dyDescent="0.35">
      <c r="A843" s="1">
        <v>44905</v>
      </c>
      <c r="F843">
        <v>252</v>
      </c>
      <c r="G843">
        <v>46</v>
      </c>
      <c r="H843">
        <v>17</v>
      </c>
      <c r="I843">
        <v>57</v>
      </c>
      <c r="BK843"/>
      <c r="BL843"/>
      <c r="BM843"/>
    </row>
    <row r="844" spans="1:65" x14ac:dyDescent="0.35">
      <c r="A844" s="1">
        <v>44907</v>
      </c>
      <c r="F844">
        <v>252</v>
      </c>
      <c r="G844">
        <v>41</v>
      </c>
      <c r="H844">
        <v>13</v>
      </c>
      <c r="I844">
        <v>52</v>
      </c>
      <c r="BK844"/>
      <c r="BL844"/>
      <c r="BM844"/>
    </row>
    <row r="845" spans="1:65" x14ac:dyDescent="0.35">
      <c r="A845" s="1">
        <v>44908</v>
      </c>
      <c r="F845">
        <v>249</v>
      </c>
      <c r="G845">
        <v>37</v>
      </c>
      <c r="H845">
        <v>18</v>
      </c>
      <c r="I845">
        <v>48</v>
      </c>
      <c r="BK845"/>
      <c r="BL845"/>
      <c r="BM845"/>
    </row>
    <row r="846" spans="1:65" x14ac:dyDescent="0.35">
      <c r="A846" s="1">
        <v>44909</v>
      </c>
      <c r="C846">
        <v>880770</v>
      </c>
      <c r="D846">
        <v>858342</v>
      </c>
      <c r="E846">
        <v>10343</v>
      </c>
      <c r="F846">
        <v>256</v>
      </c>
      <c r="G846">
        <v>45</v>
      </c>
      <c r="H846">
        <v>15</v>
      </c>
      <c r="I846">
        <v>74</v>
      </c>
      <c r="W846">
        <f>C846-D846-E846</f>
        <v>12085</v>
      </c>
      <c r="Y846">
        <v>27</v>
      </c>
      <c r="Z846">
        <v>6240</v>
      </c>
      <c r="AA846">
        <v>3728</v>
      </c>
      <c r="AB846">
        <v>37935</v>
      </c>
      <c r="AC846">
        <v>6076</v>
      </c>
      <c r="AD846">
        <v>3606</v>
      </c>
      <c r="AE846">
        <v>36864</v>
      </c>
      <c r="AF846">
        <v>86</v>
      </c>
      <c r="AG846">
        <v>57</v>
      </c>
      <c r="AH846">
        <v>511</v>
      </c>
      <c r="AI846">
        <v>78</v>
      </c>
      <c r="AJ846">
        <v>122</v>
      </c>
      <c r="AK846">
        <v>560</v>
      </c>
      <c r="BK846"/>
      <c r="BL846"/>
      <c r="BM846"/>
    </row>
    <row r="847" spans="1:65" x14ac:dyDescent="0.35">
      <c r="A847" s="1">
        <v>44910</v>
      </c>
      <c r="F847">
        <v>253</v>
      </c>
      <c r="G847">
        <v>55</v>
      </c>
      <c r="H847">
        <v>23</v>
      </c>
      <c r="I847">
        <v>75</v>
      </c>
      <c r="BK847"/>
      <c r="BL847"/>
      <c r="BM847"/>
    </row>
    <row r="848" spans="1:65" x14ac:dyDescent="0.35">
      <c r="A848" s="1">
        <v>44911</v>
      </c>
      <c r="F848">
        <v>297</v>
      </c>
      <c r="G848">
        <v>38</v>
      </c>
      <c r="H848">
        <v>20</v>
      </c>
      <c r="I848">
        <v>47</v>
      </c>
      <c r="BK848"/>
      <c r="BL848"/>
      <c r="BM848"/>
    </row>
    <row r="849" spans="1:65" x14ac:dyDescent="0.35">
      <c r="A849" s="1">
        <v>44912</v>
      </c>
      <c r="F849">
        <v>291</v>
      </c>
      <c r="G849">
        <v>76</v>
      </c>
      <c r="H849">
        <v>22</v>
      </c>
      <c r="I849">
        <v>92</v>
      </c>
      <c r="BK849"/>
      <c r="BL849"/>
      <c r="BM849"/>
    </row>
    <row r="850" spans="1:65" x14ac:dyDescent="0.35">
      <c r="A850" s="1">
        <v>44913</v>
      </c>
      <c r="F850">
        <v>275</v>
      </c>
      <c r="G850">
        <v>74</v>
      </c>
      <c r="H850">
        <v>21</v>
      </c>
      <c r="I850">
        <v>87</v>
      </c>
      <c r="BK850"/>
      <c r="BL850"/>
      <c r="BM850"/>
    </row>
    <row r="851" spans="1:65" x14ac:dyDescent="0.35">
      <c r="A851" s="1">
        <v>44915</v>
      </c>
      <c r="F851">
        <v>277</v>
      </c>
      <c r="G851">
        <v>43</v>
      </c>
      <c r="H851">
        <v>28</v>
      </c>
      <c r="I851">
        <v>54</v>
      </c>
      <c r="BK851"/>
      <c r="BL851"/>
      <c r="BM851"/>
    </row>
    <row r="852" spans="1:65" x14ac:dyDescent="0.35">
      <c r="A852" s="1">
        <v>44916</v>
      </c>
      <c r="C852">
        <v>884263</v>
      </c>
      <c r="D852">
        <v>860621</v>
      </c>
      <c r="E852">
        <v>10387</v>
      </c>
      <c r="F852">
        <v>272</v>
      </c>
      <c r="G852">
        <v>47</v>
      </c>
      <c r="H852">
        <v>32</v>
      </c>
      <c r="I852">
        <v>57</v>
      </c>
      <c r="W852">
        <f>C852-D852-E852</f>
        <v>13255</v>
      </c>
      <c r="Y852">
        <v>44</v>
      </c>
      <c r="Z852">
        <v>6265</v>
      </c>
      <c r="AA852">
        <v>3747</v>
      </c>
      <c r="AB852">
        <v>38138</v>
      </c>
      <c r="AC852">
        <v>6089</v>
      </c>
      <c r="AD852">
        <v>3615</v>
      </c>
      <c r="AE852">
        <v>36956</v>
      </c>
      <c r="AF852">
        <v>86</v>
      </c>
      <c r="AG852">
        <v>59</v>
      </c>
      <c r="AH852">
        <v>514</v>
      </c>
      <c r="AI852">
        <v>90</v>
      </c>
      <c r="AJ852">
        <v>132</v>
      </c>
      <c r="AK852">
        <v>668</v>
      </c>
      <c r="BK852"/>
      <c r="BL852"/>
      <c r="BM852"/>
    </row>
    <row r="853" spans="1:65" x14ac:dyDescent="0.35">
      <c r="A853" s="1">
        <v>44917</v>
      </c>
      <c r="F853">
        <v>268</v>
      </c>
      <c r="G853">
        <v>40</v>
      </c>
      <c r="H853">
        <v>29</v>
      </c>
      <c r="I853">
        <v>56</v>
      </c>
      <c r="BK853"/>
      <c r="BL853"/>
      <c r="BM853"/>
    </row>
    <row r="854" spans="1:65" x14ac:dyDescent="0.35">
      <c r="A854" s="1">
        <v>44918</v>
      </c>
      <c r="F854">
        <v>256</v>
      </c>
      <c r="G854">
        <v>44</v>
      </c>
      <c r="H854">
        <v>26</v>
      </c>
      <c r="I854">
        <v>52</v>
      </c>
      <c r="BK854"/>
      <c r="BL854"/>
      <c r="BM854"/>
    </row>
    <row r="855" spans="1:65" x14ac:dyDescent="0.35">
      <c r="A855" s="1">
        <v>44919</v>
      </c>
      <c r="F855">
        <v>241</v>
      </c>
      <c r="G855">
        <v>33</v>
      </c>
      <c r="H855">
        <v>15</v>
      </c>
      <c r="I855">
        <v>41</v>
      </c>
      <c r="BK855"/>
      <c r="BL855"/>
      <c r="BM855"/>
    </row>
    <row r="856" spans="1:65" x14ac:dyDescent="0.35">
      <c r="A856" s="1">
        <v>44920</v>
      </c>
      <c r="F856">
        <v>246</v>
      </c>
      <c r="G856">
        <v>37</v>
      </c>
      <c r="H856">
        <v>15</v>
      </c>
      <c r="I856">
        <v>47</v>
      </c>
      <c r="BK856"/>
      <c r="BL856"/>
      <c r="BM856"/>
    </row>
    <row r="857" spans="1:65" x14ac:dyDescent="0.35">
      <c r="A857" s="1">
        <v>44921</v>
      </c>
      <c r="F857">
        <v>241</v>
      </c>
      <c r="G857">
        <v>35</v>
      </c>
      <c r="H857">
        <v>17</v>
      </c>
      <c r="I857">
        <v>41</v>
      </c>
      <c r="BK857"/>
      <c r="BL857"/>
      <c r="BM857"/>
    </row>
    <row r="858" spans="1:65" x14ac:dyDescent="0.35">
      <c r="A858" s="1">
        <v>44922</v>
      </c>
      <c r="F858">
        <v>239</v>
      </c>
      <c r="G858">
        <v>52</v>
      </c>
      <c r="H858">
        <v>19</v>
      </c>
      <c r="I858">
        <v>59</v>
      </c>
      <c r="BK858"/>
      <c r="BL858"/>
      <c r="BM858"/>
    </row>
    <row r="859" spans="1:65" x14ac:dyDescent="0.35">
      <c r="A859" s="1">
        <v>44923</v>
      </c>
      <c r="C859">
        <v>886411</v>
      </c>
      <c r="D859">
        <v>863303</v>
      </c>
      <c r="E859">
        <v>10423</v>
      </c>
      <c r="F859">
        <v>243</v>
      </c>
      <c r="G859">
        <v>35</v>
      </c>
      <c r="H859">
        <v>20</v>
      </c>
      <c r="I859">
        <v>42</v>
      </c>
      <c r="W859">
        <f>C859-D859-E859</f>
        <v>12685</v>
      </c>
      <c r="Y859">
        <v>36</v>
      </c>
      <c r="Z859">
        <v>6280</v>
      </c>
      <c r="AA859">
        <v>3753</v>
      </c>
      <c r="AB859">
        <v>38251</v>
      </c>
      <c r="AC859">
        <v>6113</v>
      </c>
      <c r="AD859">
        <v>3627</v>
      </c>
      <c r="AE859">
        <v>37073</v>
      </c>
      <c r="AF859">
        <v>86</v>
      </c>
      <c r="AG859">
        <v>60</v>
      </c>
      <c r="AH859">
        <v>516</v>
      </c>
      <c r="AI859">
        <v>81</v>
      </c>
      <c r="AJ859">
        <v>126</v>
      </c>
      <c r="AK859">
        <v>662</v>
      </c>
      <c r="BK859"/>
      <c r="BL859"/>
      <c r="BM859"/>
    </row>
    <row r="860" spans="1:65" x14ac:dyDescent="0.35">
      <c r="A860" s="1">
        <v>44925</v>
      </c>
      <c r="F860">
        <v>274</v>
      </c>
      <c r="G860">
        <v>60</v>
      </c>
      <c r="H860">
        <v>23</v>
      </c>
      <c r="I860">
        <v>65</v>
      </c>
      <c r="BK860"/>
      <c r="BL860"/>
      <c r="BM860"/>
    </row>
    <row r="861" spans="1:65" x14ac:dyDescent="0.35">
      <c r="A861" s="1">
        <v>44927</v>
      </c>
      <c r="F861">
        <v>259</v>
      </c>
      <c r="G861">
        <v>48</v>
      </c>
      <c r="H861">
        <v>17</v>
      </c>
      <c r="I861">
        <v>52</v>
      </c>
      <c r="BK861"/>
      <c r="BL861"/>
      <c r="BM861"/>
    </row>
    <row r="862" spans="1:65" x14ac:dyDescent="0.35">
      <c r="A862" s="1">
        <v>44928</v>
      </c>
      <c r="F862">
        <v>254</v>
      </c>
      <c r="G862">
        <v>46</v>
      </c>
      <c r="H862">
        <v>17</v>
      </c>
      <c r="I862">
        <v>50</v>
      </c>
      <c r="BK862"/>
      <c r="BL862"/>
      <c r="BM862"/>
    </row>
    <row r="863" spans="1:65" x14ac:dyDescent="0.35">
      <c r="A863" s="1">
        <v>44929</v>
      </c>
      <c r="F863">
        <v>226</v>
      </c>
      <c r="G863">
        <v>35</v>
      </c>
      <c r="H863">
        <v>18</v>
      </c>
      <c r="I863">
        <v>43</v>
      </c>
      <c r="BK863"/>
      <c r="BL863"/>
      <c r="BM863"/>
    </row>
    <row r="864" spans="1:65" x14ac:dyDescent="0.35">
      <c r="A864" s="1">
        <v>44930</v>
      </c>
      <c r="C864">
        <v>888667</v>
      </c>
      <c r="D864">
        <v>870427</v>
      </c>
      <c r="E864">
        <v>10463</v>
      </c>
      <c r="F864">
        <v>248</v>
      </c>
      <c r="G864">
        <v>46</v>
      </c>
      <c r="H864">
        <v>21</v>
      </c>
      <c r="I864">
        <v>53</v>
      </c>
      <c r="W864">
        <f>C864-D864-E864</f>
        <v>7777</v>
      </c>
      <c r="Y864">
        <v>40</v>
      </c>
      <c r="Z864">
        <v>6301</v>
      </c>
      <c r="AA864">
        <v>3768</v>
      </c>
      <c r="AB864">
        <v>38347</v>
      </c>
      <c r="AC864">
        <v>6130</v>
      </c>
      <c r="AD864">
        <v>3646</v>
      </c>
      <c r="AE864">
        <v>37220</v>
      </c>
      <c r="AF864">
        <v>86</v>
      </c>
      <c r="AG864">
        <v>61</v>
      </c>
      <c r="AH864">
        <v>517</v>
      </c>
      <c r="AI864">
        <v>85</v>
      </c>
      <c r="AJ864">
        <v>122</v>
      </c>
      <c r="AK864">
        <v>610</v>
      </c>
      <c r="BK864"/>
      <c r="BL864"/>
      <c r="BM864"/>
    </row>
    <row r="865" spans="1:65" x14ac:dyDescent="0.35">
      <c r="A865" s="1">
        <v>44932</v>
      </c>
      <c r="F865">
        <v>243</v>
      </c>
      <c r="G865">
        <v>32</v>
      </c>
      <c r="H865">
        <v>20</v>
      </c>
      <c r="I865">
        <v>42</v>
      </c>
      <c r="BK865"/>
      <c r="BL865"/>
      <c r="BM865"/>
    </row>
    <row r="866" spans="1:65" x14ac:dyDescent="0.35">
      <c r="A866" s="1">
        <v>44933</v>
      </c>
      <c r="F866">
        <v>220</v>
      </c>
      <c r="G866">
        <v>34</v>
      </c>
      <c r="H866">
        <v>17</v>
      </c>
      <c r="I866">
        <v>36</v>
      </c>
      <c r="BK866"/>
      <c r="BL866"/>
      <c r="BM866"/>
    </row>
    <row r="867" spans="1:65" x14ac:dyDescent="0.35">
      <c r="A867" s="1">
        <v>44934</v>
      </c>
      <c r="F867">
        <v>224</v>
      </c>
      <c r="G867">
        <v>33</v>
      </c>
      <c r="H867">
        <v>15</v>
      </c>
      <c r="I867">
        <v>37</v>
      </c>
      <c r="BK867"/>
      <c r="BL867"/>
      <c r="BM867"/>
    </row>
    <row r="868" spans="1:65" x14ac:dyDescent="0.35">
      <c r="A868" s="1">
        <v>44935</v>
      </c>
      <c r="F868">
        <v>226</v>
      </c>
      <c r="G868">
        <v>31</v>
      </c>
      <c r="H868">
        <v>18</v>
      </c>
      <c r="I868">
        <v>34</v>
      </c>
      <c r="BK868"/>
      <c r="BL868"/>
      <c r="BM868"/>
    </row>
    <row r="869" spans="1:65" x14ac:dyDescent="0.35">
      <c r="A869" s="1">
        <v>44937</v>
      </c>
      <c r="C869">
        <v>890868</v>
      </c>
      <c r="D869">
        <v>870427</v>
      </c>
      <c r="E869">
        <v>10508</v>
      </c>
      <c r="F869">
        <v>222</v>
      </c>
      <c r="G869">
        <v>38</v>
      </c>
      <c r="H869">
        <v>23</v>
      </c>
      <c r="I869">
        <v>45</v>
      </c>
      <c r="W869">
        <f>C869-D869-E869</f>
        <v>9933</v>
      </c>
      <c r="Y869">
        <v>45</v>
      </c>
      <c r="Z869">
        <v>6312</v>
      </c>
      <c r="AA869">
        <v>3774</v>
      </c>
      <c r="AB869">
        <v>38433</v>
      </c>
      <c r="AC869">
        <v>6154</v>
      </c>
      <c r="AD869">
        <v>3667</v>
      </c>
      <c r="AE869">
        <v>37416</v>
      </c>
      <c r="AF869">
        <v>86</v>
      </c>
      <c r="AG869">
        <v>61</v>
      </c>
      <c r="AH869">
        <v>519</v>
      </c>
      <c r="AI869">
        <v>72</v>
      </c>
      <c r="AJ869">
        <v>107</v>
      </c>
      <c r="AK869">
        <v>498</v>
      </c>
      <c r="BK869"/>
      <c r="BL869"/>
      <c r="BM869"/>
    </row>
    <row r="870" spans="1:65" x14ac:dyDescent="0.35">
      <c r="A870" s="1">
        <v>44938</v>
      </c>
      <c r="F870">
        <v>232</v>
      </c>
      <c r="G870">
        <v>43</v>
      </c>
      <c r="H870">
        <v>16</v>
      </c>
      <c r="I870">
        <v>46</v>
      </c>
      <c r="BK870"/>
      <c r="BL870"/>
      <c r="BM870"/>
    </row>
    <row r="871" spans="1:65" x14ac:dyDescent="0.35">
      <c r="A871" s="1">
        <v>44939</v>
      </c>
      <c r="F871">
        <v>231</v>
      </c>
      <c r="G871">
        <v>43</v>
      </c>
      <c r="H871">
        <v>19</v>
      </c>
      <c r="I871">
        <v>48</v>
      </c>
      <c r="BK871"/>
      <c r="BL871"/>
      <c r="BM871"/>
    </row>
    <row r="872" spans="1:65" x14ac:dyDescent="0.35">
      <c r="A872" s="1">
        <v>44941</v>
      </c>
      <c r="F872">
        <v>222</v>
      </c>
      <c r="G872">
        <v>20</v>
      </c>
      <c r="H872">
        <v>19</v>
      </c>
      <c r="I872">
        <v>21</v>
      </c>
      <c r="BK872"/>
      <c r="BL872"/>
      <c r="BM872"/>
    </row>
    <row r="873" spans="1:65" x14ac:dyDescent="0.35">
      <c r="A873" s="1">
        <v>44942</v>
      </c>
      <c r="F873">
        <v>217</v>
      </c>
      <c r="G873">
        <v>22</v>
      </c>
      <c r="H873">
        <v>21</v>
      </c>
      <c r="I873">
        <v>26</v>
      </c>
      <c r="BK873"/>
      <c r="BL873"/>
      <c r="BM873"/>
    </row>
    <row r="874" spans="1:65" x14ac:dyDescent="0.35">
      <c r="A874" s="1">
        <v>44943</v>
      </c>
      <c r="F874">
        <v>195</v>
      </c>
      <c r="G874">
        <v>23</v>
      </c>
      <c r="H874">
        <v>13</v>
      </c>
      <c r="I874">
        <v>27</v>
      </c>
      <c r="BK874"/>
      <c r="BL874"/>
      <c r="BM874"/>
    </row>
    <row r="875" spans="1:65" x14ac:dyDescent="0.35">
      <c r="A875" s="1">
        <v>44944</v>
      </c>
      <c r="C875">
        <v>892558</v>
      </c>
      <c r="D875">
        <v>873876</v>
      </c>
      <c r="E875">
        <v>10538</v>
      </c>
      <c r="F875">
        <v>177</v>
      </c>
      <c r="G875">
        <v>42</v>
      </c>
      <c r="H875">
        <v>16</v>
      </c>
      <c r="I875">
        <v>54</v>
      </c>
      <c r="W875">
        <f>C875-D875-E875</f>
        <v>8144</v>
      </c>
      <c r="Y875">
        <v>30</v>
      </c>
      <c r="Z875">
        <v>6323</v>
      </c>
      <c r="AA875">
        <v>3774</v>
      </c>
      <c r="AB875">
        <v>38500</v>
      </c>
      <c r="AC875">
        <v>6178</v>
      </c>
      <c r="AD875">
        <v>3686</v>
      </c>
      <c r="AE875">
        <v>37618</v>
      </c>
      <c r="AF875">
        <v>87</v>
      </c>
      <c r="AG875">
        <v>61</v>
      </c>
      <c r="AH875">
        <v>520</v>
      </c>
      <c r="AI875">
        <v>58</v>
      </c>
      <c r="AJ875">
        <v>88</v>
      </c>
      <c r="AK875">
        <v>362</v>
      </c>
      <c r="BK875"/>
      <c r="BL875"/>
      <c r="BM875"/>
    </row>
    <row r="876" spans="1:65" x14ac:dyDescent="0.35">
      <c r="A876" s="1">
        <v>44945</v>
      </c>
      <c r="F876">
        <v>180</v>
      </c>
      <c r="G876">
        <v>31</v>
      </c>
      <c r="H876">
        <v>16</v>
      </c>
      <c r="I876">
        <v>35</v>
      </c>
      <c r="BK876"/>
      <c r="BL876"/>
      <c r="BM876"/>
    </row>
    <row r="877" spans="1:65" x14ac:dyDescent="0.35">
      <c r="A877" s="1">
        <v>44946</v>
      </c>
      <c r="F877">
        <v>176</v>
      </c>
      <c r="G877">
        <v>29</v>
      </c>
      <c r="H877">
        <v>12</v>
      </c>
      <c r="I877">
        <v>35</v>
      </c>
      <c r="BK877"/>
      <c r="BL877"/>
      <c r="BM877"/>
    </row>
    <row r="878" spans="1:65" x14ac:dyDescent="0.35">
      <c r="A878" s="1">
        <v>44947</v>
      </c>
      <c r="F878">
        <v>172</v>
      </c>
      <c r="G878">
        <v>38</v>
      </c>
      <c r="H878">
        <v>14</v>
      </c>
      <c r="I878">
        <v>44</v>
      </c>
      <c r="BK878"/>
      <c r="BL878"/>
      <c r="BM878"/>
    </row>
    <row r="879" spans="1:65" x14ac:dyDescent="0.35">
      <c r="A879" s="1">
        <v>44948</v>
      </c>
      <c r="F879">
        <v>166</v>
      </c>
      <c r="G879">
        <v>37</v>
      </c>
      <c r="H879">
        <v>13</v>
      </c>
      <c r="I879">
        <v>45</v>
      </c>
      <c r="BK879"/>
      <c r="BL879"/>
      <c r="BM879"/>
    </row>
    <row r="880" spans="1:65" x14ac:dyDescent="0.35">
      <c r="A880" s="1">
        <v>44950</v>
      </c>
      <c r="F880">
        <v>164</v>
      </c>
      <c r="G880">
        <v>25</v>
      </c>
      <c r="H880">
        <v>10</v>
      </c>
      <c r="I880">
        <v>31</v>
      </c>
      <c r="BK880"/>
      <c r="BL880"/>
      <c r="BM880"/>
    </row>
    <row r="881" spans="1:65" x14ac:dyDescent="0.35">
      <c r="A881" s="1">
        <v>44951</v>
      </c>
      <c r="C881">
        <v>894124</v>
      </c>
      <c r="D881">
        <v>875988</v>
      </c>
      <c r="E881">
        <v>10566</v>
      </c>
      <c r="F881">
        <v>154</v>
      </c>
      <c r="G881">
        <v>26</v>
      </c>
      <c r="H881">
        <v>16</v>
      </c>
      <c r="I881">
        <v>35</v>
      </c>
      <c r="W881">
        <f>C881-D881-E881</f>
        <v>7570</v>
      </c>
      <c r="Y881">
        <v>28</v>
      </c>
      <c r="Z881">
        <v>6327</v>
      </c>
      <c r="AA881">
        <v>3778</v>
      </c>
      <c r="AB881">
        <v>38565</v>
      </c>
      <c r="AC881">
        <v>6193</v>
      </c>
      <c r="AD881">
        <v>3692</v>
      </c>
      <c r="AE881">
        <v>37730</v>
      </c>
      <c r="AF881">
        <v>87</v>
      </c>
      <c r="AG881">
        <v>61</v>
      </c>
      <c r="AH881">
        <v>521</v>
      </c>
      <c r="AI881">
        <v>47</v>
      </c>
      <c r="AJ881">
        <v>86</v>
      </c>
      <c r="AK881">
        <v>314</v>
      </c>
      <c r="BK881"/>
      <c r="BL881"/>
      <c r="BM881"/>
    </row>
    <row r="882" spans="1:65" x14ac:dyDescent="0.35">
      <c r="A882" s="1">
        <v>44952</v>
      </c>
      <c r="F882">
        <v>161</v>
      </c>
      <c r="G882">
        <v>26</v>
      </c>
      <c r="H882">
        <v>16</v>
      </c>
      <c r="I882">
        <v>36</v>
      </c>
      <c r="BK882"/>
      <c r="BL882"/>
      <c r="BM882"/>
    </row>
    <row r="883" spans="1:65" x14ac:dyDescent="0.35">
      <c r="A883" s="1">
        <v>44953</v>
      </c>
      <c r="F883">
        <v>144</v>
      </c>
      <c r="G883">
        <v>18</v>
      </c>
      <c r="H883">
        <v>10</v>
      </c>
      <c r="I883">
        <v>21</v>
      </c>
      <c r="BK883"/>
      <c r="BL883"/>
      <c r="BM883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74</v>
      </c>
      <c r="C1" t="s">
        <v>75</v>
      </c>
      <c r="D1" t="s">
        <v>76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77</v>
      </c>
      <c r="B2">
        <v>10</v>
      </c>
      <c r="C2">
        <v>6</v>
      </c>
      <c r="D2">
        <v>92</v>
      </c>
    </row>
    <row r="3" spans="1:12" x14ac:dyDescent="0.35">
      <c r="A3" t="s">
        <v>78</v>
      </c>
      <c r="B3">
        <f>LARGE(covid19!Z:Z,1)-LARGE(covid19!Z:Z,2)</f>
        <v>4</v>
      </c>
      <c r="C3">
        <f>LARGE(covid19!AA:AA,1)-LARGE(covid19!AA:AA,2)</f>
        <v>4</v>
      </c>
      <c r="D3">
        <f>LARGE(covid19!AB:AB,1)-LARGE(covid19!AB:AB,2)</f>
        <v>65</v>
      </c>
    </row>
    <row r="4" spans="1:12" x14ac:dyDescent="0.35">
      <c r="A4" t="s">
        <v>79</v>
      </c>
      <c r="B4">
        <v>0.13</v>
      </c>
      <c r="C4">
        <v>0.13</v>
      </c>
      <c r="D4">
        <v>0.13</v>
      </c>
      <c r="F4">
        <f t="shared" ref="F4" si="0">ROUND(B$2*B4,0)</f>
        <v>1</v>
      </c>
      <c r="G4">
        <f t="shared" ref="G4" si="1">ROUND(C$2*C4,0)</f>
        <v>1</v>
      </c>
      <c r="H4">
        <f t="shared" ref="H4" si="2">ROUND(D$2*D4,0)</f>
        <v>12</v>
      </c>
      <c r="J4">
        <f t="shared" ref="J4" si="3">ROUND(B$3*B4,0)</f>
        <v>1</v>
      </c>
      <c r="K4">
        <f t="shared" ref="K4" si="4">ROUND(C$3*C4,0)</f>
        <v>1</v>
      </c>
      <c r="L4">
        <f t="shared" ref="L4" si="5">ROUND(D$3*D4,0)</f>
        <v>8</v>
      </c>
    </row>
    <row r="5" spans="1:12" x14ac:dyDescent="0.35">
      <c r="A5" t="s">
        <v>80</v>
      </c>
      <c r="B5">
        <v>0.2</v>
      </c>
      <c r="C5">
        <v>0.16</v>
      </c>
      <c r="D5">
        <v>0.25</v>
      </c>
      <c r="F5">
        <f t="shared" ref="F5:H11" si="6">ROUND(B$2*B5,0)</f>
        <v>2</v>
      </c>
      <c r="G5">
        <f t="shared" si="6"/>
        <v>1</v>
      </c>
      <c r="H5">
        <f t="shared" si="6"/>
        <v>23</v>
      </c>
      <c r="J5">
        <f t="shared" ref="J5:J11" si="7">ROUND(B$3*B5,0)</f>
        <v>1</v>
      </c>
      <c r="K5">
        <f t="shared" ref="K5:L11" si="8">ROUND(C$3*C5,0)</f>
        <v>1</v>
      </c>
      <c r="L5">
        <f t="shared" si="8"/>
        <v>16</v>
      </c>
    </row>
    <row r="6" spans="1:12" x14ac:dyDescent="0.35">
      <c r="A6" t="s">
        <v>81</v>
      </c>
      <c r="B6">
        <v>0.16</v>
      </c>
      <c r="C6">
        <v>0.14000000000000001</v>
      </c>
      <c r="D6">
        <v>0.17</v>
      </c>
      <c r="F6">
        <f t="shared" si="6"/>
        <v>2</v>
      </c>
      <c r="G6">
        <f t="shared" si="6"/>
        <v>1</v>
      </c>
      <c r="H6">
        <f t="shared" si="6"/>
        <v>16</v>
      </c>
      <c r="J6">
        <f t="shared" si="7"/>
        <v>1</v>
      </c>
      <c r="K6">
        <f t="shared" si="8"/>
        <v>1</v>
      </c>
      <c r="L6">
        <f t="shared" si="8"/>
        <v>11</v>
      </c>
    </row>
    <row r="7" spans="1:12" x14ac:dyDescent="0.35">
      <c r="A7" t="s">
        <v>82</v>
      </c>
      <c r="B7">
        <v>0.16</v>
      </c>
      <c r="C7">
        <v>0.14000000000000001</v>
      </c>
      <c r="D7">
        <v>0.13</v>
      </c>
      <c r="F7">
        <f t="shared" si="6"/>
        <v>2</v>
      </c>
      <c r="G7">
        <f t="shared" si="6"/>
        <v>1</v>
      </c>
      <c r="H7">
        <f t="shared" si="6"/>
        <v>12</v>
      </c>
      <c r="J7">
        <f t="shared" si="7"/>
        <v>1</v>
      </c>
      <c r="K7">
        <f t="shared" si="8"/>
        <v>1</v>
      </c>
      <c r="L7">
        <f t="shared" si="8"/>
        <v>8</v>
      </c>
    </row>
    <row r="8" spans="1:12" x14ac:dyDescent="0.35">
      <c r="A8" t="s">
        <v>83</v>
      </c>
      <c r="B8">
        <v>0.12</v>
      </c>
      <c r="C8">
        <v>0.15</v>
      </c>
      <c r="D8">
        <v>0.12</v>
      </c>
      <c r="F8">
        <f t="shared" si="6"/>
        <v>1</v>
      </c>
      <c r="G8">
        <f t="shared" si="6"/>
        <v>1</v>
      </c>
      <c r="H8">
        <f t="shared" si="6"/>
        <v>11</v>
      </c>
      <c r="J8">
        <f t="shared" si="7"/>
        <v>0</v>
      </c>
      <c r="K8">
        <f t="shared" si="8"/>
        <v>1</v>
      </c>
      <c r="L8">
        <f t="shared" si="8"/>
        <v>8</v>
      </c>
    </row>
    <row r="9" spans="1:12" x14ac:dyDescent="0.35">
      <c r="A9" t="s">
        <v>84</v>
      </c>
      <c r="B9">
        <v>0.1</v>
      </c>
      <c r="C9">
        <v>0.12</v>
      </c>
      <c r="D9">
        <v>0.1</v>
      </c>
      <c r="F9">
        <f t="shared" si="6"/>
        <v>1</v>
      </c>
      <c r="G9">
        <f t="shared" si="6"/>
        <v>1</v>
      </c>
      <c r="H9">
        <f t="shared" si="6"/>
        <v>9</v>
      </c>
      <c r="J9">
        <f t="shared" si="7"/>
        <v>0</v>
      </c>
      <c r="K9">
        <f t="shared" si="8"/>
        <v>0</v>
      </c>
      <c r="L9">
        <f t="shared" si="8"/>
        <v>7</v>
      </c>
    </row>
    <row r="10" spans="1:12" x14ac:dyDescent="0.35">
      <c r="A10" t="s">
        <v>85</v>
      </c>
      <c r="B10">
        <v>7.0000000000000007E-2</v>
      </c>
      <c r="C10">
        <v>0.08</v>
      </c>
      <c r="D10">
        <v>0.06</v>
      </c>
      <c r="F10">
        <f t="shared" si="6"/>
        <v>1</v>
      </c>
      <c r="G10">
        <f t="shared" si="6"/>
        <v>0</v>
      </c>
      <c r="H10">
        <f t="shared" si="6"/>
        <v>6</v>
      </c>
      <c r="J10">
        <f t="shared" si="7"/>
        <v>0</v>
      </c>
      <c r="K10">
        <f t="shared" si="8"/>
        <v>0</v>
      </c>
      <c r="L10">
        <f t="shared" si="8"/>
        <v>4</v>
      </c>
    </row>
    <row r="11" spans="1:12" x14ac:dyDescent="0.35">
      <c r="A11" t="s">
        <v>86</v>
      </c>
      <c r="B11">
        <v>0.06</v>
      </c>
      <c r="C11">
        <v>7.0000000000000007E-2</v>
      </c>
      <c r="D11">
        <v>0.04</v>
      </c>
      <c r="F11">
        <f t="shared" si="6"/>
        <v>1</v>
      </c>
      <c r="G11">
        <f t="shared" si="6"/>
        <v>0</v>
      </c>
      <c r="H11">
        <f t="shared" si="6"/>
        <v>4</v>
      </c>
      <c r="J11">
        <f t="shared" si="7"/>
        <v>0</v>
      </c>
      <c r="K11">
        <f t="shared" si="8"/>
        <v>0</v>
      </c>
      <c r="L11">
        <f t="shared" si="8"/>
        <v>3</v>
      </c>
    </row>
    <row r="13" spans="1:12" x14ac:dyDescent="0.35">
      <c r="B13">
        <f>SUM(B4:B12)</f>
        <v>1</v>
      </c>
      <c r="C13">
        <f>SUM(C4:C12)</f>
        <v>0.99</v>
      </c>
      <c r="D13">
        <f t="shared" ref="D13" si="9">SUM(D4:D11)</f>
        <v>1</v>
      </c>
      <c r="F13">
        <f>SUM(F4:F12)</f>
        <v>11</v>
      </c>
      <c r="G13">
        <f>SUM(G4:G12)</f>
        <v>6</v>
      </c>
      <c r="H13">
        <f>SUM(H4:H11)</f>
        <v>93</v>
      </c>
      <c r="J13">
        <f>SUM(J4:J12)</f>
        <v>4</v>
      </c>
      <c r="K13">
        <f>SUM(K4:K12)</f>
        <v>5</v>
      </c>
      <c r="L13">
        <f>SUM(L4:L11)</f>
        <v>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Q53"/>
  <sheetViews>
    <sheetView workbookViewId="0">
      <pane xSplit="2" ySplit="1" topLeftCell="BL2" activePane="bottomRight" state="frozen"/>
      <selection pane="topRight" activeCell="C1" sqref="C1"/>
      <selection pane="bottomLeft" activeCell="A2" sqref="A2"/>
      <selection pane="bottomRight" activeCell="BQ1" sqref="BQ1:BQ1048576"/>
    </sheetView>
  </sheetViews>
  <sheetFormatPr defaultRowHeight="14.5" x14ac:dyDescent="0.35"/>
  <cols>
    <col min="1" max="1" width="19.453125" bestFit="1" customWidth="1"/>
    <col min="2" max="2" width="12.81640625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1" width="10.453125" bestFit="1" customWidth="1"/>
    <col min="62" max="62" width="11.54296875" customWidth="1"/>
    <col min="63" max="63" width="10.453125" bestFit="1" customWidth="1"/>
    <col min="64" max="65" width="11.453125" bestFit="1" customWidth="1"/>
    <col min="67" max="68" width="9.453125" bestFit="1" customWidth="1"/>
    <col min="69" max="69" width="12.81640625" customWidth="1"/>
  </cols>
  <sheetData>
    <row r="1" spans="1:69" s="1" customFormat="1" x14ac:dyDescent="0.35">
      <c r="B1" s="1">
        <f>MAX(covid19!A:A)</f>
        <v>44953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  <c r="BK1" s="1">
        <v>44909</v>
      </c>
      <c r="BL1" s="1">
        <v>44916</v>
      </c>
      <c r="BM1" s="1">
        <v>45288</v>
      </c>
      <c r="BN1" s="1">
        <v>44930</v>
      </c>
      <c r="BO1" s="1">
        <f>BN1+7</f>
        <v>44937</v>
      </c>
      <c r="BP1" s="1">
        <v>44944</v>
      </c>
      <c r="BQ1" s="1">
        <v>44951</v>
      </c>
    </row>
    <row r="2" spans="1:69" x14ac:dyDescent="0.35">
      <c r="A2" s="16" t="str">
        <f>"Bremer "&amp;'Age Range Break Down'!A4&amp;" min"</f>
        <v>Bremer 0-17 min</v>
      </c>
      <c r="B2">
        <f>'Age Range Break Down'!F4</f>
        <v>1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  <c r="BK2">
        <v>4</v>
      </c>
      <c r="BL2">
        <v>5</v>
      </c>
      <c r="BM2">
        <v>2</v>
      </c>
      <c r="BN2">
        <v>2</v>
      </c>
      <c r="BO2">
        <v>2</v>
      </c>
      <c r="BP2">
        <v>2</v>
      </c>
      <c r="BQ2">
        <v>1</v>
      </c>
    </row>
    <row r="3" spans="1:69" x14ac:dyDescent="0.35">
      <c r="A3" s="16" t="str">
        <f>"Bremer "&amp;'Age Range Break Down'!A5&amp;" min"</f>
        <v>Bremer 18-29 min</v>
      </c>
      <c r="B3">
        <f>'Age Range Break Down'!F5</f>
        <v>2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  <c r="BK3">
        <v>7</v>
      </c>
      <c r="BL3">
        <v>8</v>
      </c>
      <c r="BM3">
        <v>3</v>
      </c>
      <c r="BN3">
        <v>3</v>
      </c>
      <c r="BO3">
        <v>4</v>
      </c>
      <c r="BP3">
        <v>3</v>
      </c>
      <c r="BQ3">
        <v>2</v>
      </c>
    </row>
    <row r="4" spans="1:69" x14ac:dyDescent="0.35">
      <c r="A4" s="16" t="str">
        <f>"Bremer "&amp;'Age Range Break Down'!A6&amp;" min"</f>
        <v>Bremer 30-39 min</v>
      </c>
      <c r="B4">
        <f>'Age Range Break Down'!F6</f>
        <v>2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  <c r="BK4">
        <v>6</v>
      </c>
      <c r="BL4">
        <v>7</v>
      </c>
      <c r="BM4">
        <v>2</v>
      </c>
      <c r="BN4">
        <v>2</v>
      </c>
      <c r="BO4">
        <v>3</v>
      </c>
      <c r="BP4">
        <v>3</v>
      </c>
      <c r="BQ4">
        <v>2</v>
      </c>
    </row>
    <row r="5" spans="1:69" x14ac:dyDescent="0.35">
      <c r="A5" s="16" t="str">
        <f>"Bremer "&amp;'Age Range Break Down'!A7&amp;" min"</f>
        <v>Bremer 40-49 min</v>
      </c>
      <c r="B5">
        <f>'Age Range Break Down'!F7</f>
        <v>2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  <c r="BK5">
        <v>5</v>
      </c>
      <c r="BL5">
        <v>6</v>
      </c>
      <c r="BM5">
        <v>2</v>
      </c>
      <c r="BN5">
        <v>2</v>
      </c>
      <c r="BO5">
        <v>3</v>
      </c>
      <c r="BP5">
        <v>3</v>
      </c>
      <c r="BQ5">
        <v>2</v>
      </c>
    </row>
    <row r="6" spans="1:69" x14ac:dyDescent="0.35">
      <c r="A6" s="16" t="str">
        <f>"Bremer "&amp;'Age Range Break Down'!A8&amp;" min"</f>
        <v>Bremer 50-59 min</v>
      </c>
      <c r="B6">
        <f>'Age Range Break Down'!F8</f>
        <v>1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  <c r="BK6">
        <v>4</v>
      </c>
      <c r="BL6">
        <v>5</v>
      </c>
      <c r="BM6">
        <v>2</v>
      </c>
      <c r="BN6">
        <v>2</v>
      </c>
      <c r="BO6">
        <v>2</v>
      </c>
      <c r="BP6">
        <v>2</v>
      </c>
      <c r="BQ6">
        <v>1</v>
      </c>
    </row>
    <row r="7" spans="1:69" x14ac:dyDescent="0.35">
      <c r="A7" s="16" t="str">
        <f>"Bremer "&amp;'Age Range Break Down'!A9&amp;" min"</f>
        <v>Bremer 60-69 min</v>
      </c>
      <c r="B7">
        <f>'Age Range Break Down'!F9</f>
        <v>1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  <c r="BK7">
        <v>3</v>
      </c>
      <c r="BL7">
        <v>4</v>
      </c>
      <c r="BM7">
        <v>1</v>
      </c>
      <c r="BN7">
        <v>1</v>
      </c>
      <c r="BO7">
        <v>2</v>
      </c>
      <c r="BP7">
        <v>2</v>
      </c>
      <c r="BQ7">
        <v>1</v>
      </c>
    </row>
    <row r="8" spans="1:69" x14ac:dyDescent="0.35">
      <c r="A8" s="16" t="str">
        <f>"Bremer "&amp;'Age Range Break Down'!A10&amp;" min"</f>
        <v>Bremer 70-79 min</v>
      </c>
      <c r="B8">
        <f>'Age Range Break Down'!F10</f>
        <v>1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  <c r="BK8">
        <v>2</v>
      </c>
      <c r="BL8">
        <v>3</v>
      </c>
      <c r="BM8">
        <v>1</v>
      </c>
      <c r="BN8">
        <v>1</v>
      </c>
      <c r="BO8">
        <v>1</v>
      </c>
      <c r="BP8">
        <v>1</v>
      </c>
      <c r="BQ8">
        <v>1</v>
      </c>
    </row>
    <row r="9" spans="1:69" x14ac:dyDescent="0.3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  <c r="BM9">
        <v>1</v>
      </c>
      <c r="BN9">
        <v>1</v>
      </c>
      <c r="BO9">
        <v>1</v>
      </c>
      <c r="BP9">
        <v>1</v>
      </c>
      <c r="BQ9">
        <v>1</v>
      </c>
    </row>
    <row r="10" spans="1:69" x14ac:dyDescent="0.35">
      <c r="A10" s="16" t="str">
        <f>"Bremer "&amp;'Age Range Break Down'!A4&amp;" max"</f>
        <v>Bremer 0-17 max</v>
      </c>
      <c r="B10">
        <f>'Age Range Break Down'!J4</f>
        <v>1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3</v>
      </c>
      <c r="BL10">
        <v>3</v>
      </c>
      <c r="BM10">
        <v>2</v>
      </c>
      <c r="BN10">
        <v>3</v>
      </c>
      <c r="BO10">
        <v>1</v>
      </c>
      <c r="BP10">
        <v>1</v>
      </c>
      <c r="BQ10">
        <v>1</v>
      </c>
    </row>
    <row r="11" spans="1:69" x14ac:dyDescent="0.35">
      <c r="A11" s="16" t="str">
        <f>"Bremer "&amp;'Age Range Break Down'!A5&amp;" max"</f>
        <v>Bremer 18-29 max</v>
      </c>
      <c r="B11">
        <f>'Age Range Break Down'!J5</f>
        <v>1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  <c r="BK11">
        <v>5</v>
      </c>
      <c r="BL11">
        <v>5</v>
      </c>
      <c r="BM11">
        <v>3</v>
      </c>
      <c r="BN11">
        <v>4</v>
      </c>
      <c r="BO11">
        <v>2</v>
      </c>
      <c r="BP11">
        <v>2</v>
      </c>
      <c r="BQ11">
        <v>1</v>
      </c>
    </row>
    <row r="12" spans="1:69" x14ac:dyDescent="0.35">
      <c r="A12" s="16" t="str">
        <f>"Bremer "&amp;'Age Range Break Down'!A6&amp;" max"</f>
        <v>Bremer 30-39 max</v>
      </c>
      <c r="B12">
        <f>'Age Range Break Down'!J6</f>
        <v>1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  <c r="BK12">
        <v>4</v>
      </c>
      <c r="BL12">
        <v>4</v>
      </c>
      <c r="BM12">
        <v>3</v>
      </c>
      <c r="BN12">
        <v>4</v>
      </c>
      <c r="BO12">
        <v>2</v>
      </c>
      <c r="BP12">
        <v>2</v>
      </c>
      <c r="BQ12">
        <v>1</v>
      </c>
    </row>
    <row r="13" spans="1:69" x14ac:dyDescent="0.35">
      <c r="A13" s="16" t="str">
        <f>"Bremer "&amp;'Age Range Break Down'!A7&amp;" max"</f>
        <v>Bremer 40-49 max</v>
      </c>
      <c r="B13">
        <f>'Age Range Break Down'!J7</f>
        <v>1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  <c r="BK13">
        <v>4</v>
      </c>
      <c r="BL13">
        <v>4</v>
      </c>
      <c r="BM13">
        <v>2</v>
      </c>
      <c r="BN13">
        <v>3</v>
      </c>
      <c r="BO13">
        <v>2</v>
      </c>
      <c r="BP13">
        <v>2</v>
      </c>
      <c r="BQ13">
        <v>1</v>
      </c>
    </row>
    <row r="14" spans="1:69" x14ac:dyDescent="0.35">
      <c r="A14" s="16" t="str">
        <f>"Bremer "&amp;'Age Range Break Down'!A8&amp;" max"</f>
        <v>Bremer 50-59 max</v>
      </c>
      <c r="B14">
        <f>'Age Range Break Down'!J8</f>
        <v>0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  <c r="BK14">
        <v>3</v>
      </c>
      <c r="BL14">
        <v>3</v>
      </c>
      <c r="BM14">
        <v>2</v>
      </c>
      <c r="BN14">
        <v>3</v>
      </c>
      <c r="BO14">
        <v>1</v>
      </c>
      <c r="BP14">
        <v>1</v>
      </c>
      <c r="BQ14">
        <v>0</v>
      </c>
    </row>
    <row r="15" spans="1:69" x14ac:dyDescent="0.35">
      <c r="A15" s="16" t="str">
        <f>"Bremer "&amp;'Age Range Break Down'!A9&amp;" max"</f>
        <v>Bremer 60-69 max</v>
      </c>
      <c r="B15">
        <f>'Age Range Break Down'!J9</f>
        <v>0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  <c r="BK15">
        <v>2</v>
      </c>
      <c r="BL15">
        <v>3</v>
      </c>
      <c r="BM15">
        <v>2</v>
      </c>
      <c r="BN15">
        <v>2</v>
      </c>
      <c r="BO15">
        <v>1</v>
      </c>
      <c r="BP15">
        <v>1</v>
      </c>
      <c r="BQ15">
        <v>0</v>
      </c>
    </row>
    <row r="16" spans="1:69" x14ac:dyDescent="0.35">
      <c r="A16" s="16" t="str">
        <f>"Bremer "&amp;'Age Range Break Down'!A10&amp;" max"</f>
        <v>Bremer 70-79 max</v>
      </c>
      <c r="B16">
        <f>'Age Range Break Down'!J10</f>
        <v>0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1</v>
      </c>
      <c r="BQ16">
        <v>0</v>
      </c>
    </row>
    <row r="17" spans="1:69" x14ac:dyDescent="0.35">
      <c r="A17" s="16" t="str">
        <f>"Bremer "&amp;'Age Range Break Down'!A11&amp;" max"</f>
        <v>Bremer 80+ max</v>
      </c>
      <c r="B17">
        <f>'Age Range Break Down'!J11</f>
        <v>0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0</v>
      </c>
    </row>
    <row r="18" spans="1:69" x14ac:dyDescent="0.35">
      <c r="A18" s="16" t="str">
        <f>'Age Range Break Down'!G$1&amp;" "&amp;'Age Range Break Down'!A4&amp;" min"</f>
        <v>Butler 0-17 min</v>
      </c>
      <c r="B18">
        <f>'Age Range Break Down'!G4</f>
        <v>1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  <c r="BK18">
        <v>4</v>
      </c>
      <c r="BL18">
        <v>4</v>
      </c>
      <c r="BM18">
        <v>1</v>
      </c>
      <c r="BN18">
        <v>1</v>
      </c>
      <c r="BO18">
        <v>1</v>
      </c>
      <c r="BP18">
        <v>1</v>
      </c>
      <c r="BQ18">
        <v>1</v>
      </c>
    </row>
    <row r="19" spans="1:69" x14ac:dyDescent="0.35">
      <c r="A19" s="16" t="str">
        <f>'Age Range Break Down'!G$1&amp;" "&amp;'Age Range Break Down'!A5&amp;" min"</f>
        <v>Butler 18-29 min</v>
      </c>
      <c r="B19">
        <f>'Age Range Break Down'!G5</f>
        <v>1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  <c r="BK19">
        <v>5</v>
      </c>
      <c r="BL19">
        <v>5</v>
      </c>
      <c r="BM19">
        <v>2</v>
      </c>
      <c r="BN19">
        <v>2</v>
      </c>
      <c r="BO19">
        <v>1</v>
      </c>
      <c r="BP19">
        <v>1</v>
      </c>
      <c r="BQ19">
        <v>1</v>
      </c>
    </row>
    <row r="20" spans="1:69" x14ac:dyDescent="0.35">
      <c r="A20" s="16" t="str">
        <f>'Age Range Break Down'!G$1&amp;" "&amp;'Age Range Break Down'!A6&amp;" min"</f>
        <v>Butler 30-39 min</v>
      </c>
      <c r="B20">
        <f>'Age Range Break Down'!G6</f>
        <v>1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4</v>
      </c>
      <c r="BL20">
        <v>5</v>
      </c>
      <c r="BM20">
        <v>1</v>
      </c>
      <c r="BN20">
        <v>1</v>
      </c>
      <c r="BO20">
        <v>1</v>
      </c>
      <c r="BP20">
        <v>1</v>
      </c>
      <c r="BQ20">
        <v>1</v>
      </c>
    </row>
    <row r="21" spans="1:69" x14ac:dyDescent="0.35">
      <c r="A21" s="16" t="str">
        <f>'Age Range Break Down'!G$1&amp;" "&amp;'Age Range Break Down'!A7&amp;" min"</f>
        <v>Butler 40-49 min</v>
      </c>
      <c r="B21">
        <f>'Age Range Break Down'!G7</f>
        <v>1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  <c r="BK21">
        <v>4</v>
      </c>
      <c r="BL21">
        <v>4</v>
      </c>
      <c r="BM21">
        <v>1</v>
      </c>
      <c r="BN21">
        <v>1</v>
      </c>
      <c r="BO21">
        <v>1</v>
      </c>
      <c r="BP21">
        <v>1</v>
      </c>
      <c r="BQ21">
        <v>1</v>
      </c>
    </row>
    <row r="22" spans="1:69" x14ac:dyDescent="0.35">
      <c r="A22" s="16" t="str">
        <f>'Age Range Break Down'!G$1&amp;" "&amp;'Age Range Break Down'!A8&amp;" min"</f>
        <v>Butler 50-59 min</v>
      </c>
      <c r="B22">
        <f>'Age Range Break Down'!G8</f>
        <v>1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4</v>
      </c>
      <c r="BL22">
        <v>5</v>
      </c>
      <c r="BM22">
        <v>2</v>
      </c>
      <c r="BN22">
        <v>2</v>
      </c>
      <c r="BO22">
        <v>1</v>
      </c>
      <c r="BP22">
        <v>1</v>
      </c>
      <c r="BQ22">
        <v>1</v>
      </c>
    </row>
    <row r="23" spans="1:69" x14ac:dyDescent="0.35">
      <c r="A23" s="16" t="str">
        <f>'Age Range Break Down'!G$1&amp;" "&amp;'Age Range Break Down'!A9&amp;" min"</f>
        <v>Butler 60-69 min</v>
      </c>
      <c r="B23">
        <f>'Age Range Break Down'!G9</f>
        <v>1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  <c r="BK23">
        <v>3</v>
      </c>
      <c r="BL23">
        <v>4</v>
      </c>
      <c r="BM23">
        <v>1</v>
      </c>
      <c r="BN23">
        <v>1</v>
      </c>
      <c r="BO23">
        <v>1</v>
      </c>
      <c r="BP23">
        <v>0</v>
      </c>
      <c r="BQ23">
        <v>1</v>
      </c>
    </row>
    <row r="24" spans="1:69" x14ac:dyDescent="0.35">
      <c r="A24" s="16" t="str">
        <f>'Age Range Break Down'!G$1&amp;" "&amp;'Age Range Break Down'!A10&amp;" min"</f>
        <v>Butler 70-79 min</v>
      </c>
      <c r="B24">
        <f>'Age Range Break Down'!G10</f>
        <v>0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1</v>
      </c>
      <c r="BN24">
        <v>1</v>
      </c>
      <c r="BO24">
        <v>1</v>
      </c>
      <c r="BP24">
        <v>0</v>
      </c>
      <c r="BQ24">
        <v>0</v>
      </c>
    </row>
    <row r="25" spans="1:69" x14ac:dyDescent="0.35">
      <c r="A25" s="16" t="str">
        <f>'Age Range Break Down'!G$1&amp;" "&amp;'Age Range Break Down'!A11&amp;" min"</f>
        <v>Butler 80+ min</v>
      </c>
      <c r="B25">
        <f>'Age Range Break Down'!G11</f>
        <v>0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  <c r="BK25">
        <v>2</v>
      </c>
      <c r="BL25">
        <v>2</v>
      </c>
      <c r="BM25">
        <v>1</v>
      </c>
      <c r="BN25">
        <v>1</v>
      </c>
      <c r="BO25">
        <v>1</v>
      </c>
      <c r="BP25">
        <v>0</v>
      </c>
      <c r="BQ25">
        <v>0</v>
      </c>
    </row>
    <row r="26" spans="1:69" x14ac:dyDescent="0.35">
      <c r="A26" s="16" t="str">
        <f>'Age Range Break Down'!G$1&amp;" "&amp;'Age Range Break Down'!A4&amp;" max"</f>
        <v>Butler 0-17 max</v>
      </c>
      <c r="B26">
        <f>'Age Range Break Down'!K4</f>
        <v>1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  <c r="BK26">
        <v>3</v>
      </c>
      <c r="BL26">
        <v>2</v>
      </c>
      <c r="BM26">
        <v>1</v>
      </c>
      <c r="BN26">
        <v>2</v>
      </c>
      <c r="BO26">
        <v>1</v>
      </c>
      <c r="BP26">
        <v>0</v>
      </c>
      <c r="BQ26">
        <v>1</v>
      </c>
    </row>
    <row r="27" spans="1:69" x14ac:dyDescent="0.35">
      <c r="A27" s="16" t="str">
        <f>'Age Range Break Down'!G$1&amp;" "&amp;'Age Range Break Down'!A5&amp;" max"</f>
        <v>Butler 18-29 max</v>
      </c>
      <c r="B27">
        <f>'Age Range Break Down'!K5</f>
        <v>1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  <c r="BL27">
        <v>3</v>
      </c>
      <c r="BM27">
        <v>1</v>
      </c>
      <c r="BN27">
        <v>2</v>
      </c>
      <c r="BO27">
        <v>1</v>
      </c>
      <c r="BP27">
        <v>0</v>
      </c>
      <c r="BQ27">
        <v>1</v>
      </c>
    </row>
    <row r="28" spans="1:69" x14ac:dyDescent="0.35">
      <c r="A28" s="16" t="str">
        <f>'Age Range Break Down'!G$1&amp;" "&amp;'Age Range Break Down'!A6&amp;" max"</f>
        <v>Butler 30-39 max</v>
      </c>
      <c r="B28">
        <f>'Age Range Break Down'!K6</f>
        <v>1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  <c r="BK28">
        <v>3</v>
      </c>
      <c r="BL28">
        <v>3</v>
      </c>
      <c r="BM28">
        <v>1</v>
      </c>
      <c r="BN28">
        <v>2</v>
      </c>
      <c r="BO28">
        <v>1</v>
      </c>
      <c r="BP28">
        <v>0</v>
      </c>
      <c r="BQ28">
        <v>1</v>
      </c>
    </row>
    <row r="29" spans="1:69" x14ac:dyDescent="0.35">
      <c r="A29" s="16" t="str">
        <f>'Age Range Break Down'!G$1&amp;" "&amp;'Age Range Break Down'!A7&amp;" max"</f>
        <v>Butler 40-49 max</v>
      </c>
      <c r="B29">
        <f>'Age Range Break Down'!K7</f>
        <v>1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  <c r="BK29">
        <v>3</v>
      </c>
      <c r="BL29">
        <v>3</v>
      </c>
      <c r="BM29">
        <v>1</v>
      </c>
      <c r="BN29">
        <v>2</v>
      </c>
      <c r="BO29">
        <v>1</v>
      </c>
      <c r="BP29">
        <v>0</v>
      </c>
      <c r="BQ29">
        <v>1</v>
      </c>
    </row>
    <row r="30" spans="1:69" x14ac:dyDescent="0.35">
      <c r="A30" s="16" t="str">
        <f>'Age Range Break Down'!G$1&amp;" "&amp;'Age Range Break Down'!A8&amp;" max"</f>
        <v>Butler 50-59 max</v>
      </c>
      <c r="B30">
        <f>'Age Range Break Down'!K8</f>
        <v>1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  <c r="BK30">
        <v>3</v>
      </c>
      <c r="BL30">
        <v>3</v>
      </c>
      <c r="BM30">
        <v>1</v>
      </c>
      <c r="BN30">
        <v>2</v>
      </c>
      <c r="BO30">
        <v>1</v>
      </c>
      <c r="BP30">
        <v>0</v>
      </c>
      <c r="BQ30">
        <v>1</v>
      </c>
    </row>
    <row r="31" spans="1:69" x14ac:dyDescent="0.35">
      <c r="A31" s="16" t="str">
        <f>'Age Range Break Down'!G$1&amp;" "&amp;'Age Range Break Down'!A9&amp;" max"</f>
        <v>Butler 60-69 max</v>
      </c>
      <c r="B31">
        <f>'Age Range Break Down'!K9</f>
        <v>0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  <c r="BK31">
        <v>3</v>
      </c>
      <c r="BL31">
        <v>2</v>
      </c>
      <c r="BM31">
        <v>1</v>
      </c>
      <c r="BN31">
        <v>2</v>
      </c>
      <c r="BO31">
        <v>1</v>
      </c>
      <c r="BP31">
        <v>0</v>
      </c>
      <c r="BQ31">
        <v>0</v>
      </c>
    </row>
    <row r="32" spans="1:69" x14ac:dyDescent="0.35">
      <c r="A32" s="16" t="str">
        <f>'Age Range Break Down'!G$1&amp;" "&amp;'Age Range Break Down'!A10&amp;" max"</f>
        <v>Butler 70-79 max</v>
      </c>
      <c r="B32">
        <f>'Age Range Break Down'!K10</f>
        <v>0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0</v>
      </c>
      <c r="BN32">
        <v>1</v>
      </c>
      <c r="BO32">
        <v>0</v>
      </c>
      <c r="BP32">
        <v>0</v>
      </c>
      <c r="BQ32">
        <v>0</v>
      </c>
    </row>
    <row r="33" spans="1:69" x14ac:dyDescent="0.35">
      <c r="A33" s="16" t="str">
        <f>'Age Range Break Down'!G$1&amp;" "&amp;'Age Range Break Down'!A11&amp;" max"</f>
        <v>Butler 80+ max</v>
      </c>
      <c r="B33">
        <f>'Age Range Break Down'!K11</f>
        <v>0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0</v>
      </c>
    </row>
    <row r="34" spans="1:69" x14ac:dyDescent="0.35">
      <c r="A34" s="16" t="str">
        <f>'Age Range Break Down'!H$1&amp;" "&amp;'Age Range Break Down'!A4&amp;" min"</f>
        <v>Black Hawk 0-17 min</v>
      </c>
      <c r="B34">
        <f>'Age Range Break Down'!H4</f>
        <v>12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  <c r="BK34">
        <v>33</v>
      </c>
      <c r="BL34">
        <v>36</v>
      </c>
      <c r="BM34">
        <v>21</v>
      </c>
      <c r="BN34">
        <v>21</v>
      </c>
      <c r="BO34">
        <v>16</v>
      </c>
      <c r="BP34">
        <v>13</v>
      </c>
      <c r="BQ34">
        <v>12</v>
      </c>
    </row>
    <row r="35" spans="1:69" x14ac:dyDescent="0.35">
      <c r="A35" s="16" t="str">
        <f>'Age Range Break Down'!H$1&amp;" "&amp;'Age Range Break Down'!A5&amp;" min"</f>
        <v>Black Hawk 18-29 min</v>
      </c>
      <c r="B35">
        <f>'Age Range Break Down'!H5</f>
        <v>23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  <c r="BK35">
        <v>66</v>
      </c>
      <c r="BL35">
        <v>69</v>
      </c>
      <c r="BM35">
        <v>40</v>
      </c>
      <c r="BN35">
        <v>40</v>
      </c>
      <c r="BO35">
        <v>31</v>
      </c>
      <c r="BP35">
        <v>24</v>
      </c>
      <c r="BQ35">
        <v>23</v>
      </c>
    </row>
    <row r="36" spans="1:69" x14ac:dyDescent="0.35">
      <c r="A36" s="16" t="str">
        <f>'Age Range Break Down'!H$1&amp;" "&amp;'Age Range Break Down'!A6&amp;" min"</f>
        <v>Black Hawk 30-39 min</v>
      </c>
      <c r="B36">
        <f>'Age Range Break Down'!H6</f>
        <v>16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  <c r="BK36">
        <v>43</v>
      </c>
      <c r="BL36">
        <v>47</v>
      </c>
      <c r="BM36">
        <v>27</v>
      </c>
      <c r="BN36">
        <v>27</v>
      </c>
      <c r="BO36">
        <v>21</v>
      </c>
      <c r="BP36">
        <v>16</v>
      </c>
      <c r="BQ36">
        <v>16</v>
      </c>
    </row>
    <row r="37" spans="1:69" x14ac:dyDescent="0.35">
      <c r="A37" s="16" t="str">
        <f>'Age Range Break Down'!H$1&amp;" "&amp;'Age Range Break Down'!A7&amp;" min"</f>
        <v>Black Hawk 40-49 min</v>
      </c>
      <c r="B37">
        <f>'Age Range Break Down'!H7</f>
        <v>12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  <c r="BK37">
        <v>33</v>
      </c>
      <c r="BL37">
        <v>36</v>
      </c>
      <c r="BM37">
        <v>21</v>
      </c>
      <c r="BN37">
        <v>21</v>
      </c>
      <c r="BO37">
        <v>16</v>
      </c>
      <c r="BP37">
        <v>13</v>
      </c>
      <c r="BQ37">
        <v>12</v>
      </c>
    </row>
    <row r="38" spans="1:69" x14ac:dyDescent="0.35">
      <c r="A38" s="16" t="str">
        <f>'Age Range Break Down'!H$1&amp;" "&amp;'Age Range Break Down'!A8&amp;" min"</f>
        <v>Black Hawk 50-59 min</v>
      </c>
      <c r="B38">
        <f>'Age Range Break Down'!H8</f>
        <v>11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  <c r="BK38">
        <v>30</v>
      </c>
      <c r="BL38">
        <v>33</v>
      </c>
      <c r="BM38">
        <v>19</v>
      </c>
      <c r="BN38">
        <v>19</v>
      </c>
      <c r="BO38">
        <v>15</v>
      </c>
      <c r="BP38">
        <v>12</v>
      </c>
      <c r="BQ38">
        <v>11</v>
      </c>
    </row>
    <row r="39" spans="1:69" x14ac:dyDescent="0.35">
      <c r="A39" s="16" t="str">
        <f>'Age Range Break Down'!H$1&amp;" "&amp;'Age Range Break Down'!A9&amp;" min"</f>
        <v>Black Hawk 60-69 min</v>
      </c>
      <c r="B39">
        <f>'Age Range Break Down'!H9</f>
        <v>9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  <c r="BK39">
        <v>23</v>
      </c>
      <c r="BL39">
        <v>25</v>
      </c>
      <c r="BM39">
        <v>14</v>
      </c>
      <c r="BN39">
        <v>14</v>
      </c>
      <c r="BO39">
        <v>13</v>
      </c>
      <c r="BP39">
        <v>10</v>
      </c>
      <c r="BQ39">
        <v>9</v>
      </c>
    </row>
    <row r="40" spans="1:69" x14ac:dyDescent="0.35">
      <c r="A40" s="16" t="str">
        <f>'Age Range Break Down'!H$1&amp;" "&amp;'Age Range Break Down'!A10&amp;" min"</f>
        <v>Black Hawk 70-79 min</v>
      </c>
      <c r="B40">
        <f>'Age Range Break Down'!H10</f>
        <v>6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  <c r="BK40">
        <v>15</v>
      </c>
      <c r="BL40">
        <v>16</v>
      </c>
      <c r="BM40">
        <v>10</v>
      </c>
      <c r="BN40">
        <v>10</v>
      </c>
      <c r="BO40">
        <v>8</v>
      </c>
      <c r="BP40">
        <v>6</v>
      </c>
      <c r="BQ40">
        <v>6</v>
      </c>
    </row>
    <row r="41" spans="1:69" x14ac:dyDescent="0.35">
      <c r="A41" s="16" t="str">
        <f>'Age Range Break Down'!H$1&amp;" "&amp;'Age Range Break Down'!A11&amp;" min"</f>
        <v>Black Hawk 80+ min</v>
      </c>
      <c r="B41">
        <f>'Age Range Break Down'!H11</f>
        <v>4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  <c r="BK41">
        <v>10</v>
      </c>
      <c r="BL41">
        <v>11</v>
      </c>
      <c r="BM41">
        <v>6</v>
      </c>
      <c r="BN41">
        <v>6</v>
      </c>
      <c r="BO41">
        <v>5</v>
      </c>
      <c r="BP41">
        <v>4</v>
      </c>
      <c r="BQ41">
        <v>4</v>
      </c>
    </row>
    <row r="42" spans="1:69" x14ac:dyDescent="0.35">
      <c r="A42" s="16" t="str">
        <f>'Age Range Break Down'!H$1&amp;" "&amp;'Age Range Break Down'!A4&amp;" max"</f>
        <v>Black Hawk 0-17 max</v>
      </c>
      <c r="B42">
        <f>'Age Range Break Down'!L4</f>
        <v>8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  <c r="BK42">
        <v>26</v>
      </c>
      <c r="BL42">
        <v>26</v>
      </c>
      <c r="BM42">
        <v>15</v>
      </c>
      <c r="BN42">
        <v>12</v>
      </c>
      <c r="BO42">
        <v>11</v>
      </c>
      <c r="BP42">
        <v>9</v>
      </c>
      <c r="BQ42">
        <v>8</v>
      </c>
    </row>
    <row r="43" spans="1:69" x14ac:dyDescent="0.35">
      <c r="A43" s="16" t="str">
        <f>'Age Range Break Down'!H$1&amp;" "&amp;'Age Range Break Down'!A5&amp;" max"</f>
        <v>Black Hawk 18-29 max</v>
      </c>
      <c r="B43">
        <f>'Age Range Break Down'!L5</f>
        <v>16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  <c r="BK43">
        <v>51</v>
      </c>
      <c r="BL43">
        <v>51</v>
      </c>
      <c r="BM43">
        <v>28</v>
      </c>
      <c r="BN43">
        <v>24</v>
      </c>
      <c r="BO43">
        <v>22</v>
      </c>
      <c r="BP43">
        <v>17</v>
      </c>
      <c r="BQ43">
        <v>16</v>
      </c>
    </row>
    <row r="44" spans="1:69" x14ac:dyDescent="0.35">
      <c r="A44" s="16" t="str">
        <f>'Age Range Break Down'!H$1&amp;" "&amp;'Age Range Break Down'!A6&amp;" max"</f>
        <v>Black Hawk 30-39 max</v>
      </c>
      <c r="B44">
        <f>'Age Range Break Down'!L6</f>
        <v>11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  <c r="BK44">
        <v>34</v>
      </c>
      <c r="BL44">
        <v>35</v>
      </c>
      <c r="BM44">
        <v>19</v>
      </c>
      <c r="BN44">
        <v>16</v>
      </c>
      <c r="BO44">
        <v>15</v>
      </c>
      <c r="BP44">
        <v>11</v>
      </c>
      <c r="BQ44">
        <v>11</v>
      </c>
    </row>
    <row r="45" spans="1:69" x14ac:dyDescent="0.35">
      <c r="A45" s="16" t="str">
        <f>'Age Range Break Down'!H$1&amp;" "&amp;'Age Range Break Down'!A7&amp;" max"</f>
        <v>Black Hawk 40-49 max</v>
      </c>
      <c r="B45">
        <f>'Age Range Break Down'!L7</f>
        <v>8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  <c r="BK45">
        <v>26</v>
      </c>
      <c r="BL45">
        <v>26</v>
      </c>
      <c r="BM45">
        <v>15</v>
      </c>
      <c r="BN45">
        <v>12</v>
      </c>
      <c r="BO45">
        <v>11</v>
      </c>
      <c r="BP45">
        <v>9</v>
      </c>
      <c r="BQ45">
        <v>8</v>
      </c>
    </row>
    <row r="46" spans="1:69" x14ac:dyDescent="0.35">
      <c r="A46" s="16" t="str">
        <f>'Age Range Break Down'!H$1&amp;" "&amp;'Age Range Break Down'!A8&amp;" max"</f>
        <v>Black Hawk 50-59 max</v>
      </c>
      <c r="B46">
        <f>'Age Range Break Down'!L8</f>
        <v>8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  <c r="BK46">
        <v>24</v>
      </c>
      <c r="BL46">
        <v>24</v>
      </c>
      <c r="BM46">
        <v>14</v>
      </c>
      <c r="BN46">
        <v>12</v>
      </c>
      <c r="BO46">
        <v>10</v>
      </c>
      <c r="BP46">
        <v>8</v>
      </c>
      <c r="BQ46">
        <v>8</v>
      </c>
    </row>
    <row r="47" spans="1:69" x14ac:dyDescent="0.35">
      <c r="A47" s="16" t="str">
        <f>'Age Range Break Down'!H$1&amp;" "&amp;'Age Range Break Down'!A9&amp;" max"</f>
        <v>Black Hawk 60-69 max</v>
      </c>
      <c r="B47">
        <f>'Age Range Break Down'!L9</f>
        <v>7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  <c r="BK47">
        <v>18</v>
      </c>
      <c r="BL47">
        <v>18</v>
      </c>
      <c r="BM47">
        <v>10</v>
      </c>
      <c r="BN47">
        <v>9</v>
      </c>
      <c r="BO47">
        <v>9</v>
      </c>
      <c r="BP47">
        <v>7</v>
      </c>
      <c r="BQ47">
        <v>7</v>
      </c>
    </row>
    <row r="48" spans="1:69" x14ac:dyDescent="0.35">
      <c r="A48" s="16" t="str">
        <f>'Age Range Break Down'!H$1&amp;" "&amp;'Age Range Break Down'!A10&amp;" max"</f>
        <v>Black Hawk 70-79 max</v>
      </c>
      <c r="B48">
        <f>'Age Range Break Down'!L10</f>
        <v>4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  <c r="BK48">
        <v>12</v>
      </c>
      <c r="BL48">
        <v>12</v>
      </c>
      <c r="BM48">
        <v>7</v>
      </c>
      <c r="BN48">
        <v>6</v>
      </c>
      <c r="BO48">
        <v>5</v>
      </c>
      <c r="BP48">
        <v>4</v>
      </c>
      <c r="BQ48">
        <v>4</v>
      </c>
    </row>
    <row r="49" spans="1:69" x14ac:dyDescent="0.35">
      <c r="A49" s="16" t="str">
        <f>'Age Range Break Down'!H$1&amp;" "&amp;'Age Range Break Down'!A11&amp;" max"</f>
        <v>Black Hawk 80+ max</v>
      </c>
      <c r="B49">
        <f>'Age Range Break Down'!L11</f>
        <v>3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  <c r="BK49">
        <v>8</v>
      </c>
      <c r="BL49">
        <v>8</v>
      </c>
      <c r="BM49">
        <v>5</v>
      </c>
      <c r="BN49">
        <v>4</v>
      </c>
      <c r="BO49">
        <v>3</v>
      </c>
      <c r="BP49">
        <v>3</v>
      </c>
      <c r="BQ49">
        <v>3</v>
      </c>
    </row>
    <row r="50" spans="1:69" x14ac:dyDescent="0.35">
      <c r="A50" s="16"/>
    </row>
    <row r="51" spans="1:69" x14ac:dyDescent="0.35">
      <c r="A51" s="16"/>
    </row>
    <row r="52" spans="1:69" x14ac:dyDescent="0.35">
      <c r="A52" s="16"/>
    </row>
    <row r="53" spans="1:69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453125" style="1" bestFit="1" customWidth="1"/>
    <col min="7" max="7" width="11.7265625" customWidth="1"/>
    <col min="8" max="8" width="13.81640625" customWidth="1"/>
  </cols>
  <sheetData>
    <row r="1" spans="1:8" x14ac:dyDescent="0.35">
      <c r="A1" s="7" t="s">
        <v>87</v>
      </c>
      <c r="B1" s="7" t="s">
        <v>88</v>
      </c>
      <c r="C1" s="7" t="s">
        <v>89</v>
      </c>
      <c r="D1" s="7" t="s">
        <v>90</v>
      </c>
      <c r="E1" t="s">
        <v>91</v>
      </c>
      <c r="F1" t="s">
        <v>92</v>
      </c>
      <c r="G1" s="7" t="s">
        <v>93</v>
      </c>
      <c r="H1" s="7" t="s">
        <v>3</v>
      </c>
    </row>
    <row r="2" spans="1:8" x14ac:dyDescent="0.35">
      <c r="A2" s="7"/>
      <c r="B2" s="7" t="s">
        <v>94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95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96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97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98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99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100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101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102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103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104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105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106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107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108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109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110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111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112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113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114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115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116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117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118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119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120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121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122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123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124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125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126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127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128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129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130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131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132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133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134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135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136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137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138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139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140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141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142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143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144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145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146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147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148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149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150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151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152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153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154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155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156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157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158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159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160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161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162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163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164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165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166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167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168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169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170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171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172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173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174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175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176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177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178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179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180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181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182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183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184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185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186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187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188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189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190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191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192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193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194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195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196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197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198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199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200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201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202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203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204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205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206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207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208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209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210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211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212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213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214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215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216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217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218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219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220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221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222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223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224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225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226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227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228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229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230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231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232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233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234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235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236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237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238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239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240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241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242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243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244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245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246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247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248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249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250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251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252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253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254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255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256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257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258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259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260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261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262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263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264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265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266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267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268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269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270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271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272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273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274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275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276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277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278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279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280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281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282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283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284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285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286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287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288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289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290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291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292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293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294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295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296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297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298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299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300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301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302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303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304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305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306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307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303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308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309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310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307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305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304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309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306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303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302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311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312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313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314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315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87</v>
      </c>
      <c r="S2">
        <f>MAX(covid19!AG:AG)</f>
        <v>61</v>
      </c>
      <c r="T2">
        <f>MAX(covid19!AH:AH)</f>
        <v>521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81640625" bestFit="1" customWidth="1"/>
    <col min="18" max="18" width="35.453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316</v>
      </c>
      <c r="G1" t="s">
        <v>317</v>
      </c>
      <c r="H1" t="s">
        <v>318</v>
      </c>
      <c r="I1" t="s">
        <v>319</v>
      </c>
      <c r="L1" t="s">
        <v>317</v>
      </c>
      <c r="M1" t="s">
        <v>320</v>
      </c>
      <c r="N1" t="s">
        <v>321</v>
      </c>
      <c r="Q1" t="s">
        <v>317</v>
      </c>
      <c r="R1" t="s">
        <v>322</v>
      </c>
      <c r="S1" t="s">
        <v>323</v>
      </c>
      <c r="V1" t="s">
        <v>317</v>
      </c>
      <c r="W1" t="s">
        <v>324</v>
      </c>
      <c r="X1" t="s">
        <v>325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326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327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328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329</v>
      </c>
    </row>
    <row r="3" spans="1:1" x14ac:dyDescent="0.35">
      <c r="A3" t="s">
        <v>330</v>
      </c>
    </row>
    <row r="4" spans="1:1" x14ac:dyDescent="0.35">
      <c r="A4" t="s">
        <v>331</v>
      </c>
    </row>
    <row r="5" spans="1:1" x14ac:dyDescent="0.35">
      <c r="A5" t="s">
        <v>332</v>
      </c>
    </row>
    <row r="6" spans="1:1" x14ac:dyDescent="0.35">
      <c r="A6" t="s">
        <v>333</v>
      </c>
    </row>
    <row r="7" spans="1:1" x14ac:dyDescent="0.35">
      <c r="A7" t="s">
        <v>334</v>
      </c>
    </row>
    <row r="8" spans="1:1" x14ac:dyDescent="0.35">
      <c r="A8" t="s">
        <v>335</v>
      </c>
    </row>
    <row r="11" spans="1:1" x14ac:dyDescent="0.35">
      <c r="A11" t="s">
        <v>336</v>
      </c>
    </row>
    <row r="12" spans="1:1" x14ac:dyDescent="0.35">
      <c r="A12" t="s">
        <v>337</v>
      </c>
    </row>
    <row r="14" spans="1:1" x14ac:dyDescent="0.35">
      <c r="A14" t="s">
        <v>338</v>
      </c>
    </row>
    <row r="16" spans="1:1" x14ac:dyDescent="0.35">
      <c r="A16" t="s">
        <v>339</v>
      </c>
    </row>
    <row r="17" spans="1:1" x14ac:dyDescent="0.35">
      <c r="A17" s="1">
        <v>44141</v>
      </c>
    </row>
    <row r="18" spans="1:1" x14ac:dyDescent="0.35">
      <c r="A18" t="s">
        <v>340</v>
      </c>
    </row>
    <row r="19" spans="1:1" x14ac:dyDescent="0.35">
      <c r="A19" s="10">
        <v>144142</v>
      </c>
    </row>
    <row r="20" spans="1:1" x14ac:dyDescent="0.35">
      <c r="A20" t="s">
        <v>341</v>
      </c>
    </row>
    <row r="21" spans="1:1" x14ac:dyDescent="0.35">
      <c r="A21" s="10">
        <v>1815</v>
      </c>
    </row>
    <row r="22" spans="1:1" x14ac:dyDescent="0.35">
      <c r="A22" t="s">
        <v>342</v>
      </c>
    </row>
    <row r="23" spans="1:1" x14ac:dyDescent="0.35">
      <c r="A23">
        <v>912</v>
      </c>
    </row>
    <row r="24" spans="1:1" x14ac:dyDescent="0.35">
      <c r="A24" t="s">
        <v>343</v>
      </c>
    </row>
    <row r="25" spans="1:1" x14ac:dyDescent="0.35">
      <c r="A25" s="10">
        <v>99195</v>
      </c>
    </row>
    <row r="26" spans="1:1" x14ac:dyDescent="0.35">
      <c r="A26" t="s">
        <v>344</v>
      </c>
    </row>
    <row r="27" spans="1:1" x14ac:dyDescent="0.35">
      <c r="A27" s="10">
        <v>13031</v>
      </c>
    </row>
    <row r="28" spans="1:1" x14ac:dyDescent="0.35">
      <c r="A28" t="s">
        <v>345</v>
      </c>
    </row>
    <row r="29" spans="1:1" x14ac:dyDescent="0.35">
      <c r="A29" s="10">
        <v>63377</v>
      </c>
    </row>
    <row r="30" spans="1:1" x14ac:dyDescent="0.35">
      <c r="A30" t="s">
        <v>346</v>
      </c>
    </row>
    <row r="31" spans="1:1" x14ac:dyDescent="0.35">
      <c r="A31" s="10">
        <v>40587</v>
      </c>
    </row>
    <row r="32" spans="1:1" x14ac:dyDescent="0.35">
      <c r="A32" t="s">
        <v>347</v>
      </c>
    </row>
    <row r="33" spans="1:1" x14ac:dyDescent="0.35">
      <c r="A33" s="10">
        <v>21079</v>
      </c>
    </row>
    <row r="34" spans="1:1" x14ac:dyDescent="0.35">
      <c r="A34" t="s">
        <v>348</v>
      </c>
    </row>
    <row r="35" spans="1:1" x14ac:dyDescent="0.35">
      <c r="A35" s="10">
        <v>6032</v>
      </c>
    </row>
    <row r="36" spans="1:1" x14ac:dyDescent="0.35">
      <c r="A36" t="s">
        <v>349</v>
      </c>
    </row>
    <row r="37" spans="1:1" x14ac:dyDescent="0.35">
      <c r="A37" s="10">
        <v>68438</v>
      </c>
    </row>
    <row r="38" spans="1:1" x14ac:dyDescent="0.35">
      <c r="A38" t="s">
        <v>350</v>
      </c>
    </row>
    <row r="39" spans="1:1" x14ac:dyDescent="0.35">
      <c r="A39" s="10">
        <v>73614</v>
      </c>
    </row>
    <row r="40" spans="1:1" x14ac:dyDescent="0.35">
      <c r="A40" t="s">
        <v>68</v>
      </c>
    </row>
    <row r="41" spans="1:1" x14ac:dyDescent="0.35">
      <c r="A41" s="10">
        <v>1013209</v>
      </c>
    </row>
    <row r="42" spans="1:1" x14ac:dyDescent="0.35">
      <c r="A42" t="s">
        <v>351</v>
      </c>
    </row>
    <row r="43" spans="1:1" x14ac:dyDescent="0.35">
      <c r="A43">
        <v>164</v>
      </c>
    </row>
    <row r="44" spans="1:1" x14ac:dyDescent="0.35">
      <c r="A44" t="s">
        <v>352</v>
      </c>
    </row>
    <row r="45" spans="1:1" x14ac:dyDescent="0.35">
      <c r="A45">
        <v>188</v>
      </c>
    </row>
    <row r="46" spans="1:1" x14ac:dyDescent="0.35">
      <c r="A46" t="s">
        <v>353</v>
      </c>
    </row>
    <row r="47" spans="1:1" x14ac:dyDescent="0.35">
      <c r="A47">
        <v>739</v>
      </c>
    </row>
    <row r="48" spans="1:1" x14ac:dyDescent="0.35">
      <c r="A48" t="s">
        <v>354</v>
      </c>
    </row>
    <row r="49" spans="1:5" x14ac:dyDescent="0.35">
      <c r="A49">
        <v>67</v>
      </c>
    </row>
    <row r="50" spans="1:5" x14ac:dyDescent="0.35">
      <c r="A50" t="s">
        <v>355</v>
      </c>
      <c r="B50" t="s">
        <v>68</v>
      </c>
      <c r="C50" t="s">
        <v>46</v>
      </c>
      <c r="D50" t="s">
        <v>356</v>
      </c>
      <c r="E50" t="s">
        <v>325</v>
      </c>
    </row>
    <row r="51" spans="1:5" x14ac:dyDescent="0.35">
      <c r="A51" t="s">
        <v>357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358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359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76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360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361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362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363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364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365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366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367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368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369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370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371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372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373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374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375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376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377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378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379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380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381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382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383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384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74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385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386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387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388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389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390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391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392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393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394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395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396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397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398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399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400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401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402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403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404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405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406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407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408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409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410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411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412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413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75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414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415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416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417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418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419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420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421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422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423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424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425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426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427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428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429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430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431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432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433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434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435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436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437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438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439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440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441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442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443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444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445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446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447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448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449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450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451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452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453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454</v>
      </c>
    </row>
    <row r="154" spans="1:5" x14ac:dyDescent="0.35">
      <c r="A154" t="s">
        <v>455</v>
      </c>
    </row>
    <row r="156" spans="1:5" x14ac:dyDescent="0.35">
      <c r="A156" t="s">
        <v>456</v>
      </c>
    </row>
    <row r="158" spans="1:5" x14ac:dyDescent="0.35">
      <c r="A158" t="s">
        <v>457</v>
      </c>
    </row>
    <row r="160" spans="1:5" x14ac:dyDescent="0.35">
      <c r="A160" t="s">
        <v>458</v>
      </c>
    </row>
    <row r="162" spans="1:1" x14ac:dyDescent="0.35">
      <c r="A162" t="s">
        <v>459</v>
      </c>
    </row>
    <row r="164" spans="1:1" x14ac:dyDescent="0.35">
      <c r="A16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Mariah Birgen</dc:creator>
  <cp:keywords/>
  <dc:description/>
  <cp:lastModifiedBy>Mariah Birgen</cp:lastModifiedBy>
  <cp:revision/>
  <dcterms:created xsi:type="dcterms:W3CDTF">2020-06-13T14:53:00Z</dcterms:created>
  <dcterms:modified xsi:type="dcterms:W3CDTF">2023-01-27T23:02:49Z</dcterms:modified>
  <cp:category/>
  <cp:contentStatus/>
</cp:coreProperties>
</file>