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7CEFE35-C945-4D41-A418-43C9036D93B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O266" i="1" l="1"/>
  <c r="R266" i="1"/>
  <c r="S266" i="1"/>
  <c r="T266" i="1"/>
  <c r="U266" i="1"/>
  <c r="V266" i="1"/>
  <c r="W266" i="1"/>
  <c r="X266" i="1"/>
  <c r="Y266" i="1"/>
  <c r="M266" i="1"/>
  <c r="N266" i="1"/>
  <c r="A266" i="1"/>
  <c r="AS264" i="1" l="1"/>
  <c r="AT264" i="1" s="1"/>
  <c r="AS265" i="1"/>
  <c r="AT265" i="1" s="1"/>
  <c r="AK265" i="1"/>
  <c r="AI265" i="1"/>
  <c r="AJ265" i="1"/>
  <c r="M265" i="1" l="1"/>
  <c r="N265" i="1"/>
  <c r="O265" i="1"/>
  <c r="R265" i="1"/>
  <c r="T265" i="1" s="1"/>
  <c r="S265" i="1"/>
  <c r="U265" i="1"/>
  <c r="V265" i="1"/>
  <c r="W265" i="1"/>
  <c r="X265" i="1" s="1"/>
  <c r="Y265" i="1"/>
  <c r="A265" i="1"/>
  <c r="CB1" i="1" l="1"/>
  <c r="CC1" i="1"/>
  <c r="CD1" i="1"/>
  <c r="CA1" i="1"/>
  <c r="BX1" i="1"/>
  <c r="BY1" i="1"/>
  <c r="BZ1" i="1"/>
  <c r="BW1" i="1"/>
  <c r="BT1" i="1"/>
  <c r="BU1" i="1"/>
  <c r="BV1" i="1"/>
  <c r="BS1" i="1"/>
  <c r="AI264" i="1"/>
  <c r="AJ264" i="1"/>
  <c r="AK264" i="1"/>
  <c r="Y264" i="1" l="1"/>
  <c r="M264" i="1"/>
  <c r="N264" i="1"/>
  <c r="O264" i="1"/>
  <c r="R264" i="1"/>
  <c r="T264" i="1" s="1"/>
  <c r="S264" i="1"/>
  <c r="U264" i="1"/>
  <c r="V264" i="1"/>
  <c r="W264" i="1"/>
  <c r="X264" i="1" s="1"/>
  <c r="A264" i="1"/>
  <c r="AS260" i="1"/>
  <c r="AT260" i="1" s="1"/>
  <c r="AS261" i="1"/>
  <c r="AT261" i="1" s="1"/>
  <c r="AS262" i="1"/>
  <c r="AT262" i="1" s="1"/>
  <c r="AS263" i="1"/>
  <c r="AT263" i="1" s="1"/>
  <c r="AI263" i="1"/>
  <c r="AJ263" i="1"/>
  <c r="AK263" i="1"/>
  <c r="BG263" i="1" l="1"/>
  <c r="BH263" i="1"/>
  <c r="BI263" i="1"/>
  <c r="BJ263" i="1"/>
  <c r="BK263" i="1"/>
  <c r="BF263" i="1"/>
  <c r="BE263" i="1"/>
  <c r="BD263" i="1"/>
  <c r="AW263" i="1"/>
  <c r="M263" i="1"/>
  <c r="N263" i="1"/>
  <c r="O263" i="1"/>
  <c r="R263" i="1"/>
  <c r="T263" i="1" s="1"/>
  <c r="S263" i="1"/>
  <c r="U263" i="1"/>
  <c r="V263" i="1"/>
  <c r="W263" i="1"/>
  <c r="X263" i="1" s="1"/>
  <c r="Y263" i="1"/>
  <c r="A263" i="1"/>
  <c r="AI262" i="1" l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O262" i="1"/>
  <c r="R262" i="1"/>
  <c r="T262" i="1" s="1"/>
  <c r="S262" i="1"/>
  <c r="U262" i="1"/>
  <c r="V262" i="1"/>
  <c r="W262" i="1"/>
  <c r="X262" i="1" s="1"/>
  <c r="Y262" i="1"/>
  <c r="A262" i="1"/>
  <c r="BG261" i="1" l="1"/>
  <c r="BH261" i="1"/>
  <c r="BI261" i="1"/>
  <c r="BJ261" i="1"/>
  <c r="BK261" i="1"/>
  <c r="BF261" i="1"/>
  <c r="BE261" i="1"/>
  <c r="BD261" i="1"/>
  <c r="AW261" i="1"/>
  <c r="R261" i="1"/>
  <c r="T261" i="1" s="1"/>
  <c r="S261" i="1"/>
  <c r="U261" i="1"/>
  <c r="V261" i="1"/>
  <c r="W261" i="1"/>
  <c r="X261" i="1"/>
  <c r="Y261" i="1"/>
  <c r="M261" i="1"/>
  <c r="N261" i="1"/>
  <c r="O261" i="1"/>
  <c r="A261" i="1"/>
  <c r="AI260" i="1" l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O260" i="1"/>
  <c r="R260" i="1"/>
  <c r="T260" i="1" s="1"/>
  <c r="S260" i="1"/>
  <c r="V260" i="1"/>
  <c r="W260" i="1"/>
  <c r="X260" i="1" s="1"/>
  <c r="Y260" i="1"/>
  <c r="A260" i="1"/>
  <c r="U260" i="1" l="1"/>
  <c r="AS257" i="1"/>
  <c r="AT257" i="1" s="1"/>
  <c r="AS258" i="1"/>
  <c r="AT258" i="1" s="1"/>
  <c r="AS259" i="1"/>
  <c r="AT259" i="1" s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T259" i="1"/>
  <c r="V259" i="1"/>
  <c r="W259" i="1"/>
  <c r="X259" i="1"/>
  <c r="Y259" i="1"/>
  <c r="N259" i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T258" i="1" s="1"/>
  <c r="V258" i="1"/>
  <c r="W258" i="1"/>
  <c r="X258" i="1"/>
  <c r="Y258" i="1"/>
  <c r="N258" i="1"/>
  <c r="S259" i="1" s="1"/>
  <c r="O258" i="1"/>
  <c r="M257" i="1" l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T257" i="1"/>
  <c r="V257" i="1"/>
  <c r="W257" i="1"/>
  <c r="X257" i="1" s="1"/>
  <c r="Y257" i="1"/>
  <c r="N257" i="1"/>
  <c r="S258" i="1" s="1"/>
  <c r="O257" i="1"/>
  <c r="M256" i="1"/>
  <c r="AI256" i="1"/>
  <c r="AJ256" i="1"/>
  <c r="AK256" i="1"/>
  <c r="BG256" i="1" l="1"/>
  <c r="BH256" i="1"/>
  <c r="BI256" i="1"/>
  <c r="BJ256" i="1"/>
  <c r="BE256" i="1"/>
  <c r="BD256" i="1"/>
  <c r="AW256" i="1"/>
  <c r="AI255" i="1"/>
  <c r="AJ255" i="1"/>
  <c r="AK255" i="1"/>
  <c r="M255" i="1"/>
  <c r="R256" i="1"/>
  <c r="T256" i="1" s="1"/>
  <c r="V256" i="1"/>
  <c r="W256" i="1"/>
  <c r="X256" i="1"/>
  <c r="Y256" i="1"/>
  <c r="N256" i="1"/>
  <c r="S257" i="1" s="1"/>
  <c r="O256" i="1"/>
  <c r="O255" i="1" l="1"/>
  <c r="R255" i="1"/>
  <c r="T255" i="1" s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AI254" i="1" l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T254" i="1"/>
  <c r="V254" i="1"/>
  <c r="W254" i="1"/>
  <c r="X254" i="1"/>
  <c r="Y254" i="1"/>
  <c r="N254" i="1"/>
  <c r="S255" i="1" s="1"/>
  <c r="O254" i="1"/>
  <c r="AI253" i="1" l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U259" i="1" s="1"/>
  <c r="T253" i="1"/>
  <c r="V253" i="1"/>
  <c r="W253" i="1"/>
  <c r="X253" i="1"/>
  <c r="Y253" i="1"/>
  <c r="N253" i="1"/>
  <c r="S254" i="1" s="1"/>
  <c r="O253" i="1"/>
  <c r="G226" i="5" l="1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U258" i="1" s="1"/>
  <c r="V252" i="1"/>
  <c r="W252" i="1"/>
  <c r="X252" i="1" s="1"/>
  <c r="Y252" i="1"/>
  <c r="N252" i="1"/>
  <c r="S253" i="1" s="1"/>
  <c r="O252" i="1"/>
  <c r="AI251" i="1"/>
  <c r="AJ251" i="1"/>
  <c r="AK251" i="1"/>
  <c r="M251" i="1"/>
  <c r="T252" i="1" l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U257" i="1" s="1"/>
  <c r="V251" i="1"/>
  <c r="W251" i="1"/>
  <c r="X251" i="1" s="1"/>
  <c r="Y251" i="1"/>
  <c r="N251" i="1"/>
  <c r="S252" i="1" s="1"/>
  <c r="O251" i="1"/>
  <c r="T251" i="1" l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U245" i="1" s="1"/>
  <c r="V239" i="1"/>
  <c r="W239" i="1"/>
  <c r="X239" i="1"/>
  <c r="Y239" i="1"/>
  <c r="N239" i="1"/>
  <c r="S240" i="1" s="1"/>
  <c r="O239" i="1"/>
  <c r="T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T233" i="1" s="1"/>
  <c r="W233" i="1"/>
  <c r="X233" i="1"/>
  <c r="Y233" i="1"/>
  <c r="N233" i="1"/>
  <c r="S234" i="1" s="1"/>
  <c r="O233" i="1"/>
  <c r="U239" i="1" l="1"/>
  <c r="M232" i="1"/>
  <c r="AI232" i="1"/>
  <c r="AJ232" i="1"/>
  <c r="AK232" i="1"/>
  <c r="AW232" i="1" l="1"/>
  <c r="R232" i="1"/>
  <c r="V232" i="1"/>
  <c r="T232" i="1" s="1"/>
  <c r="W232" i="1"/>
  <c r="X232" i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T231" i="1" s="1"/>
  <c r="W231" i="1"/>
  <c r="X231" i="1" s="1"/>
  <c r="Y231" i="1"/>
  <c r="N231" i="1"/>
  <c r="S232" i="1" s="1"/>
  <c r="O231" i="1"/>
  <c r="U237" i="1" l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U231" i="1" s="1"/>
  <c r="T225" i="1"/>
  <c r="V225" i="1"/>
  <c r="W225" i="1"/>
  <c r="X225" i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R224" i="1" l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T222" i="1"/>
  <c r="V222" i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T218" i="1"/>
  <c r="V218" i="1"/>
  <c r="W218" i="1"/>
  <c r="X218" i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T217" i="1" s="1"/>
  <c r="W217" i="1"/>
  <c r="X217" i="1" s="1"/>
  <c r="Y217" i="1"/>
  <c r="N217" i="1"/>
  <c r="S218" i="1" s="1"/>
  <c r="O217" i="1"/>
  <c r="U223" i="1" l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T214" i="1"/>
  <c r="V214" i="1"/>
  <c r="W214" i="1"/>
  <c r="X214" i="1"/>
  <c r="Y214" i="1"/>
  <c r="N214" i="1"/>
  <c r="S215" i="1" s="1"/>
  <c r="O214" i="1"/>
  <c r="U220" i="1" l="1"/>
  <c r="AI213" i="1"/>
  <c r="AJ213" i="1"/>
  <c r="AK213" i="1"/>
  <c r="M213" i="1"/>
  <c r="R213" i="1" l="1"/>
  <c r="V213" i="1"/>
  <c r="T213" i="1" s="1"/>
  <c r="W213" i="1"/>
  <c r="X213" i="1" s="1"/>
  <c r="Y213" i="1"/>
  <c r="N213" i="1"/>
  <c r="S214" i="1" s="1"/>
  <c r="O213" i="1"/>
  <c r="U219" i="1" l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T207" i="1" s="1"/>
  <c r="W207" i="1"/>
  <c r="X207" i="1" s="1"/>
  <c r="Y207" i="1"/>
  <c r="N207" i="1"/>
  <c r="S208" i="1" s="1"/>
  <c r="O207" i="1"/>
  <c r="U213" i="1" l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U207" i="1" s="1"/>
  <c r="V201" i="1"/>
  <c r="W201" i="1"/>
  <c r="X201" i="1" s="1"/>
  <c r="Y201" i="1"/>
  <c r="N201" i="1"/>
  <c r="S202" i="1" s="1"/>
  <c r="O201" i="1"/>
  <c r="T201" i="1" l="1"/>
  <c r="AI200" i="1"/>
  <c r="AJ200" i="1"/>
  <c r="AK200" i="1"/>
  <c r="M200" i="1"/>
  <c r="R200" i="1" l="1"/>
  <c r="V200" i="1"/>
  <c r="T200" i="1" s="1"/>
  <c r="W200" i="1"/>
  <c r="X200" i="1"/>
  <c r="Y200" i="1"/>
  <c r="N200" i="1"/>
  <c r="S201" i="1" s="1"/>
  <c r="O200" i="1"/>
  <c r="U206" i="1" l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T199" i="1" s="1"/>
  <c r="W199" i="1"/>
  <c r="X199" i="1" s="1"/>
  <c r="Y199" i="1"/>
  <c r="N199" i="1"/>
  <c r="S200" i="1" s="1"/>
  <c r="O199" i="1"/>
  <c r="U205" i="1" l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T197" i="1" s="1"/>
  <c r="W197" i="1"/>
  <c r="X197" i="1" s="1"/>
  <c r="Y197" i="1"/>
  <c r="N197" i="1"/>
  <c r="S198" i="1" s="1"/>
  <c r="O197" i="1"/>
  <c r="U203" i="1" l="1"/>
  <c r="AI196" i="1"/>
  <c r="AJ196" i="1"/>
  <c r="AK196" i="1"/>
  <c r="M196" i="1"/>
  <c r="R196" i="1"/>
  <c r="V196" i="1"/>
  <c r="T196" i="1" s="1"/>
  <c r="W196" i="1"/>
  <c r="X196" i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/>
  <c r="Y194" i="1"/>
  <c r="N194" i="1"/>
  <c r="S195" i="1" s="1"/>
  <c r="T194" i="1" l="1"/>
  <c r="M193" i="1"/>
  <c r="AK193" i="1"/>
  <c r="AJ193" i="1"/>
  <c r="AI193" i="1"/>
  <c r="R193" i="1" l="1"/>
  <c r="V193" i="1"/>
  <c r="T193" i="1" s="1"/>
  <c r="W193" i="1"/>
  <c r="X193" i="1" s="1"/>
  <c r="Y193" i="1"/>
  <c r="N193" i="1"/>
  <c r="S194" i="1" s="1"/>
  <c r="O193" i="1"/>
  <c r="U199" i="1" l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U190" i="1" s="1"/>
  <c r="V184" i="1"/>
  <c r="W184" i="1"/>
  <c r="X184" i="1"/>
  <c r="Y184" i="1"/>
  <c r="AI184" i="1"/>
  <c r="AJ184" i="1"/>
  <c r="AK184" i="1"/>
  <c r="M184" i="1"/>
  <c r="N184" i="1"/>
  <c r="S185" i="1" s="1"/>
  <c r="T184" i="1" l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/>
  <c r="Y182" i="1"/>
  <c r="N182" i="1"/>
  <c r="S183" i="1" s="1"/>
  <c r="O182" i="1"/>
  <c r="U188" i="1" l="1"/>
  <c r="AI181" i="1"/>
  <c r="AJ181" i="1"/>
  <c r="AK181" i="1"/>
  <c r="M181" i="1"/>
  <c r="R181" i="1"/>
  <c r="U187" i="1" s="1"/>
  <c r="V181" i="1"/>
  <c r="W181" i="1"/>
  <c r="X181" i="1"/>
  <c r="Y181" i="1"/>
  <c r="N181" i="1"/>
  <c r="S182" i="1" s="1"/>
  <c r="O181" i="1"/>
  <c r="T181" i="1" l="1"/>
  <c r="AI180" i="1"/>
  <c r="AJ180" i="1"/>
  <c r="AK180" i="1"/>
  <c r="M180" i="1"/>
  <c r="R180" i="1"/>
  <c r="V180" i="1"/>
  <c r="T180" i="1" s="1"/>
  <c r="W180" i="1"/>
  <c r="X180" i="1"/>
  <c r="Y180" i="1"/>
  <c r="N180" i="1"/>
  <c r="S181" i="1" s="1"/>
  <c r="O180" i="1"/>
  <c r="U186" i="1" l="1"/>
  <c r="AI179" i="1"/>
  <c r="AJ179" i="1"/>
  <c r="AK179" i="1"/>
  <c r="M179" i="1"/>
  <c r="R179" i="1"/>
  <c r="V179" i="1"/>
  <c r="T179" i="1" s="1"/>
  <c r="W179" i="1"/>
  <c r="X179" i="1" s="1"/>
  <c r="Y179" i="1"/>
  <c r="N179" i="1"/>
  <c r="S180" i="1" s="1"/>
  <c r="O179" i="1"/>
  <c r="U185" i="1" l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T177" i="1" s="1"/>
  <c r="W177" i="1"/>
  <c r="X177" i="1" s="1"/>
  <c r="Y177" i="1"/>
  <c r="U183" i="1" l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T174" i="1" s="1"/>
  <c r="W174" i="1"/>
  <c r="X174" i="1" s="1"/>
  <c r="Y174" i="1"/>
  <c r="N174" i="1"/>
  <c r="S175" i="1" s="1"/>
  <c r="O174" i="1"/>
  <c r="U180" i="1" l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T167" i="1" s="1"/>
  <c r="W167" i="1"/>
  <c r="X167" i="1" s="1"/>
  <c r="Y167" i="1"/>
  <c r="N167" i="1"/>
  <c r="S168" i="1" s="1"/>
  <c r="O167" i="1"/>
  <c r="U173" i="1" l="1"/>
  <c r="M166" i="1"/>
  <c r="R166" i="1"/>
  <c r="U172" i="1" s="1"/>
  <c r="T166" i="1"/>
  <c r="V166" i="1"/>
  <c r="W166" i="1"/>
  <c r="X166" i="1"/>
  <c r="Y166" i="1"/>
  <c r="AI166" i="1"/>
  <c r="AJ166" i="1"/>
  <c r="AK166" i="1"/>
  <c r="N166" i="1"/>
  <c r="S167" i="1" s="1"/>
  <c r="O166" i="1"/>
  <c r="M165" i="1" l="1"/>
  <c r="R165" i="1"/>
  <c r="V165" i="1"/>
  <c r="T165" i="1" s="1"/>
  <c r="W165" i="1"/>
  <c r="X165" i="1"/>
  <c r="Y165" i="1"/>
  <c r="AI165" i="1"/>
  <c r="AJ165" i="1"/>
  <c r="AK165" i="1"/>
  <c r="N165" i="1"/>
  <c r="S166" i="1" s="1"/>
  <c r="O165" i="1"/>
  <c r="U171" i="1" l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T161" i="1" s="1"/>
  <c r="W161" i="1"/>
  <c r="X161" i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3" i="1" l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/>
  <c r="V133" i="1"/>
  <c r="W133" i="1"/>
  <c r="X133" i="1"/>
  <c r="Y133" i="1"/>
  <c r="AI133" i="1"/>
  <c r="AT133" i="1" s="1"/>
  <c r="AJ133" i="1"/>
  <c r="AK133" i="1"/>
  <c r="M133" i="1"/>
  <c r="N133" i="1"/>
  <c r="S134" i="1" s="1"/>
  <c r="O133" i="1"/>
  <c r="R132" i="1"/>
  <c r="T132" i="1"/>
  <c r="V132" i="1"/>
  <c r="W132" i="1"/>
  <c r="X132" i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S120" i="1" s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V2" i="4" s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W2" i="4" l="1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Y107" i="1"/>
  <c r="R107" i="1"/>
  <c r="B96" i="4" s="1"/>
  <c r="V107" i="1"/>
  <c r="W107" i="1"/>
  <c r="X107" i="1" s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S106" i="1" s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D95" i="4" l="1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D63" i="4"/>
  <c r="D64" i="4"/>
  <c r="U75" i="1" s="1"/>
  <c r="D61" i="4"/>
  <c r="U72" i="1" s="1"/>
  <c r="D70" i="4"/>
  <c r="U81" i="1" s="1"/>
  <c r="D74" i="4"/>
  <c r="U85" i="1" s="1"/>
  <c r="U76" i="1"/>
  <c r="U74" i="1"/>
  <c r="U73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258" i="1" l="1"/>
  <c r="A259" i="1" s="1"/>
</calcChain>
</file>

<file path=xl/sharedStrings.xml><?xml version="1.0" encoding="utf-8"?>
<sst xmlns="http://schemas.openxmlformats.org/spreadsheetml/2006/main" count="477" uniqueCount="446">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</sst>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66"/>
  <sheetViews>
    <sheetView tabSelected="1" zoomScale="112" zoomScaleNormal="112" workbookViewId="0">
      <pane xSplit="1" ySplit="1" topLeftCell="BV250" activePane="bottomRight" state="frozen"/>
      <selection pane="topRight" activeCell="B1" sqref="B1"/>
      <selection pane="bottomLeft" activeCell="A2" sqref="A2"/>
      <selection pane="bottomRight" activeCell="CE266" sqref="CE26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0" hidden="1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443</v>
      </c>
      <c r="BO1" t="s">
        <v>243</v>
      </c>
      <c r="BP1" t="s">
        <v>444</v>
      </c>
      <c r="BQ1" t="s">
        <v>445</v>
      </c>
      <c r="BS1" t="str">
        <f>"Bremer "&amp;BN1</f>
        <v>Bremer Total Tests</v>
      </c>
      <c r="BT1" t="str">
        <f t="shared" ref="BT1:BV1" si="0">"Bremer "&amp;BO1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Individuals Tested</v>
      </c>
      <c r="BX1" t="str">
        <f t="shared" ref="BX1:BZ1" si="1">"Butler "&amp;BP1</f>
        <v>Butler Positive Tests</v>
      </c>
      <c r="BY1" t="str">
        <f t="shared" si="1"/>
        <v>Butler Individuals Postive</v>
      </c>
      <c r="BZ1" t="str">
        <f t="shared" si="1"/>
        <v xml:space="preserve">Butler </v>
      </c>
      <c r="CA1" t="str">
        <f>"Black Hawk "&amp;BN1</f>
        <v>Black Hawk Total Tests</v>
      </c>
      <c r="CB1" t="str">
        <f t="shared" ref="CB1:CD1" si="2">"Black Hawk "&amp;BO1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63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66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66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65">C244-C243</f>
        <v>4433</v>
      </c>
      <c r="S244">
        <f t="shared" ref="S244" si="766">N244-N243</f>
        <v>5879</v>
      </c>
      <c r="T244" s="8">
        <f t="shared" ref="T244" si="767">R244/V244</f>
        <v>0.42988750969743988</v>
      </c>
      <c r="U244" s="8">
        <f t="shared" ref="U244" si="768">SUM(R238:R244)/SUM(V238:V244)</f>
        <v>0.46402975079435194</v>
      </c>
      <c r="V244">
        <f t="shared" ref="V244" si="769">B244-B243</f>
        <v>10312</v>
      </c>
      <c r="W244">
        <f t="shared" ref="W244" si="770">C244-D244-E244</f>
        <v>74819</v>
      </c>
      <c r="X244" s="3">
        <f t="shared" ref="X244" si="771">F244/W244</f>
        <v>1.709458827303225E-2</v>
      </c>
      <c r="Y244">
        <f t="shared" ref="Y244" si="772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3">Z244-AC244-AF244</f>
        <v>863</v>
      </c>
      <c r="AJ244">
        <f t="shared" ref="AJ244" si="774">AA244-AD244-AG244</f>
        <v>330</v>
      </c>
      <c r="AK244">
        <f t="shared" ref="AK244" si="775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76">SUM(AV238:AV244)/SUM(AU238:AU244)</f>
        <v>0.28207289716955519</v>
      </c>
      <c r="BH244">
        <f t="shared" ref="BH244" si="777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78">C245-C244</f>
        <v>2317</v>
      </c>
      <c r="S245">
        <f t="shared" ref="S245" si="779">N245-N244</f>
        <v>3068</v>
      </c>
      <c r="T245" s="8">
        <f t="shared" ref="T245" si="780">R245/V245</f>
        <v>0.43026926648096564</v>
      </c>
      <c r="U245" s="8">
        <f t="shared" ref="U245" si="781">SUM(R239:R245)/SUM(V239:V245)</f>
        <v>0.46763648757513787</v>
      </c>
      <c r="V245">
        <f t="shared" ref="V245" si="782">B245-B244</f>
        <v>5385</v>
      </c>
      <c r="W245">
        <f t="shared" ref="W245" si="783">C245-D245-E245</f>
        <v>76837</v>
      </c>
      <c r="X245" s="3">
        <f t="shared" ref="X245" si="784">F245/W245</f>
        <v>1.8116272108489401E-2</v>
      </c>
      <c r="Y245">
        <f t="shared" ref="Y245" si="785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6">Z245-AC245-AF245</f>
        <v>887</v>
      </c>
      <c r="AJ245">
        <f t="shared" ref="AJ245" si="787">AA245-AD245-AG245</f>
        <v>337</v>
      </c>
      <c r="AK245">
        <f t="shared" ref="AK245" si="788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89">SUM(AV239:AV245)/SUM(AU239:AU245)</f>
        <v>0.28173049083400636</v>
      </c>
      <c r="BH245">
        <f t="shared" ref="BH245" si="790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1">C246-C245</f>
        <v>3579</v>
      </c>
      <c r="S246">
        <f t="shared" ref="S246" si="792">N246-N245</f>
        <v>5017</v>
      </c>
      <c r="T246" s="8">
        <f t="shared" ref="T246" si="793">R246/V246</f>
        <v>0.41635644485807355</v>
      </c>
      <c r="U246" s="8">
        <f t="shared" ref="U246" si="794">SUM(R240:R246)/SUM(V240:V246)</f>
        <v>0.45648655378486058</v>
      </c>
      <c r="V246">
        <f t="shared" ref="V246" si="795">B246-B245</f>
        <v>8596</v>
      </c>
      <c r="W246">
        <f t="shared" ref="W246" si="796">C246-D246-E246</f>
        <v>78628</v>
      </c>
      <c r="X246" s="3">
        <f t="shared" ref="X246" si="797">F246/W246</f>
        <v>1.9204354682810194E-2</v>
      </c>
      <c r="Y246">
        <f t="shared" ref="Y246" si="798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99">Z246-AC246-AF246</f>
        <v>915</v>
      </c>
      <c r="AJ246">
        <f t="shared" ref="AJ246" si="800">AA246-AD246-AG246</f>
        <v>351</v>
      </c>
      <c r="AK246">
        <f t="shared" ref="AK246" si="801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02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03">SUM(AV240:AV246)/SUM(AU240:AU246)</f>
        <v>0.27538643361428172</v>
      </c>
      <c r="BH246">
        <f t="shared" ref="BH246" si="804">SUM(AV233:AV246)/SUM(AU233:AU246)</f>
        <v>0.27512626367338139</v>
      </c>
      <c r="BI246">
        <f t="shared" ref="BI246" si="805">SUM(AY240:AY246)/SUM(AX240:AX246)</f>
        <v>0.32126696832579188</v>
      </c>
      <c r="BJ246">
        <f t="shared" ref="BJ246" si="806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66" si="807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08">C247-C246</f>
        <v>3884</v>
      </c>
      <c r="S247">
        <f t="shared" ref="S247" si="809">N247-N246</f>
        <v>5499</v>
      </c>
      <c r="T247" s="8">
        <f t="shared" ref="T247" si="810">R247/V247</f>
        <v>0.41394010444420759</v>
      </c>
      <c r="U247" s="8">
        <f t="shared" ref="U247" si="811">SUM(R241:R247)/SUM(V241:V247)</f>
        <v>0.44626270867327728</v>
      </c>
      <c r="V247">
        <f t="shared" ref="V247" si="812">B247-B246</f>
        <v>9383</v>
      </c>
      <c r="W247">
        <f t="shared" ref="W247" si="813">C247-D247-E247</f>
        <v>81115</v>
      </c>
      <c r="X247" s="3">
        <f t="shared" ref="X247" si="814">F247/W247</f>
        <v>1.8825124822782469E-2</v>
      </c>
      <c r="Y247">
        <f t="shared" ref="Y247" si="815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6">Z247-AC247-AF247</f>
        <v>952</v>
      </c>
      <c r="AJ247">
        <f t="shared" ref="AJ247" si="817">AA247-AD247-AG247</f>
        <v>365</v>
      </c>
      <c r="AK247">
        <f t="shared" ref="AK247" si="818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02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19">SUM(AV241:AV247)/SUM(AU241:AU247)</f>
        <v>0.27177985045864489</v>
      </c>
      <c r="BH247">
        <f t="shared" ref="BH247" si="820">SUM(AV234:AV247)/SUM(AU234:AU247)</f>
        <v>0.27559301123937546</v>
      </c>
      <c r="BI247">
        <f t="shared" ref="BI247" si="821">SUM(AY241:AY247)/SUM(AX241:AX247)</f>
        <v>0.30990415335463256</v>
      </c>
      <c r="BJ247">
        <f t="shared" ref="BJ247" si="822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07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23">C248/B248</f>
        <v>0.1751916038276668</v>
      </c>
      <c r="R248">
        <f t="shared" ref="R248" si="824">C248-C247</f>
        <v>4177</v>
      </c>
      <c r="S248">
        <f t="shared" ref="S248" si="825">N248-N247</f>
        <v>6232</v>
      </c>
      <c r="T248" s="8">
        <f t="shared" ref="T248" si="826">R248/V248</f>
        <v>0.40128734748775097</v>
      </c>
      <c r="U248" s="8">
        <f t="shared" ref="U248" si="827">SUM(R242:R248)/SUM(V242:V248)</f>
        <v>0.43146790249554096</v>
      </c>
      <c r="V248">
        <f t="shared" ref="V248" si="828">B248-B247</f>
        <v>10409</v>
      </c>
      <c r="W248">
        <f t="shared" ref="W248" si="829">C248-D248-E248</f>
        <v>83762</v>
      </c>
      <c r="X248" s="3">
        <f t="shared" ref="X248" si="830">F248/W248</f>
        <v>1.8098899262195267E-2</v>
      </c>
      <c r="Y248">
        <f t="shared" ref="Y248" si="831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2">Z248-AC248-AF248</f>
        <v>966</v>
      </c>
      <c r="AJ248">
        <f t="shared" ref="AJ248" si="833">AA248-AD248-AG248</f>
        <v>384</v>
      </c>
      <c r="AK248">
        <f t="shared" ref="AK248" si="834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02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35">SUM(AV242:AV248)/SUM(AU242:AU248)</f>
        <v>0.26292233038970431</v>
      </c>
      <c r="BH248">
        <f t="shared" ref="BH248" si="836">SUM(AV235:AV248)/SUM(AU235:AU248)</f>
        <v>0.27357830203918371</v>
      </c>
      <c r="BI248">
        <f t="shared" ref="BI248" si="837">SUM(AY242:AY248)/SUM(AX242:AX248)</f>
        <v>0.31069609507640067</v>
      </c>
      <c r="BJ248">
        <f t="shared" ref="BJ248" si="838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07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23"/>
        <v>0.17736533119004769</v>
      </c>
      <c r="R249">
        <f t="shared" ref="R249" si="839">C249-C248</f>
        <v>4382</v>
      </c>
      <c r="S249">
        <f t="shared" ref="S249" si="840">N249-N248</f>
        <v>6428</v>
      </c>
      <c r="T249" s="8">
        <f t="shared" ref="T249" si="841">R249/V249</f>
        <v>0.40536540240518038</v>
      </c>
      <c r="U249" s="8">
        <f t="shared" ref="U249" si="842">SUM(R243:R249)/SUM(V243:V249)</f>
        <v>0.42189745314458676</v>
      </c>
      <c r="V249">
        <f t="shared" ref="V249" si="843">B249-B248</f>
        <v>10810</v>
      </c>
      <c r="W249">
        <f t="shared" ref="W249" si="844">C249-D249-E249</f>
        <v>86603</v>
      </c>
      <c r="X249" s="3">
        <f t="shared" ref="X249" si="845">F249/W249</f>
        <v>1.6708428114499498E-2</v>
      </c>
      <c r="Y249">
        <f t="shared" ref="Y249" si="846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7">Z249-AC249-AF249</f>
        <v>1026</v>
      </c>
      <c r="AJ249">
        <f t="shared" ref="AJ249" si="848">AA249-AD249-AG249</f>
        <v>414</v>
      </c>
      <c r="AK249">
        <f t="shared" ref="AK249" si="849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02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0">SUM(AV243:AV249)/SUM(AU243:AU249)</f>
        <v>0.25462802311371285</v>
      </c>
      <c r="BH249">
        <f t="shared" ref="BH249" si="851">SUM(AV236:AV249)/SUM(AU236:AU249)</f>
        <v>0.27011723797664638</v>
      </c>
      <c r="BI249">
        <f t="shared" ref="BI249" si="852">SUM(AY243:AY249)/SUM(AX243:AX249)</f>
        <v>0.313893653516295</v>
      </c>
      <c r="BJ249">
        <f t="shared" ref="BJ249" si="853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07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23"/>
        <v>0.17910256310252151</v>
      </c>
      <c r="R250">
        <f t="shared" ref="R250" si="854">C250-C249</f>
        <v>3625</v>
      </c>
      <c r="S250">
        <f t="shared" ref="S250" si="855">N250-N249</f>
        <v>5512</v>
      </c>
      <c r="T250" s="8">
        <f t="shared" ref="T250" si="856">R250/V250</f>
        <v>0.39673853562438438</v>
      </c>
      <c r="U250" s="8">
        <f t="shared" ref="U250" si="857">SUM(R244:R250)/SUM(V244:V250)</f>
        <v>0.41224700149925037</v>
      </c>
      <c r="V250">
        <f t="shared" ref="V250" si="858">B250-B249</f>
        <v>9137</v>
      </c>
      <c r="W250">
        <f t="shared" ref="W250" si="859">C250-D250-E250</f>
        <v>88757</v>
      </c>
      <c r="X250" s="3">
        <f t="shared" ref="X250" si="860">F250/W250</f>
        <v>1.5953671259731628E-2</v>
      </c>
      <c r="Y250">
        <f t="shared" ref="Y250" si="861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2">Z250-AC250-AF250</f>
        <v>1040</v>
      </c>
      <c r="AJ250">
        <f t="shared" ref="AJ250" si="863">AA250-AD250-AG250</f>
        <v>425</v>
      </c>
      <c r="AK250">
        <f t="shared" ref="AK250" si="864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02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65">SUM(AV244:AV250)/SUM(AU244:AU250)</f>
        <v>0.24590012330456226</v>
      </c>
      <c r="BH250">
        <f t="shared" ref="BH250" si="866">SUM(AV237:AV250)/SUM(AU237:AU250)</f>
        <v>0.26667324388318864</v>
      </c>
      <c r="BI250">
        <f t="shared" ref="BI250" si="867">SUM(AY244:AY250)/SUM(AX244:AX250)</f>
        <v>0.29038112522686027</v>
      </c>
      <c r="BJ250">
        <f t="shared" ref="BJ250" si="868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07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23"/>
        <v>0.18069527098053992</v>
      </c>
      <c r="R251">
        <f t="shared" ref="R251" si="869">C251-C250</f>
        <v>3407</v>
      </c>
      <c r="S251">
        <f t="shared" ref="S251" si="870">N251-N250</f>
        <v>5278</v>
      </c>
      <c r="T251" s="8">
        <f t="shared" ref="T251" si="871">R251/V251</f>
        <v>0.39228554979850316</v>
      </c>
      <c r="U251" s="8">
        <f t="shared" ref="U251" si="872">SUM(R245:R251)/SUM(V245:V251)</f>
        <v>0.40655396202227384</v>
      </c>
      <c r="V251">
        <f t="shared" ref="V251" si="873">B251-B250</f>
        <v>8685</v>
      </c>
      <c r="W251">
        <f t="shared" ref="W251" si="874">C251-D251-E251</f>
        <v>91556</v>
      </c>
      <c r="X251" s="3">
        <f t="shared" ref="X251" si="875">F251/W251</f>
        <v>1.4635851282275328E-2</v>
      </c>
      <c r="Y251">
        <f t="shared" ref="Y251" si="876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7">Z251-AC251-AF251</f>
        <v>1073</v>
      </c>
      <c r="AJ251">
        <f t="shared" ref="AJ251" si="878">AA251-AD251-AG251</f>
        <v>440</v>
      </c>
      <c r="AK251">
        <f t="shared" ref="AK251" si="879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02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0">SUM(AV245:AV251)/SUM(AU245:AU251)</f>
        <v>0.24199606796349279</v>
      </c>
      <c r="BH251">
        <f t="shared" ref="BH251" si="881">SUM(AV238:AV251)/SUM(AU238:AU251)</f>
        <v>0.26315710060957209</v>
      </c>
      <c r="BI251">
        <f t="shared" ref="BI251" si="882">SUM(AY245:AY251)/SUM(AX245:AX251)</f>
        <v>0.29549902152641877</v>
      </c>
      <c r="BJ251">
        <f t="shared" ref="BJ251" si="883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07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23"/>
        <v>0.18134210873434484</v>
      </c>
      <c r="R252">
        <f t="shared" ref="R252" si="884">C252-C251</f>
        <v>1663</v>
      </c>
      <c r="S252">
        <f t="shared" ref="S252" si="885">N252-N251</f>
        <v>3361</v>
      </c>
      <c r="T252" s="8">
        <f t="shared" ref="T252" si="886">R252/V252</f>
        <v>0.33101114649681529</v>
      </c>
      <c r="U252" s="8">
        <f t="shared" ref="U252" si="887">SUM(R246:R252)/SUM(V246:V252)</f>
        <v>0.3983785700470634</v>
      </c>
      <c r="V252">
        <f t="shared" ref="V252" si="888">B252-B251</f>
        <v>5024</v>
      </c>
      <c r="W252">
        <f t="shared" ref="W252" si="889">C252-D252-E252</f>
        <v>92711</v>
      </c>
      <c r="X252" s="3">
        <f t="shared" ref="X252" si="890">F252/W252</f>
        <v>1.4378013396468596E-2</v>
      </c>
      <c r="Y252">
        <f t="shared" ref="Y252" si="891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2">Z252-AC252-AF252</f>
        <v>1079</v>
      </c>
      <c r="AJ252">
        <f t="shared" ref="AJ252" si="893">AA252-AD252-AG252</f>
        <v>440</v>
      </c>
      <c r="AK252">
        <f t="shared" ref="AK252" si="894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02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895">SUM(AV246:AV252)/SUM(AU246:AU252)</f>
        <v>0.23629534540959446</v>
      </c>
      <c r="BH252">
        <f t="shared" ref="BH252" si="896">SUM(AV239:AV252)/SUM(AU239:AU252)</f>
        <v>0.25945836764500241</v>
      </c>
      <c r="BI252">
        <f t="shared" ref="BI252" si="897">SUM(AY246:AY252)/SUM(AX246:AX252)</f>
        <v>0.30769230769230771</v>
      </c>
      <c r="BJ252">
        <f t="shared" ref="BJ252" si="898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07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23"/>
        <v>0.18310782745636336</v>
      </c>
      <c r="R253">
        <f t="shared" ref="R253" si="899">C253-C252</f>
        <v>3851</v>
      </c>
      <c r="S253">
        <f t="shared" ref="S253" si="900">N253-N252</f>
        <v>5922</v>
      </c>
      <c r="T253" s="8">
        <f t="shared" ref="T253" si="901">R253/V253</f>
        <v>0.39404481735393432</v>
      </c>
      <c r="U253" s="8">
        <f t="shared" ref="U253" si="902">SUM(R247:R253)/SUM(V247:V253)</f>
        <v>0.39526423182170484</v>
      </c>
      <c r="V253">
        <f t="shared" ref="V253" si="903">B253-B252</f>
        <v>9773</v>
      </c>
      <c r="W253">
        <f t="shared" ref="W253" si="904">C253-D253-E253</f>
        <v>93666</v>
      </c>
      <c r="X253" s="3">
        <f t="shared" ref="X253" si="905">F253/W253</f>
        <v>1.4423590203488993E-2</v>
      </c>
      <c r="Y253">
        <f t="shared" ref="Y253" si="906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7">Z253-AC253-AF253</f>
        <v>1114</v>
      </c>
      <c r="AJ253">
        <f t="shared" ref="AJ253" si="908">AA253-AD253-AG253</f>
        <v>457</v>
      </c>
      <c r="AK253">
        <f t="shared" ref="AK253" si="909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02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0">SUM(AV247:AV253)/SUM(AU247:AU253)</f>
        <v>0.23351116191927854</v>
      </c>
      <c r="BH253">
        <f t="shared" ref="BH253" si="911">SUM(AV240:AV253)/SUM(AU240:AU253)</f>
        <v>0.25466658286719879</v>
      </c>
      <c r="BI253">
        <f t="shared" ref="BI253" si="912">SUM(AY247:AY253)/SUM(AX247:AX253)</f>
        <v>0.30598669623059865</v>
      </c>
      <c r="BJ253">
        <f t="shared" ref="BJ253" si="913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07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23"/>
        <v>0.18462990197731918</v>
      </c>
      <c r="R254">
        <f t="shared" ref="R254" si="914">C254-C253</f>
        <v>3374</v>
      </c>
      <c r="S254">
        <f t="shared" ref="S254" si="915">N254-N253</f>
        <v>5195</v>
      </c>
      <c r="T254" s="8">
        <f t="shared" ref="T254" si="916">R254/V254</f>
        <v>0.39374489438674293</v>
      </c>
      <c r="U254" s="8">
        <f t="shared" ref="U254" si="917">SUM(R248:R254)/SUM(V248:V254)</f>
        <v>0.39224766452481291</v>
      </c>
      <c r="V254">
        <f t="shared" ref="V254" si="918">B254-B253</f>
        <v>8569</v>
      </c>
      <c r="W254">
        <f t="shared" ref="W254" si="919">C254-D254-E254</f>
        <v>94624</v>
      </c>
      <c r="X254" s="3">
        <f t="shared" ref="X254" si="920">F254/W254</f>
        <v>1.3791427122083193E-2</v>
      </c>
      <c r="Y254">
        <f t="shared" ref="Y254" si="921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2">Z254-AC254-AF254</f>
        <v>1147</v>
      </c>
      <c r="AJ254">
        <f t="shared" ref="AJ254" si="923">AA254-AD254-AG254</f>
        <v>492</v>
      </c>
      <c r="AK254">
        <f t="shared" ref="AK254" si="924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02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25">SUM(AV248:AV254)/SUM(AU248:AU254)</f>
        <v>0.22808233530521124</v>
      </c>
      <c r="BH254">
        <f t="shared" ref="BH254" si="926">SUM(AV241:AV254)/SUM(AU241:AU254)</f>
        <v>0.25041763852991239</v>
      </c>
      <c r="BI254">
        <f t="shared" ref="BI254" si="927">SUM(AY248:AY254)/SUM(AX248:AX254)</f>
        <v>0.30701754385964913</v>
      </c>
      <c r="BJ254">
        <f t="shared" ref="BJ254" si="928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07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29">C255/B255</f>
        <v>0.18608003656671374</v>
      </c>
      <c r="R255">
        <f t="shared" ref="R255" si="930">C255-C254</f>
        <v>3335</v>
      </c>
      <c r="S255">
        <f t="shared" ref="S255" si="931">N255-N254</f>
        <v>5346</v>
      </c>
      <c r="T255" s="8">
        <f t="shared" ref="T255" si="932">R255/V255</f>
        <v>0.38417233037668469</v>
      </c>
      <c r="U255" s="8">
        <f t="shared" ref="U255" si="933">SUM(R249:R255)/SUM(V249:V255)</f>
        <v>0.38954168658020072</v>
      </c>
      <c r="V255">
        <f t="shared" ref="V255" si="934">B255-B254</f>
        <v>8681</v>
      </c>
      <c r="W255">
        <f t="shared" ref="W255" si="935">C255-D255-E255</f>
        <v>95445</v>
      </c>
      <c r="X255" s="3">
        <f t="shared" ref="X255" si="936">F255/W255</f>
        <v>1.3295615275813296E-2</v>
      </c>
      <c r="Y255">
        <f t="shared" ref="Y255" si="937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8">Z255-AC255-AF255</f>
        <v>1153</v>
      </c>
      <c r="AJ255">
        <f t="shared" ref="AJ255" si="939">AA255-AD255-AG255</f>
        <v>505</v>
      </c>
      <c r="AK255">
        <f t="shared" ref="AK255" si="940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02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1">SUM(AV249:AV255)/SUM(AU249:AU255)</f>
        <v>0.22562157465579469</v>
      </c>
      <c r="BH255">
        <f t="shared" ref="BH255" si="942">SUM(AV242:AV255)/SUM(AU242:AU255)</f>
        <v>0.24523398253648795</v>
      </c>
      <c r="BI255">
        <f t="shared" ref="BI255" si="943">SUM(AY249:AY255)/SUM(AX249:AX255)</f>
        <v>0.29655172413793102</v>
      </c>
      <c r="BJ255">
        <f t="shared" ref="BJ255" si="944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07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5">-(J256-J255)+L256</f>
        <v>60</v>
      </c>
      <c r="N256" s="7">
        <f t="shared" si="357"/>
        <v>974231</v>
      </c>
      <c r="O256" s="4">
        <f t="shared" si="929"/>
        <v>0.18662864041396965</v>
      </c>
      <c r="R256">
        <f t="shared" ref="R256" si="946">C256-C255</f>
        <v>1260</v>
      </c>
      <c r="S256">
        <f t="shared" ref="S256" si="947">N256-N255</f>
        <v>1980</v>
      </c>
      <c r="T256" s="8">
        <f t="shared" ref="T256" si="948">R256/V256</f>
        <v>0.3888888888888889</v>
      </c>
      <c r="U256" s="8">
        <f t="shared" ref="U256" si="949">SUM(R250:R256)/SUM(V250:V256)</f>
        <v>0.38628104464403396</v>
      </c>
      <c r="V256">
        <f t="shared" ref="V256" si="950">B256-B255</f>
        <v>3240</v>
      </c>
      <c r="W256">
        <f t="shared" ref="W256" si="951">C256-D256-E256</f>
        <v>93840</v>
      </c>
      <c r="X256" s="3">
        <f t="shared" ref="X256" si="952">F256/W256</f>
        <v>1.3064791133844842E-2</v>
      </c>
      <c r="Y256">
        <f t="shared" ref="Y256" si="953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4">Z256-AC256-AF256</f>
        <v>1123</v>
      </c>
      <c r="AJ256">
        <f t="shared" ref="AJ256" si="955">AA256-AD256-AG256</f>
        <v>514</v>
      </c>
      <c r="AK256">
        <f t="shared" ref="AK256" si="956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02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57">SUM(AV250:AV256)/SUM(AU250:AU256)</f>
        <v>0.22317022468863543</v>
      </c>
      <c r="BH256">
        <f t="shared" ref="BH256" si="958">SUM(AV243:AV256)/SUM(AU243:AU256)</f>
        <v>0.2403167711057384</v>
      </c>
      <c r="BI256">
        <f t="shared" ref="BI256" si="959">SUM(AY250:AY256)/SUM(AX250:AX256)</f>
        <v>0.26649746192893403</v>
      </c>
      <c r="BJ256">
        <f t="shared" ref="BJ256" si="960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</row>
    <row r="257" spans="1:82" x14ac:dyDescent="0.35">
      <c r="A257" s="14">
        <f t="shared" si="807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5"/>
        <v>40</v>
      </c>
      <c r="N257" s="7">
        <f t="shared" si="357"/>
        <v>977726</v>
      </c>
      <c r="O257" s="4">
        <f t="shared" si="929"/>
        <v>0.18760188981193279</v>
      </c>
      <c r="R257">
        <f t="shared" ref="R257" si="961">C257-C256</f>
        <v>2242</v>
      </c>
      <c r="S257">
        <f t="shared" ref="S257" si="962">N257-N256</f>
        <v>3495</v>
      </c>
      <c r="T257" s="8">
        <f t="shared" ref="T257" si="963">R257/V257</f>
        <v>0.39079658358026842</v>
      </c>
      <c r="U257" s="8">
        <f t="shared" ref="U257" si="964">SUM(R251:R257)/SUM(V251:V257)</f>
        <v>0.38488000160936653</v>
      </c>
      <c r="V257">
        <f t="shared" ref="V257" si="965">B257-B256</f>
        <v>5737</v>
      </c>
      <c r="W257">
        <f t="shared" ref="W257" si="966">C257-D257-E257</f>
        <v>93412</v>
      </c>
      <c r="X257" s="3">
        <f t="shared" ref="X257" si="967">F257/W257</f>
        <v>1.3071125765426284E-2</v>
      </c>
      <c r="Y257">
        <f t="shared" ref="Y257" si="968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69">Z257-AC257-AF257</f>
        <v>1100</v>
      </c>
      <c r="AJ257">
        <f t="shared" ref="AJ257" si="970">AA257-AD257-AG257</f>
        <v>524</v>
      </c>
      <c r="AK257">
        <f t="shared" ref="AK257:AK262" si="971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72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73">SUM(AV251:AV257)/SUM(AU251:AU257)</f>
        <v>0.21745266850817591</v>
      </c>
      <c r="BH257">
        <f t="shared" ref="BH257" si="974">SUM(AV244:AV257)/SUM(AU244:AU257)</f>
        <v>0.23357530333604129</v>
      </c>
      <c r="BI257">
        <f t="shared" ref="BI257" si="975">SUM(AY251:AY257)/SUM(AX251:AX257)</f>
        <v>0.26005361930294907</v>
      </c>
      <c r="BJ257">
        <f t="shared" ref="BJ257" si="976">SUM(BA251:BA257)/SUM(AZ251:AZ257)</f>
        <v>0.18575063613231552</v>
      </c>
      <c r="BK257">
        <f t="shared" ref="BK257:BK262" si="977"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82" x14ac:dyDescent="0.35">
      <c r="A258" s="14">
        <f t="shared" si="807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5"/>
        <v>44</v>
      </c>
      <c r="N258" s="7">
        <f t="shared" si="357"/>
        <v>980257</v>
      </c>
      <c r="O258" s="4">
        <f t="shared" si="929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1"/>
        <v>4282</v>
      </c>
      <c r="AS258">
        <f>COUNTIF('Wartburg Positive Tests'!G:G,"&lt;="&amp;covid19!A258)-COUNTIF('Wartburg Positive Tests'!H:H,"&lt;="&amp;covid19!A258)</f>
        <v>59</v>
      </c>
      <c r="AT258">
        <f t="shared" si="972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86">SUM(AV252:AV258)/SUM(AU252:AU258)</f>
        <v>0.2183481056656239</v>
      </c>
      <c r="BH258">
        <f t="shared" ref="BH258" si="987">SUM(AV245:AV258)/SUM(AU245:AU258)</f>
        <v>0.23197200607762788</v>
      </c>
      <c r="BI258">
        <f t="shared" ref="BI258" si="988">SUM(AY252:AY258)/SUM(AX252:AX258)</f>
        <v>0.25806451612903225</v>
      </c>
      <c r="BJ258">
        <f t="shared" ref="BJ258" si="989">SUM(BA252:BA258)/SUM(AZ252:AZ258)</f>
        <v>0.18377765173000568</v>
      </c>
      <c r="BK258">
        <f t="shared" si="977"/>
        <v>0.29629629629629628</v>
      </c>
      <c r="BL258">
        <v>0.246</v>
      </c>
      <c r="BM258">
        <v>0.17599999999999999</v>
      </c>
      <c r="BN258">
        <v>0.20200000000000001</v>
      </c>
    </row>
    <row r="259" spans="1:82" x14ac:dyDescent="0.35">
      <c r="A259" s="14">
        <f t="shared" si="807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5"/>
        <v>38</v>
      </c>
      <c r="N259" s="7">
        <f t="shared" si="357"/>
        <v>982088</v>
      </c>
      <c r="O259" s="4">
        <f t="shared" si="929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1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72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0">SUM(AV253:AV259)/SUM(AU253:AU259)</f>
        <v>0.21970755332029432</v>
      </c>
      <c r="BH259">
        <f t="shared" ref="BH259" si="1001">SUM(AV246:AV259)/SUM(AU246:AU259)</f>
        <v>0.22957745150735051</v>
      </c>
      <c r="BI259">
        <f t="shared" ref="BI259" si="1002">SUM(AY253:AY259)/SUM(AX253:AX259)</f>
        <v>0.24085365853658536</v>
      </c>
      <c r="BJ259">
        <f t="shared" ref="BJ259" si="1003">SUM(BA253:BA259)/SUM(AZ253:AZ259)</f>
        <v>0.18113858539390454</v>
      </c>
      <c r="BK259">
        <f t="shared" si="977"/>
        <v>0.31372549019607843</v>
      </c>
      <c r="BL259">
        <v>0.24299999999999999</v>
      </c>
      <c r="BM259">
        <v>0.17299999999999999</v>
      </c>
      <c r="BN259">
        <v>0.20499999999999999</v>
      </c>
    </row>
    <row r="260" spans="1:82" x14ac:dyDescent="0.35">
      <c r="A260" s="14">
        <f t="shared" si="807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1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17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18">SUM(AV254:AV260)/SUM(AU254:AU260)</f>
        <v>0.22318803852002028</v>
      </c>
      <c r="BH260">
        <f t="shared" ref="BH260" si="1019">SUM(AV247:AV260)/SUM(AU247:AU260)</f>
        <v>0.22953476113312898</v>
      </c>
      <c r="BI260">
        <f t="shared" ref="BI260" si="1020">SUM(AY254:AY260)/SUM(AX254:AX260)</f>
        <v>0.2342007434944238</v>
      </c>
      <c r="BJ260">
        <f t="shared" ref="BJ260" si="1021">SUM(BA254:BA260)/SUM(AZ254:AZ260)</f>
        <v>0.18704074816299265</v>
      </c>
      <c r="BK260">
        <f t="shared" si="977"/>
        <v>0.33082706766917291</v>
      </c>
      <c r="BL260">
        <v>0.23599999999999999</v>
      </c>
      <c r="BM260">
        <v>0.16500000000000001</v>
      </c>
      <c r="BN260">
        <v>0.20100000000000001</v>
      </c>
    </row>
    <row r="261" spans="1:82" x14ac:dyDescent="0.35">
      <c r="A261" s="14">
        <f t="shared" si="807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1"/>
        <v>3936</v>
      </c>
      <c r="AS261">
        <f>COUNTIF('Wartburg Positive Tests'!G:G,"&lt;="&amp;covid19!A261)-COUNTIF('Wartburg Positive Tests'!H:H,"&lt;="&amp;covid19!A261)</f>
        <v>53</v>
      </c>
      <c r="AT261">
        <f t="shared" si="1017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32">SUM(AV255:AV261)/SUM(AU255:AU261)</f>
        <v>0.22132186031779549</v>
      </c>
      <c r="BH261">
        <f t="shared" ref="BH261" si="1033">SUM(AV248:AV261)/SUM(AU248:AU261)</f>
        <v>0.2255191393545159</v>
      </c>
      <c r="BI261">
        <f t="shared" ref="BI261" si="1034">SUM(AY255:AY261)/SUM(AX255:AX261)</f>
        <v>0.19028340080971659</v>
      </c>
      <c r="BJ261">
        <f t="shared" ref="BJ261" si="1035">SUM(BA255:BA261)/SUM(AZ255:AZ261)</f>
        <v>0.16417910447761194</v>
      </c>
      <c r="BK261">
        <f t="shared" si="977"/>
        <v>0.32835820895522388</v>
      </c>
      <c r="BL261">
        <v>0.23</v>
      </c>
      <c r="BM261">
        <v>0.155</v>
      </c>
      <c r="BN261">
        <v>0.2</v>
      </c>
    </row>
    <row r="262" spans="1:82" x14ac:dyDescent="0.35">
      <c r="A262" s="14">
        <f t="shared" si="807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1"/>
        <v>3750</v>
      </c>
      <c r="AS262">
        <f>COUNTIF('Wartburg Positive Tests'!G:G,"&lt;="&amp;covid19!A262)-COUNTIF('Wartburg Positive Tests'!H:H,"&lt;="&amp;covid19!A262)</f>
        <v>52</v>
      </c>
      <c r="AT262">
        <f t="shared" si="1017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49">SUM(AV256:AV262)/SUM(AU256:AU262)</f>
        <v>0.21961280387196128</v>
      </c>
      <c r="BH262">
        <f t="shared" ref="BH262" si="1050">SUM(AV249:AV262)/SUM(AU249:AU262)</f>
        <v>0.22335051760695132</v>
      </c>
      <c r="BI262">
        <f t="shared" ref="BI262" si="1051">SUM(AY256:AY262)/SUM(AX256:AX262)</f>
        <v>0.19665271966527198</v>
      </c>
      <c r="BJ262">
        <f t="shared" ref="BJ262" si="1052">SUM(BA256:BA262)/SUM(AZ256:AZ262)</f>
        <v>0.16555891238670695</v>
      </c>
      <c r="BK262">
        <f t="shared" si="977"/>
        <v>0.30769230769230771</v>
      </c>
      <c r="BL262">
        <v>0.215</v>
      </c>
      <c r="BM262">
        <v>0.14099999999999999</v>
      </c>
      <c r="BN262">
        <v>0.20100000000000001</v>
      </c>
    </row>
    <row r="263" spans="1:82" x14ac:dyDescent="0.35">
      <c r="A263" s="14">
        <f t="shared" si="807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17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67">SUM(AV257:AV263)/SUM(AU257:AU263)</f>
        <v>0.21712756940029668</v>
      </c>
      <c r="BH263">
        <f t="shared" ref="BH263" si="1068">SUM(AV250:AV263)/SUM(AU250:AU263)</f>
        <v>0.22071922039689276</v>
      </c>
      <c r="BI263">
        <f t="shared" ref="BI263" si="1069">SUM(AY257:AY263)/SUM(AX257:AX263)</f>
        <v>0.19183673469387755</v>
      </c>
      <c r="BJ263">
        <f t="shared" ref="BJ263" si="1070">SUM(BA257:BA263)/SUM(AZ257:AZ263)</f>
        <v>0.15728977616454931</v>
      </c>
      <c r="BK263">
        <f t="shared" ref="BK263" si="1071">SUM(BC257:BC263)/SUM(BB257:BB263)</f>
        <v>0.28244274809160308</v>
      </c>
      <c r="BL263">
        <v>0.21</v>
      </c>
      <c r="BM263">
        <v>0.13700000000000001</v>
      </c>
      <c r="BN263">
        <v>0.185</v>
      </c>
    </row>
    <row r="264" spans="1:82" x14ac:dyDescent="0.35">
      <c r="A264" s="14">
        <f t="shared" si="807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85">AI264-AS264</f>
        <v>824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07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6">-(J265-J264)+L265</f>
        <v>43</v>
      </c>
      <c r="N265" s="7">
        <f t="shared" ref="N265:N266" si="1087">B265-C265</f>
        <v>1005068</v>
      </c>
      <c r="O265" s="4">
        <f t="shared" ref="O265:O266" si="1088">C265/B265</f>
        <v>0.19529990864669811</v>
      </c>
      <c r="R265">
        <f t="shared" ref="R265" si="1089">C265-C264</f>
        <v>1866</v>
      </c>
      <c r="S265">
        <f t="shared" ref="S265" si="1090">N265-N264</f>
        <v>3541</v>
      </c>
      <c r="T265" s="8">
        <f t="shared" ref="T265" si="1091">R265/V265</f>
        <v>0.34510819308304053</v>
      </c>
      <c r="U265" s="8">
        <f t="shared" ref="U265" si="1092">SUM(R259:R265)/SUM(V259:V265)</f>
        <v>0.39402598671355998</v>
      </c>
      <c r="V265">
        <f t="shared" ref="V265" si="1093">B265-B264</f>
        <v>5407</v>
      </c>
      <c r="W265">
        <f t="shared" ref="W265:W266" si="1094">C265-D265-E265</f>
        <v>82252</v>
      </c>
      <c r="X265" s="3">
        <f t="shared" ref="X265:X266" si="1095">F265/W265</f>
        <v>1.1160822837134659E-2</v>
      </c>
      <c r="Y265">
        <f t="shared" ref="Y265" si="1096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097">Z265-AC265-AF265</f>
        <v>850</v>
      </c>
      <c r="AJ265">
        <f t="shared" ref="AJ265" si="1098">AA265-AD265-AG265</f>
        <v>461</v>
      </c>
      <c r="AK265">
        <f t="shared" si="1084"/>
        <v>3362</v>
      </c>
      <c r="AS265">
        <f>COUNTIF('Wartburg Positive Tests'!G:G,"&lt;="&amp;covid19!A265)-COUNTIF('Wartburg Positive Tests'!H:H,"&lt;="&amp;covid19!A265)</f>
        <v>47</v>
      </c>
      <c r="AT265">
        <f t="shared" si="1085"/>
        <v>803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07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6"/>
        <v>25</v>
      </c>
      <c r="N266" s="7">
        <f t="shared" si="1087"/>
        <v>1006545</v>
      </c>
      <c r="O266" s="4">
        <f t="shared" ref="O266" si="1099">C266/B266</f>
        <v>0.1956603560991631</v>
      </c>
      <c r="R266">
        <f t="shared" ref="R266" si="1100">C266-C265</f>
        <v>919</v>
      </c>
      <c r="S266">
        <f t="shared" ref="S266" si="1101">N266-N265</f>
        <v>1477</v>
      </c>
      <c r="T266" s="8">
        <f t="shared" ref="T266" si="1102">R266/V266</f>
        <v>0.38355592654424042</v>
      </c>
      <c r="U266" s="8">
        <f t="shared" ref="U266" si="1103">SUM(R260:R266)/SUM(V260:V266)</f>
        <v>0.39362308779411398</v>
      </c>
      <c r="V266">
        <f t="shared" ref="V266" si="1104">B266-B265</f>
        <v>2396</v>
      </c>
      <c r="W266">
        <f t="shared" ref="W266" si="1105">C266-D266-E266</f>
        <v>81294</v>
      </c>
      <c r="X266" s="3">
        <f t="shared" ref="X266" si="1106">F266/W266</f>
        <v>1.104632568209216E-2</v>
      </c>
      <c r="Y266">
        <f t="shared" ref="Y266" si="1107">E266-E265</f>
        <v>34</v>
      </c>
      <c r="BL266">
        <v>0.18099999999999999</v>
      </c>
      <c r="BM266">
        <v>0.13700000000000001</v>
      </c>
      <c r="BN266">
        <v>0.184</v>
      </c>
      <c r="BO266">
        <v>1983671</v>
      </c>
      <c r="BP266">
        <v>1102409</v>
      </c>
      <c r="BQ266">
        <v>231602</v>
      </c>
      <c r="BR266">
        <v>213857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R228:R266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Y228:Y266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F228:F266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J228:J266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K228:K266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AI228:AI265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AJ228:AJ265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I229:I266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11443</v>
      </c>
      <c r="O2">
        <f>MAX(covid19!W:W)</f>
        <v>95445</v>
      </c>
      <c r="P2">
        <f>MAX(covid19!X:X)</f>
        <v>0.16</v>
      </c>
      <c r="Q2">
        <f>MAX(covid19!Y:Y)</f>
        <v>84</v>
      </c>
      <c r="R2">
        <f>MAX(covid19!AF:AF)</f>
        <v>14</v>
      </c>
      <c r="S2">
        <f>MAX(covid19!AG:AG)</f>
        <v>12</v>
      </c>
      <c r="T2">
        <f>MAX(covid19!AH:AH)</f>
        <v>152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2020-12-07T13:53:31Z</dcterms:modified>
</cp:coreProperties>
</file>