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1_{FB43D0D4-79C8-4D27-BF37-683628F291C6}" xr6:coauthVersionLast="47" xr6:coauthVersionMax="47" xr10:uidLastSave="{00000000-0000-0000-0000-000000000000}"/>
  <bookViews>
    <workbookView xWindow="-120" yWindow="-120" windowWidth="24240" windowHeight="13140" activeTab="3" xr2:uid="{0B2F53F2-5A57-4429-9F55-2811472DD3F5}"/>
  </bookViews>
  <sheets>
    <sheet name="Store Managers" sheetId="1" r:id="rId1"/>
    <sheet name="State Managers" sheetId="2" r:id="rId2"/>
    <sheet name="Database" sheetId="5" r:id="rId3"/>
    <sheet name="Lookup" sheetId="6" r:id="rId4"/>
  </sheets>
  <definedNames>
    <definedName name="_xlnm._FilterDatabase" localSheetId="2" hidden="1">Database!$A$2:$E$52</definedName>
    <definedName name="_xlnm.Criteria" localSheetId="2">Database!$G$2:$K$3</definedName>
    <definedName name="_xlnm.Extract" localSheetId="2">Database!$G$9:$K$9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6" l="1" a="1"/>
  <c r="A17" i="6" s="1"/>
  <c r="G1" i="6" a="1"/>
  <c r="G1" i="6" s="1"/>
  <c r="D2" i="6"/>
  <c r="B2" i="6"/>
  <c r="O9" i="5"/>
  <c r="N6" i="5"/>
  <c r="N5" i="5"/>
  <c r="N4" i="5"/>
  <c r="N3" i="5"/>
  <c r="N2" i="5"/>
  <c r="H3" i="2"/>
  <c r="H4" i="2"/>
  <c r="H5" i="2"/>
  <c r="H2" i="2"/>
  <c r="E3" i="2"/>
  <c r="E4" i="2"/>
  <c r="E5" i="2"/>
  <c r="E2" i="2"/>
  <c r="D3" i="2"/>
  <c r="D4" i="2"/>
  <c r="D5" i="2"/>
  <c r="D2" i="2"/>
  <c r="J3" i="6"/>
  <c r="J1" i="6"/>
  <c r="J2" i="6"/>
  <c r="I23" i="6" l="1"/>
  <c r="E23" i="6"/>
  <c r="A23" i="6"/>
  <c r="H22" i="6"/>
  <c r="D22" i="6"/>
  <c r="K21" i="6"/>
  <c r="G21" i="6"/>
  <c r="C21" i="6"/>
  <c r="J20" i="6"/>
  <c r="F20" i="6"/>
  <c r="B20" i="6"/>
  <c r="I19" i="6"/>
  <c r="E19" i="6"/>
  <c r="A19" i="6"/>
  <c r="H18" i="6"/>
  <c r="D18" i="6"/>
  <c r="K17" i="6"/>
  <c r="G17" i="6"/>
  <c r="C17" i="6"/>
  <c r="H23" i="6"/>
  <c r="D23" i="6"/>
  <c r="K22" i="6"/>
  <c r="G22" i="6"/>
  <c r="C22" i="6"/>
  <c r="J21" i="6"/>
  <c r="F21" i="6"/>
  <c r="B21" i="6"/>
  <c r="I20" i="6"/>
  <c r="E20" i="6"/>
  <c r="A20" i="6"/>
  <c r="H19" i="6"/>
  <c r="D19" i="6"/>
  <c r="K18" i="6"/>
  <c r="G18" i="6"/>
  <c r="C18" i="6"/>
  <c r="J17" i="6"/>
  <c r="F17" i="6"/>
  <c r="B17" i="6"/>
  <c r="J23" i="6"/>
  <c r="F23" i="6"/>
  <c r="B23" i="6"/>
  <c r="I22" i="6"/>
  <c r="E22" i="6"/>
  <c r="A22" i="6"/>
  <c r="H21" i="6"/>
  <c r="D21" i="6"/>
  <c r="K20" i="6"/>
  <c r="G20" i="6"/>
  <c r="C20" i="6"/>
  <c r="J19" i="6"/>
  <c r="F19" i="6"/>
  <c r="B19" i="6"/>
  <c r="I18" i="6"/>
  <c r="E18" i="6"/>
  <c r="A18" i="6"/>
  <c r="H17" i="6"/>
  <c r="D17" i="6"/>
  <c r="K23" i="6"/>
  <c r="G23" i="6"/>
  <c r="C23" i="6"/>
  <c r="J22" i="6"/>
  <c r="F22" i="6"/>
  <c r="B22" i="6"/>
  <c r="I21" i="6"/>
  <c r="E21" i="6"/>
  <c r="A21" i="6"/>
  <c r="H20" i="6"/>
  <c r="D20" i="6"/>
  <c r="K19" i="6"/>
  <c r="G19" i="6"/>
  <c r="C19" i="6"/>
  <c r="J18" i="6"/>
  <c r="F18" i="6"/>
  <c r="B18" i="6"/>
  <c r="I17" i="6"/>
  <c r="E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<sst xmlns="http://schemas.openxmlformats.org/spreadsheetml/2006/main" count="236" uniqueCount="99">
  <si>
    <t>Names</t>
  </si>
  <si>
    <t>Derek Montgomery</t>
  </si>
  <si>
    <t>Alice Freeman</t>
  </si>
  <si>
    <t>Kyle Garrett</t>
  </si>
  <si>
    <t>Jennifer Monroe</t>
  </si>
  <si>
    <t>Last, First</t>
  </si>
  <si>
    <t>Kirby Patterson</t>
  </si>
  <si>
    <t>Marco Chavez</t>
  </si>
  <si>
    <t>Amarante Beaufort</t>
  </si>
  <si>
    <t>Arturo Soriano</t>
  </si>
  <si>
    <t>Paulino Torres</t>
  </si>
  <si>
    <t>Eleonore Krause</t>
  </si>
  <si>
    <t>City</t>
  </si>
  <si>
    <t>Address</t>
  </si>
  <si>
    <t>State</t>
  </si>
  <si>
    <t>Zip</t>
  </si>
  <si>
    <t>FIRST</t>
  </si>
  <si>
    <t>MIDDLE</t>
  </si>
  <si>
    <t>LAST</t>
  </si>
  <si>
    <t>COMBINED NAME</t>
  </si>
  <si>
    <t>STATE MANAGER NAMES</t>
  </si>
  <si>
    <t>STATE</t>
  </si>
  <si>
    <t>PHONE</t>
  </si>
  <si>
    <t>AREA CODE</t>
  </si>
  <si>
    <t>JENNIFER</t>
  </si>
  <si>
    <t>RAMIREZ</t>
  </si>
  <si>
    <t>NM</t>
  </si>
  <si>
    <t>505.555.2528</t>
  </si>
  <si>
    <t>BASIL</t>
  </si>
  <si>
    <t>L.</t>
  </si>
  <si>
    <t>MOMANI</t>
  </si>
  <si>
    <t>UT</t>
  </si>
  <si>
    <t>801.555.8824</t>
  </si>
  <si>
    <t>ALEXIS</t>
  </si>
  <si>
    <t>BALDWIN</t>
  </si>
  <si>
    <t>CO</t>
  </si>
  <si>
    <t>720.555.3368</t>
  </si>
  <si>
    <t>DIMITRIUS</t>
  </si>
  <si>
    <t>E.</t>
  </si>
  <si>
    <t>MARKOPOULOS</t>
  </si>
  <si>
    <t>AZ</t>
  </si>
  <si>
    <t>602.555.7436</t>
  </si>
  <si>
    <t>Store Num</t>
  </si>
  <si>
    <t>Week Ending</t>
  </si>
  <si>
    <t>Gross Sales</t>
  </si>
  <si>
    <t>Albuquerque</t>
  </si>
  <si>
    <t>Boulder</t>
  </si>
  <si>
    <t>Denver</t>
  </si>
  <si>
    <t>Las Cruces</t>
  </si>
  <si>
    <t>Ogden</t>
  </si>
  <si>
    <t>Orem</t>
  </si>
  <si>
    <t>Phoenix</t>
  </si>
  <si>
    <t>Pueblo</t>
  </si>
  <si>
    <t>Salt Lake City</t>
  </si>
  <si>
    <t>Tucson</t>
  </si>
  <si>
    <t>Week End:</t>
  </si>
  <si>
    <t>Index Num</t>
  </si>
  <si>
    <t>Database</t>
  </si>
  <si>
    <t>Criteria Range</t>
  </si>
  <si>
    <t>Summary Statistics</t>
  </si>
  <si>
    <t>Output Range</t>
  </si>
  <si>
    <t>Total Sales</t>
  </si>
  <si>
    <t>Average Sales</t>
  </si>
  <si>
    <t>Highest Sales</t>
  </si>
  <si>
    <t>Lowest Sales</t>
  </si>
  <si>
    <t>Number of Stores</t>
  </si>
  <si>
    <t>Cell B2</t>
  </si>
  <si>
    <t>Cell D2</t>
  </si>
  <si>
    <t>Cell G1</t>
  </si>
  <si>
    <t>Freeman, Alice</t>
  </si>
  <si>
    <t>Montgomery, Derek</t>
  </si>
  <si>
    <t>Garrett, Kyle</t>
  </si>
  <si>
    <t>Monroe, Jennifer</t>
  </si>
  <si>
    <t>Patterson, Kirby</t>
  </si>
  <si>
    <t>Chavez, Marco</t>
  </si>
  <si>
    <t>Beaufort, Amarante</t>
  </si>
  <si>
    <t>Soriano, Arturo</t>
  </si>
  <si>
    <t>Torres, Paulino</t>
  </si>
  <si>
    <t>Krause, Eleonore</t>
  </si>
  <si>
    <t>132 W Grand Avenue</t>
  </si>
  <si>
    <t xml:space="preserve"> Phoenix</t>
  </si>
  <si>
    <t>205 E Grant Road</t>
  </si>
  <si>
    <t xml:space="preserve"> Tucson</t>
  </si>
  <si>
    <t>1625 N Foothills Parkway</t>
  </si>
  <si>
    <t xml:space="preserve"> Boulder</t>
  </si>
  <si>
    <t>931 W Colfax Avenue</t>
  </si>
  <si>
    <t xml:space="preserve"> Denver</t>
  </si>
  <si>
    <t>160 N Main Street</t>
  </si>
  <si>
    <t xml:space="preserve"> Pueblo</t>
  </si>
  <si>
    <t>567 N University Blvd</t>
  </si>
  <si>
    <t xml:space="preserve"> Albuquerque</t>
  </si>
  <si>
    <t>1506 S Main Street</t>
  </si>
  <si>
    <t xml:space="preserve"> Las Cruces</t>
  </si>
  <si>
    <t>25 N Main Street</t>
  </si>
  <si>
    <t xml:space="preserve"> Ogden</t>
  </si>
  <si>
    <t>325 E University Parkway</t>
  </si>
  <si>
    <t xml:space="preserve"> Orem</t>
  </si>
  <si>
    <t>600 S State Street</t>
  </si>
  <si>
    <t xml:space="preserve"> 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</si>
</sst>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0" fontId="3" fillId="2" borderId="1" xfId="3" applyAlignment="1">
      <alignment horizontal="center"/>
    </xf>
    <xf numFmtId="14" fontId="3" fillId="2" borderId="1" xfId="3" applyNumberFormat="1"/>
    <xf numFmtId="165" fontId="3" fillId="2" borderId="1" xfId="2" applyNumberFormat="1" applyFont="1" applyFill="1" applyBorder="1"/>
    <xf numFmtId="0" fontId="0" fillId="0" borderId="0" xfId="0" applyAlignment="1">
      <alignment horizontal="center"/>
    </xf>
    <xf numFmtId="165" fontId="0" fillId="0" borderId="0" xfId="2" applyNumberFormat="1" applyFont="1"/>
    <xf numFmtId="0" fontId="4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164" fontId="1" fillId="4" borderId="0" xfId="1" applyNumberFormat="1" applyFont="1" applyFill="1"/>
    <xf numFmtId="0" fontId="0" fillId="5" borderId="0" xfId="0" applyFill="1"/>
    <xf numFmtId="14" fontId="1" fillId="4" borderId="0" xfId="0" applyNumberFormat="1" applyFont="1" applyFill="1"/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5" fontId="0" fillId="0" borderId="0" xfId="0" applyNumberFormat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58F8-8656-47C0-B26B-C208E77F154D}">
  <dimension ref="A1:F11"/>
  <sheetViews>
    <sheetView workbookViewId="0">
      <selection activeCell="F1" sqref="F1"/>
    </sheetView>
  </sheetViews>
  <sheetFormatPr defaultRowHeight="15" x14ac:dyDescent="0.25"/>
  <cols>
    <col min="1" max="1" width="18.42578125" bestFit="1" customWidth="1"/>
    <col min="2" max="2" width="19" bestFit="1" customWidth="1"/>
    <col min="3" max="3" width="25.7109375" customWidth="1"/>
    <col min="4" max="4" width="13.7109375" customWidth="1"/>
  </cols>
  <sheetData>
    <row r="1" spans="1:6" x14ac:dyDescent="0.25">
      <c r="A1" s="1" t="s">
        <v>0</v>
      </c>
      <c r="B1" s="1" t="s">
        <v>5</v>
      </c>
      <c r="C1" s="1" t="s">
        <v>13</v>
      </c>
      <c r="D1" s="1" t="s">
        <v>12</v>
      </c>
      <c r="E1" s="1" t="s">
        <v>14</v>
      </c>
      <c r="F1" s="18" t="s">
        <v>15</v>
      </c>
    </row>
    <row r="2" spans="1:6" x14ac:dyDescent="0.25">
      <c r="A2" t="s">
        <v>2</v>
      </c>
      <c r="B2" t="s">
        <v>69</v>
      </c>
      <c r="C2" t="s">
        <v>79</v>
      </c>
      <c r="D2" t="s">
        <v>80</v>
      </c>
      <c r="E2" t="s">
        <v>40</v>
      </c>
      <c r="F2">
        <v>85001</v>
      </c>
    </row>
    <row r="3" spans="1:6" x14ac:dyDescent="0.25">
      <c r="A3" t="s">
        <v>1</v>
      </c>
      <c r="B3" t="s">
        <v>70</v>
      </c>
      <c r="C3" t="s">
        <v>81</v>
      </c>
      <c r="D3" t="s">
        <v>82</v>
      </c>
      <c r="E3" t="s">
        <v>40</v>
      </c>
      <c r="F3">
        <v>85705</v>
      </c>
    </row>
    <row r="4" spans="1:6" x14ac:dyDescent="0.25">
      <c r="A4" t="s">
        <v>3</v>
      </c>
      <c r="B4" t="s">
        <v>71</v>
      </c>
      <c r="C4" t="s">
        <v>83</v>
      </c>
      <c r="D4" t="s">
        <v>84</v>
      </c>
      <c r="E4" t="s">
        <v>35</v>
      </c>
      <c r="F4">
        <v>80301</v>
      </c>
    </row>
    <row r="5" spans="1:6" x14ac:dyDescent="0.25">
      <c r="A5" t="s">
        <v>4</v>
      </c>
      <c r="B5" t="s">
        <v>72</v>
      </c>
      <c r="C5" t="s">
        <v>85</v>
      </c>
      <c r="D5" t="s">
        <v>86</v>
      </c>
      <c r="E5" t="s">
        <v>35</v>
      </c>
      <c r="F5">
        <v>80204</v>
      </c>
    </row>
    <row r="6" spans="1:6" x14ac:dyDescent="0.25">
      <c r="A6" t="s">
        <v>6</v>
      </c>
      <c r="B6" t="s">
        <v>73</v>
      </c>
      <c r="C6" t="s">
        <v>87</v>
      </c>
      <c r="D6" t="s">
        <v>88</v>
      </c>
      <c r="E6" t="s">
        <v>35</v>
      </c>
      <c r="F6">
        <v>81003</v>
      </c>
    </row>
    <row r="7" spans="1:6" x14ac:dyDescent="0.25">
      <c r="A7" t="s">
        <v>7</v>
      </c>
      <c r="B7" t="s">
        <v>74</v>
      </c>
      <c r="C7" t="s">
        <v>89</v>
      </c>
      <c r="D7" t="s">
        <v>90</v>
      </c>
      <c r="E7" t="s">
        <v>26</v>
      </c>
      <c r="F7">
        <v>87196</v>
      </c>
    </row>
    <row r="8" spans="1:6" x14ac:dyDescent="0.25">
      <c r="A8" t="s">
        <v>8</v>
      </c>
      <c r="B8" t="s">
        <v>75</v>
      </c>
      <c r="C8" t="s">
        <v>91</v>
      </c>
      <c r="D8" t="s">
        <v>92</v>
      </c>
      <c r="E8" t="s">
        <v>26</v>
      </c>
      <c r="F8">
        <v>88005</v>
      </c>
    </row>
    <row r="9" spans="1:6" x14ac:dyDescent="0.25">
      <c r="A9" t="s">
        <v>9</v>
      </c>
      <c r="B9" t="s">
        <v>76</v>
      </c>
      <c r="C9" t="s">
        <v>93</v>
      </c>
      <c r="D9" t="s">
        <v>94</v>
      </c>
      <c r="E9" t="s">
        <v>31</v>
      </c>
      <c r="F9">
        <v>84401</v>
      </c>
    </row>
    <row r="10" spans="1:6" x14ac:dyDescent="0.25">
      <c r="A10" t="s">
        <v>10</v>
      </c>
      <c r="B10" t="s">
        <v>77</v>
      </c>
      <c r="C10" t="s">
        <v>95</v>
      </c>
      <c r="D10" t="s">
        <v>96</v>
      </c>
      <c r="E10" t="s">
        <v>31</v>
      </c>
      <c r="F10">
        <v>84058</v>
      </c>
    </row>
    <row r="11" spans="1:6" x14ac:dyDescent="0.25">
      <c r="A11" t="s">
        <v>11</v>
      </c>
      <c r="B11" t="s">
        <v>78</v>
      </c>
      <c r="C11" t="s">
        <v>97</v>
      </c>
      <c r="D11" t="s">
        <v>98</v>
      </c>
      <c r="E11" t="s">
        <v>31</v>
      </c>
      <c r="F11">
        <v>84111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B584-D0DE-4D8E-9F74-8561009A1DE0}">
  <dimension ref="A1:H5"/>
  <sheetViews>
    <sheetView workbookViewId="0"/>
  </sheetViews>
  <sheetFormatPr defaultRowHeight="15" x14ac:dyDescent="0.25"/>
  <cols>
    <col min="1" max="1" width="11.140625" customWidth="1"/>
    <col min="3" max="3" width="15.7109375" customWidth="1"/>
    <col min="4" max="4" width="28.7109375" customWidth="1"/>
    <col min="5" max="5" width="25.7109375" customWidth="1"/>
    <col min="7" max="7" width="13.28515625" customWidth="1"/>
    <col min="8" max="8" width="11" bestFit="1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C2" t="s">
        <v>25</v>
      </c>
      <c r="D2" t="str">
        <f>_xlfn.TEXTJOIN(" ",TRUE,A2:C2)</f>
        <v>JENNIFER RAMIREZ</v>
      </c>
      <c r="E2" t="str">
        <f>PROPER(D2)</f>
        <v>Jennifer Ramirez</v>
      </c>
      <c r="F2" t="s">
        <v>26</v>
      </c>
      <c r="G2" t="s">
        <v>27</v>
      </c>
      <c r="H2" t="str">
        <f>LEFT(G2,3)</f>
        <v>505</v>
      </c>
    </row>
    <row r="3" spans="1:8" x14ac:dyDescent="0.25">
      <c r="A3" t="s">
        <v>28</v>
      </c>
      <c r="B3" t="s">
        <v>29</v>
      </c>
      <c r="C3" t="s">
        <v>30</v>
      </c>
      <c r="D3" t="str">
        <f t="shared" ref="D3:D5" si="0">_xlfn.TEXTJOIN(" ",TRUE,A3:C3)</f>
        <v>BASIL L. MOMANI</v>
      </c>
      <c r="E3" t="str">
        <f t="shared" ref="E3:E5" si="1">PROPER(D3)</f>
        <v>Basil L. Momani</v>
      </c>
      <c r="F3" t="s">
        <v>31</v>
      </c>
      <c r="G3" t="s">
        <v>32</v>
      </c>
      <c r="H3" t="str">
        <f t="shared" ref="H3:H5" si="2">LEFT(G3,3)</f>
        <v>801</v>
      </c>
    </row>
    <row r="4" spans="1:8" x14ac:dyDescent="0.25">
      <c r="A4" t="s">
        <v>33</v>
      </c>
      <c r="C4" t="s">
        <v>34</v>
      </c>
      <c r="D4" t="str">
        <f t="shared" si="0"/>
        <v>ALEXIS BALDWIN</v>
      </c>
      <c r="E4" t="str">
        <f t="shared" si="1"/>
        <v>Alexis Baldwin</v>
      </c>
      <c r="F4" t="s">
        <v>35</v>
      </c>
      <c r="G4" t="s">
        <v>36</v>
      </c>
      <c r="H4" t="str">
        <f t="shared" si="2"/>
        <v>720</v>
      </c>
    </row>
    <row r="5" spans="1:8" x14ac:dyDescent="0.25">
      <c r="A5" t="s">
        <v>37</v>
      </c>
      <c r="B5" t="s">
        <v>38</v>
      </c>
      <c r="C5" t="s">
        <v>39</v>
      </c>
      <c r="D5" t="str">
        <f t="shared" si="0"/>
        <v>DIMITRIUS E. MARKOPOULOS</v>
      </c>
      <c r="E5" t="str">
        <f t="shared" si="1"/>
        <v>Dimitrius E. Markopoulos</v>
      </c>
      <c r="F5" t="s">
        <v>40</v>
      </c>
      <c r="G5" t="s">
        <v>41</v>
      </c>
      <c r="H5" t="str">
        <f t="shared" si="2"/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DD95-D732-4E48-9FFF-1AA55B07D0AE}">
  <dimension ref="A1:O52"/>
  <sheetViews>
    <sheetView workbookViewId="0"/>
  </sheetViews>
  <sheetFormatPr defaultRowHeight="15" x14ac:dyDescent="0.25"/>
  <cols>
    <col min="1" max="1" width="10.42578125" style="8" bestFit="1" customWidth="1"/>
    <col min="2" max="2" width="12.5703125" bestFit="1" customWidth="1"/>
    <col min="4" max="4" width="12.5703125" bestFit="1" customWidth="1"/>
    <col min="5" max="5" width="11" style="4" bestFit="1" customWidth="1"/>
    <col min="6" max="6" width="7.28515625" customWidth="1"/>
    <col min="7" max="7" width="10.42578125" bestFit="1" customWidth="1"/>
    <col min="8" max="8" width="12.5703125" bestFit="1" customWidth="1"/>
    <col min="10" max="10" width="12.5703125" bestFit="1" customWidth="1"/>
    <col min="11" max="11" width="11" bestFit="1" customWidth="1"/>
    <col min="13" max="13" width="17.42578125" customWidth="1"/>
    <col min="14" max="14" width="12.85546875" customWidth="1"/>
    <col min="15" max="15" width="11.28515625" customWidth="1"/>
  </cols>
  <sheetData>
    <row r="1" spans="1:15" x14ac:dyDescent="0.25">
      <c r="A1" s="10" t="s">
        <v>57</v>
      </c>
      <c r="G1" s="10" t="s">
        <v>58</v>
      </c>
      <c r="H1" s="11"/>
      <c r="M1" s="10" t="s">
        <v>59</v>
      </c>
      <c r="N1" s="11"/>
    </row>
    <row r="2" spans="1:15" x14ac:dyDescent="0.25">
      <c r="A2" s="12" t="s">
        <v>42</v>
      </c>
      <c r="B2" s="13" t="s">
        <v>12</v>
      </c>
      <c r="C2" s="13" t="s">
        <v>14</v>
      </c>
      <c r="D2" s="13" t="s">
        <v>43</v>
      </c>
      <c r="E2" s="14" t="s">
        <v>44</v>
      </c>
      <c r="G2" s="12" t="s">
        <v>42</v>
      </c>
      <c r="H2" s="13" t="s">
        <v>12</v>
      </c>
      <c r="I2" s="13" t="s">
        <v>14</v>
      </c>
      <c r="J2" s="13" t="s">
        <v>43</v>
      </c>
      <c r="K2" s="14" t="s">
        <v>44</v>
      </c>
      <c r="M2" s="15" t="s">
        <v>61</v>
      </c>
      <c r="N2" s="9">
        <f>DSUM(A2:E52,"Gross Sales",_xlnm.Criteria)</f>
        <v>165837</v>
      </c>
    </row>
    <row r="3" spans="1:15" x14ac:dyDescent="0.25">
      <c r="A3" s="8">
        <v>430</v>
      </c>
      <c r="B3" t="s">
        <v>45</v>
      </c>
      <c r="C3" t="s">
        <v>26</v>
      </c>
      <c r="D3" s="3">
        <v>44472</v>
      </c>
      <c r="E3" s="4">
        <v>25971</v>
      </c>
      <c r="I3" t="s">
        <v>31</v>
      </c>
      <c r="J3" s="3">
        <v>44500</v>
      </c>
      <c r="M3" s="15" t="s">
        <v>62</v>
      </c>
      <c r="N3" s="9">
        <f>DAVERAGE(A2:E52,"Gross Sales",_xlnm.Criteria)</f>
        <v>55279</v>
      </c>
    </row>
    <row r="4" spans="1:15" x14ac:dyDescent="0.25">
      <c r="A4" s="8">
        <v>235</v>
      </c>
      <c r="B4" t="s">
        <v>46</v>
      </c>
      <c r="C4" t="s">
        <v>35</v>
      </c>
      <c r="D4" s="3">
        <v>44472</v>
      </c>
      <c r="E4" s="4">
        <v>25600</v>
      </c>
      <c r="M4" s="15" t="s">
        <v>63</v>
      </c>
      <c r="N4" s="9">
        <f>DMAX(A2:E52,"Gross Sales",_xlnm.Criteria)</f>
        <v>70925</v>
      </c>
    </row>
    <row r="5" spans="1:15" x14ac:dyDescent="0.25">
      <c r="A5" s="8">
        <v>215</v>
      </c>
      <c r="B5" t="s">
        <v>47</v>
      </c>
      <c r="C5" t="s">
        <v>35</v>
      </c>
      <c r="D5" s="3">
        <v>44472</v>
      </c>
      <c r="E5" s="4">
        <v>31640</v>
      </c>
      <c r="M5" s="15" t="s">
        <v>64</v>
      </c>
      <c r="N5" s="9">
        <f>DMIN(A2:E52,"Gross Sales",_xlnm.Criteria)</f>
        <v>35987</v>
      </c>
    </row>
    <row r="6" spans="1:15" x14ac:dyDescent="0.25">
      <c r="A6" s="8">
        <v>440</v>
      </c>
      <c r="B6" t="s">
        <v>48</v>
      </c>
      <c r="C6" t="s">
        <v>26</v>
      </c>
      <c r="D6" s="3">
        <v>44472</v>
      </c>
      <c r="E6" s="4">
        <v>17500</v>
      </c>
      <c r="M6" s="15" t="s">
        <v>65</v>
      </c>
      <c r="N6" s="4">
        <f>DCOUNT(A2:E52,"Gross Sales",_xlnm.Criteria)</f>
        <v>3</v>
      </c>
    </row>
    <row r="7" spans="1:15" x14ac:dyDescent="0.25">
      <c r="A7" s="8">
        <v>150</v>
      </c>
      <c r="B7" t="s">
        <v>49</v>
      </c>
      <c r="C7" t="s">
        <v>31</v>
      </c>
      <c r="D7" s="3">
        <v>44472</v>
      </c>
      <c r="E7" s="4">
        <v>12642</v>
      </c>
    </row>
    <row r="8" spans="1:15" x14ac:dyDescent="0.25">
      <c r="A8" s="8">
        <v>120</v>
      </c>
      <c r="B8" t="s">
        <v>50</v>
      </c>
      <c r="C8" t="s">
        <v>31</v>
      </c>
      <c r="D8" s="3">
        <v>44472</v>
      </c>
      <c r="E8" s="4">
        <v>18655</v>
      </c>
      <c r="G8" s="10" t="s">
        <v>60</v>
      </c>
      <c r="H8" s="11"/>
      <c r="M8" s="10" t="s">
        <v>12</v>
      </c>
      <c r="N8" s="10" t="s">
        <v>43</v>
      </c>
      <c r="O8" s="17" t="s">
        <v>44</v>
      </c>
    </row>
    <row r="9" spans="1:15" x14ac:dyDescent="0.25">
      <c r="A9" s="8">
        <v>310</v>
      </c>
      <c r="B9" t="s">
        <v>51</v>
      </c>
      <c r="C9" t="s">
        <v>40</v>
      </c>
      <c r="D9" s="3">
        <v>44472</v>
      </c>
      <c r="E9" s="4">
        <v>27610</v>
      </c>
      <c r="G9" s="12" t="s">
        <v>42</v>
      </c>
      <c r="H9" s="13" t="s">
        <v>12</v>
      </c>
      <c r="I9" s="13" t="s">
        <v>14</v>
      </c>
      <c r="J9" s="13" t="s">
        <v>43</v>
      </c>
      <c r="K9" s="14" t="s">
        <v>44</v>
      </c>
      <c r="M9" t="s">
        <v>53</v>
      </c>
      <c r="N9" s="3">
        <v>44472</v>
      </c>
      <c r="O9" s="9">
        <f>DGET(A2:E52,"Gross Sales",M8:N9)</f>
        <v>25725</v>
      </c>
    </row>
    <row r="10" spans="1:15" x14ac:dyDescent="0.25">
      <c r="A10" s="8">
        <v>265</v>
      </c>
      <c r="B10" t="s">
        <v>52</v>
      </c>
      <c r="C10" t="s">
        <v>35</v>
      </c>
      <c r="D10" s="3">
        <v>44472</v>
      </c>
      <c r="E10" s="4">
        <v>15682</v>
      </c>
      <c r="G10" s="8">
        <v>150</v>
      </c>
      <c r="H10" t="s">
        <v>49</v>
      </c>
      <c r="I10" t="s">
        <v>31</v>
      </c>
      <c r="J10" s="3">
        <v>44500</v>
      </c>
      <c r="K10" s="4">
        <v>35987</v>
      </c>
    </row>
    <row r="11" spans="1:15" x14ac:dyDescent="0.25">
      <c r="A11" s="8">
        <v>101</v>
      </c>
      <c r="B11" t="s">
        <v>53</v>
      </c>
      <c r="C11" t="s">
        <v>31</v>
      </c>
      <c r="D11" s="3">
        <v>44472</v>
      </c>
      <c r="E11" s="4">
        <v>25725</v>
      </c>
      <c r="G11" s="8">
        <v>120</v>
      </c>
      <c r="H11" t="s">
        <v>50</v>
      </c>
      <c r="I11" t="s">
        <v>31</v>
      </c>
      <c r="J11" s="3">
        <v>44500</v>
      </c>
      <c r="K11" s="4">
        <v>58925</v>
      </c>
    </row>
    <row r="12" spans="1:15" x14ac:dyDescent="0.25">
      <c r="A12" s="8">
        <v>315</v>
      </c>
      <c r="B12" t="s">
        <v>54</v>
      </c>
      <c r="C12" t="s">
        <v>40</v>
      </c>
      <c r="D12" s="3">
        <v>44472</v>
      </c>
      <c r="E12" s="4">
        <v>18765</v>
      </c>
      <c r="G12" s="8">
        <v>101</v>
      </c>
      <c r="H12" t="s">
        <v>53</v>
      </c>
      <c r="I12" t="s">
        <v>31</v>
      </c>
      <c r="J12" s="3">
        <v>44500</v>
      </c>
      <c r="K12" s="4">
        <v>70925</v>
      </c>
    </row>
    <row r="13" spans="1:15" x14ac:dyDescent="0.25">
      <c r="A13" s="8">
        <v>430</v>
      </c>
      <c r="B13" t="s">
        <v>45</v>
      </c>
      <c r="C13" t="s">
        <v>26</v>
      </c>
      <c r="D13" s="3">
        <v>44479</v>
      </c>
      <c r="E13" s="4">
        <v>28800</v>
      </c>
    </row>
    <row r="14" spans="1:15" x14ac:dyDescent="0.25">
      <c r="A14" s="8">
        <v>235</v>
      </c>
      <c r="B14" t="s">
        <v>46</v>
      </c>
      <c r="C14" t="s">
        <v>35</v>
      </c>
      <c r="D14" s="3">
        <v>44479</v>
      </c>
      <c r="E14" s="4">
        <v>27982</v>
      </c>
    </row>
    <row r="15" spans="1:15" x14ac:dyDescent="0.25">
      <c r="A15" s="8">
        <v>215</v>
      </c>
      <c r="B15" t="s">
        <v>47</v>
      </c>
      <c r="C15" t="s">
        <v>35</v>
      </c>
      <c r="D15" s="3">
        <v>44479</v>
      </c>
      <c r="E15" s="4">
        <v>35785</v>
      </c>
    </row>
    <row r="16" spans="1:15" x14ac:dyDescent="0.25">
      <c r="A16" s="8">
        <v>440</v>
      </c>
      <c r="B16" t="s">
        <v>48</v>
      </c>
      <c r="C16" t="s">
        <v>26</v>
      </c>
      <c r="D16" s="3">
        <v>44479</v>
      </c>
      <c r="E16" s="4">
        <v>20645</v>
      </c>
    </row>
    <row r="17" spans="1:5" x14ac:dyDescent="0.25">
      <c r="A17" s="8">
        <v>150</v>
      </c>
      <c r="B17" t="s">
        <v>49</v>
      </c>
      <c r="C17" t="s">
        <v>31</v>
      </c>
      <c r="D17" s="3">
        <v>44479</v>
      </c>
      <c r="E17" s="4">
        <v>20675</v>
      </c>
    </row>
    <row r="18" spans="1:5" x14ac:dyDescent="0.25">
      <c r="A18" s="8">
        <v>120</v>
      </c>
      <c r="B18" t="s">
        <v>50</v>
      </c>
      <c r="C18" t="s">
        <v>31</v>
      </c>
      <c r="D18" s="3">
        <v>44479</v>
      </c>
      <c r="E18" s="4">
        <v>25462</v>
      </c>
    </row>
    <row r="19" spans="1:5" x14ac:dyDescent="0.25">
      <c r="A19" s="8">
        <v>310</v>
      </c>
      <c r="B19" t="s">
        <v>51</v>
      </c>
      <c r="C19" t="s">
        <v>40</v>
      </c>
      <c r="D19" s="3">
        <v>44479</v>
      </c>
      <c r="E19" s="4">
        <v>31010</v>
      </c>
    </row>
    <row r="20" spans="1:5" x14ac:dyDescent="0.25">
      <c r="A20" s="8">
        <v>265</v>
      </c>
      <c r="B20" t="s">
        <v>52</v>
      </c>
      <c r="C20" t="s">
        <v>35</v>
      </c>
      <c r="D20" s="3">
        <v>44479</v>
      </c>
      <c r="E20" s="4">
        <v>20367</v>
      </c>
    </row>
    <row r="21" spans="1:5" x14ac:dyDescent="0.25">
      <c r="A21" s="8">
        <v>101</v>
      </c>
      <c r="B21" t="s">
        <v>53</v>
      </c>
      <c r="C21" t="s">
        <v>31</v>
      </c>
      <c r="D21" s="3">
        <v>44479</v>
      </c>
      <c r="E21" s="4">
        <v>31650</v>
      </c>
    </row>
    <row r="22" spans="1:5" x14ac:dyDescent="0.25">
      <c r="A22" s="8">
        <v>315</v>
      </c>
      <c r="B22" t="s">
        <v>54</v>
      </c>
      <c r="C22" t="s">
        <v>40</v>
      </c>
      <c r="D22" s="3">
        <v>44479</v>
      </c>
      <c r="E22" s="4">
        <v>22417</v>
      </c>
    </row>
    <row r="23" spans="1:5" x14ac:dyDescent="0.25">
      <c r="A23" s="8">
        <v>430</v>
      </c>
      <c r="B23" t="s">
        <v>45</v>
      </c>
      <c r="C23" t="s">
        <v>26</v>
      </c>
      <c r="D23" s="3">
        <v>44486</v>
      </c>
      <c r="E23" s="4">
        <v>35974</v>
      </c>
    </row>
    <row r="24" spans="1:5" x14ac:dyDescent="0.25">
      <c r="A24" s="8">
        <v>235</v>
      </c>
      <c r="B24" t="s">
        <v>46</v>
      </c>
      <c r="C24" t="s">
        <v>35</v>
      </c>
      <c r="D24" s="3">
        <v>44486</v>
      </c>
      <c r="E24" s="4">
        <v>31948</v>
      </c>
    </row>
    <row r="25" spans="1:5" x14ac:dyDescent="0.25">
      <c r="A25" s="8">
        <v>215</v>
      </c>
      <c r="B25" t="s">
        <v>47</v>
      </c>
      <c r="C25" t="s">
        <v>35</v>
      </c>
      <c r="D25" s="3">
        <v>44486</v>
      </c>
      <c r="E25" s="4">
        <v>58925</v>
      </c>
    </row>
    <row r="26" spans="1:5" x14ac:dyDescent="0.25">
      <c r="A26" s="8">
        <v>440</v>
      </c>
      <c r="B26" t="s">
        <v>48</v>
      </c>
      <c r="C26" t="s">
        <v>26</v>
      </c>
      <c r="D26" s="3">
        <v>44486</v>
      </c>
      <c r="E26" s="4">
        <v>24105</v>
      </c>
    </row>
    <row r="27" spans="1:5" x14ac:dyDescent="0.25">
      <c r="A27" s="8">
        <v>150</v>
      </c>
      <c r="B27" t="s">
        <v>49</v>
      </c>
      <c r="C27" t="s">
        <v>31</v>
      </c>
      <c r="D27" s="3">
        <v>44486</v>
      </c>
      <c r="E27" s="4">
        <v>25781</v>
      </c>
    </row>
    <row r="28" spans="1:5" x14ac:dyDescent="0.25">
      <c r="A28" s="8">
        <v>120</v>
      </c>
      <c r="B28" t="s">
        <v>50</v>
      </c>
      <c r="C28" t="s">
        <v>31</v>
      </c>
      <c r="D28" s="3">
        <v>44486</v>
      </c>
      <c r="E28" s="4">
        <v>41925</v>
      </c>
    </row>
    <row r="29" spans="1:5" x14ac:dyDescent="0.25">
      <c r="A29" s="8">
        <v>310</v>
      </c>
      <c r="B29" t="s">
        <v>51</v>
      </c>
      <c r="C29" t="s">
        <v>40</v>
      </c>
      <c r="D29" s="3">
        <v>44486</v>
      </c>
      <c r="E29" s="4">
        <v>34725</v>
      </c>
    </row>
    <row r="30" spans="1:5" x14ac:dyDescent="0.25">
      <c r="A30" s="8">
        <v>265</v>
      </c>
      <c r="B30" t="s">
        <v>52</v>
      </c>
      <c r="C30" t="s">
        <v>35</v>
      </c>
      <c r="D30" s="3">
        <v>44486</v>
      </c>
      <c r="E30" s="4">
        <v>24618</v>
      </c>
    </row>
    <row r="31" spans="1:5" x14ac:dyDescent="0.25">
      <c r="A31" s="8">
        <v>101</v>
      </c>
      <c r="B31" t="s">
        <v>53</v>
      </c>
      <c r="C31" t="s">
        <v>31</v>
      </c>
      <c r="D31" s="3">
        <v>44486</v>
      </c>
      <c r="E31" s="4">
        <v>55875</v>
      </c>
    </row>
    <row r="32" spans="1:5" x14ac:dyDescent="0.25">
      <c r="A32" s="8">
        <v>315</v>
      </c>
      <c r="B32" t="s">
        <v>54</v>
      </c>
      <c r="C32" t="s">
        <v>40</v>
      </c>
      <c r="D32" s="3">
        <v>44486</v>
      </c>
      <c r="E32" s="4">
        <v>29648</v>
      </c>
    </row>
    <row r="33" spans="1:5" x14ac:dyDescent="0.25">
      <c r="A33" s="8">
        <v>430</v>
      </c>
      <c r="B33" t="s">
        <v>45</v>
      </c>
      <c r="C33" t="s">
        <v>26</v>
      </c>
      <c r="D33" s="3">
        <v>44493</v>
      </c>
      <c r="E33" s="4">
        <v>40818</v>
      </c>
    </row>
    <row r="34" spans="1:5" x14ac:dyDescent="0.25">
      <c r="A34" s="8">
        <v>235</v>
      </c>
      <c r="B34" t="s">
        <v>46</v>
      </c>
      <c r="C34" t="s">
        <v>35</v>
      </c>
      <c r="D34" s="3">
        <v>44493</v>
      </c>
      <c r="E34" s="4">
        <v>35464</v>
      </c>
    </row>
    <row r="35" spans="1:5" x14ac:dyDescent="0.25">
      <c r="A35" s="8">
        <v>215</v>
      </c>
      <c r="B35" t="s">
        <v>47</v>
      </c>
      <c r="C35" t="s">
        <v>35</v>
      </c>
      <c r="D35" s="3">
        <v>44493</v>
      </c>
      <c r="E35" s="4">
        <v>67945</v>
      </c>
    </row>
    <row r="36" spans="1:5" x14ac:dyDescent="0.25">
      <c r="A36" s="8">
        <v>440</v>
      </c>
      <c r="B36" t="s">
        <v>48</v>
      </c>
      <c r="C36" t="s">
        <v>26</v>
      </c>
      <c r="D36" s="3">
        <v>44493</v>
      </c>
      <c r="E36" s="4">
        <v>26000</v>
      </c>
    </row>
    <row r="37" spans="1:5" x14ac:dyDescent="0.25">
      <c r="A37" s="8">
        <v>150</v>
      </c>
      <c r="B37" t="s">
        <v>49</v>
      </c>
      <c r="C37" t="s">
        <v>31</v>
      </c>
      <c r="D37" s="3">
        <v>44493</v>
      </c>
      <c r="E37" s="4">
        <v>30102</v>
      </c>
    </row>
    <row r="38" spans="1:5" x14ac:dyDescent="0.25">
      <c r="A38" s="8">
        <v>120</v>
      </c>
      <c r="B38" t="s">
        <v>50</v>
      </c>
      <c r="C38" t="s">
        <v>31</v>
      </c>
      <c r="D38" s="3">
        <v>44493</v>
      </c>
      <c r="E38" s="4">
        <v>45720</v>
      </c>
    </row>
    <row r="39" spans="1:5" x14ac:dyDescent="0.25">
      <c r="A39" s="8">
        <v>310</v>
      </c>
      <c r="B39" t="s">
        <v>51</v>
      </c>
      <c r="C39" t="s">
        <v>40</v>
      </c>
      <c r="D39" s="3">
        <v>44493</v>
      </c>
      <c r="E39" s="4">
        <v>37097</v>
      </c>
    </row>
    <row r="40" spans="1:5" x14ac:dyDescent="0.25">
      <c r="A40" s="8">
        <v>265</v>
      </c>
      <c r="B40" t="s">
        <v>52</v>
      </c>
      <c r="C40" t="s">
        <v>35</v>
      </c>
      <c r="D40" s="3">
        <v>44493</v>
      </c>
      <c r="E40" s="4">
        <v>30672</v>
      </c>
    </row>
    <row r="41" spans="1:5" x14ac:dyDescent="0.25">
      <c r="A41" s="8">
        <v>101</v>
      </c>
      <c r="B41" t="s">
        <v>53</v>
      </c>
      <c r="C41" t="s">
        <v>31</v>
      </c>
      <c r="D41" s="3">
        <v>44493</v>
      </c>
      <c r="E41" s="4">
        <v>73841</v>
      </c>
    </row>
    <row r="42" spans="1:5" x14ac:dyDescent="0.25">
      <c r="A42" s="8">
        <v>315</v>
      </c>
      <c r="B42" t="s">
        <v>54</v>
      </c>
      <c r="C42" t="s">
        <v>40</v>
      </c>
      <c r="D42" s="3">
        <v>44493</v>
      </c>
      <c r="E42" s="4">
        <v>33417</v>
      </c>
    </row>
    <row r="43" spans="1:5" x14ac:dyDescent="0.25">
      <c r="A43" s="8">
        <v>430</v>
      </c>
      <c r="B43" t="s">
        <v>45</v>
      </c>
      <c r="C43" t="s">
        <v>26</v>
      </c>
      <c r="D43" s="3">
        <v>44500</v>
      </c>
      <c r="E43" s="4">
        <v>43105</v>
      </c>
    </row>
    <row r="44" spans="1:5" x14ac:dyDescent="0.25">
      <c r="A44" s="8">
        <v>235</v>
      </c>
      <c r="B44" t="s">
        <v>46</v>
      </c>
      <c r="C44" t="s">
        <v>35</v>
      </c>
      <c r="D44" s="3">
        <v>44500</v>
      </c>
      <c r="E44" s="4">
        <v>41628</v>
      </c>
    </row>
    <row r="45" spans="1:5" x14ac:dyDescent="0.25">
      <c r="A45" s="8">
        <v>215</v>
      </c>
      <c r="B45" t="s">
        <v>47</v>
      </c>
      <c r="C45" t="s">
        <v>35</v>
      </c>
      <c r="D45" s="3">
        <v>44500</v>
      </c>
      <c r="E45" s="4">
        <v>75900</v>
      </c>
    </row>
    <row r="46" spans="1:5" x14ac:dyDescent="0.25">
      <c r="A46" s="8">
        <v>440</v>
      </c>
      <c r="B46" t="s">
        <v>48</v>
      </c>
      <c r="C46" t="s">
        <v>26</v>
      </c>
      <c r="D46" s="3">
        <v>44500</v>
      </c>
      <c r="E46" s="4">
        <v>29615</v>
      </c>
    </row>
    <row r="47" spans="1:5" x14ac:dyDescent="0.25">
      <c r="A47" s="8">
        <v>150</v>
      </c>
      <c r="B47" t="s">
        <v>49</v>
      </c>
      <c r="C47" t="s">
        <v>31</v>
      </c>
      <c r="D47" s="3">
        <v>44500</v>
      </c>
      <c r="E47" s="4">
        <v>35987</v>
      </c>
    </row>
    <row r="48" spans="1:5" x14ac:dyDescent="0.25">
      <c r="A48" s="8">
        <v>120</v>
      </c>
      <c r="B48" t="s">
        <v>50</v>
      </c>
      <c r="C48" t="s">
        <v>31</v>
      </c>
      <c r="D48" s="3">
        <v>44500</v>
      </c>
      <c r="E48" s="4">
        <v>58925</v>
      </c>
    </row>
    <row r="49" spans="1:5" x14ac:dyDescent="0.25">
      <c r="A49" s="8">
        <v>310</v>
      </c>
      <c r="B49" t="s">
        <v>51</v>
      </c>
      <c r="C49" t="s">
        <v>40</v>
      </c>
      <c r="D49" s="3">
        <v>44500</v>
      </c>
      <c r="E49" s="4">
        <v>40105</v>
      </c>
    </row>
    <row r="50" spans="1:5" x14ac:dyDescent="0.25">
      <c r="A50" s="8">
        <v>265</v>
      </c>
      <c r="B50" t="s">
        <v>52</v>
      </c>
      <c r="C50" t="s">
        <v>35</v>
      </c>
      <c r="D50" s="3">
        <v>44500</v>
      </c>
      <c r="E50" s="4">
        <v>35105</v>
      </c>
    </row>
    <row r="51" spans="1:5" x14ac:dyDescent="0.25">
      <c r="A51" s="8">
        <v>101</v>
      </c>
      <c r="B51" t="s">
        <v>53</v>
      </c>
      <c r="C51" t="s">
        <v>31</v>
      </c>
      <c r="D51" s="3">
        <v>44500</v>
      </c>
      <c r="E51" s="4">
        <v>70925</v>
      </c>
    </row>
    <row r="52" spans="1:5" x14ac:dyDescent="0.25">
      <c r="A52" s="8">
        <v>315</v>
      </c>
      <c r="B52" t="s">
        <v>54</v>
      </c>
      <c r="C52" t="s">
        <v>40</v>
      </c>
      <c r="D52" s="3">
        <v>44500</v>
      </c>
      <c r="E52" s="4">
        <v>35975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FD1C-1263-4B1D-844F-E9DF7DBBFA0A}">
  <dimension ref="A1:K23"/>
  <sheetViews>
    <sheetView tabSelected="1" workbookViewId="0">
      <selection activeCell="L25" sqref="L25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0.140625" customWidth="1"/>
    <col min="4" max="6" width="11.5703125" bestFit="1" customWidth="1"/>
    <col min="7" max="7" width="12.7109375" bestFit="1" customWidth="1"/>
    <col min="8" max="9" width="11.5703125" bestFit="1" customWidth="1"/>
    <col min="10" max="10" width="13.7109375" customWidth="1"/>
    <col min="11" max="11" width="11.5703125" bestFit="1" customWidth="1"/>
  </cols>
  <sheetData>
    <row r="1" spans="1:10" x14ac:dyDescent="0.25">
      <c r="A1" s="1" t="s">
        <v>42</v>
      </c>
      <c r="B1" s="5">
        <v>440</v>
      </c>
      <c r="C1" s="1" t="s">
        <v>55</v>
      </c>
      <c r="D1" s="6">
        <v>44500</v>
      </c>
      <c r="F1" s="1" t="s">
        <v>44</v>
      </c>
      <c r="G1" s="7" cm="1">
        <f t="array" ref="G1">INDEX(A5:G14,B2,D2)</f>
        <v>29615</v>
      </c>
      <c r="I1" s="1" t="s">
        <v>66</v>
      </c>
      <c r="J1" t="str">
        <f ca="1">_xlfn.FORMULATEXT(B2)</f>
        <v>=MATCH(B1,A5:A14,0)</v>
      </c>
    </row>
    <row r="2" spans="1:10" x14ac:dyDescent="0.25">
      <c r="A2" s="1" t="s">
        <v>56</v>
      </c>
      <c r="B2" s="8">
        <f>MATCH(B1,A5:A14,0)</f>
        <v>4</v>
      </c>
      <c r="C2" s="8"/>
      <c r="D2" s="8">
        <f>MATCH(D1,A4:G4,0)</f>
        <v>7</v>
      </c>
      <c r="G2" s="9"/>
      <c r="I2" s="1" t="s">
        <v>67</v>
      </c>
      <c r="J2" t="str">
        <f ca="1">_xlfn.FORMULATEXT(D2)</f>
        <v>=MATCH(D1,A4:G4,0)</v>
      </c>
    </row>
    <row r="3" spans="1:10" x14ac:dyDescent="0.25">
      <c r="I3" s="1" t="s">
        <v>68</v>
      </c>
      <c r="J3" t="str">
        <f ca="1">_xlfn.FORMULATEXT(G1)</f>
        <v>=INDEX(A5:G14,B2,D2)</v>
      </c>
    </row>
    <row r="4" spans="1:10" x14ac:dyDescent="0.25">
      <c r="A4" s="13" t="s">
        <v>42</v>
      </c>
      <c r="B4" s="13" t="s">
        <v>12</v>
      </c>
      <c r="C4" s="16">
        <v>44472</v>
      </c>
      <c r="D4" s="16">
        <v>44479</v>
      </c>
      <c r="E4" s="16">
        <v>44486</v>
      </c>
      <c r="F4" s="16">
        <v>44493</v>
      </c>
      <c r="G4" s="16">
        <v>44500</v>
      </c>
      <c r="H4" s="2"/>
    </row>
    <row r="5" spans="1:10" x14ac:dyDescent="0.25">
      <c r="A5" s="8">
        <v>430</v>
      </c>
      <c r="B5" t="s">
        <v>45</v>
      </c>
      <c r="C5" s="4">
        <v>25971</v>
      </c>
      <c r="D5" s="4">
        <v>28800</v>
      </c>
      <c r="E5" s="4">
        <v>35974</v>
      </c>
      <c r="F5" s="4">
        <v>40818</v>
      </c>
      <c r="G5" s="4">
        <v>43105</v>
      </c>
    </row>
    <row r="6" spans="1:10" x14ac:dyDescent="0.25">
      <c r="A6" s="8">
        <v>235</v>
      </c>
      <c r="B6" t="s">
        <v>46</v>
      </c>
      <c r="C6" s="4">
        <v>25600</v>
      </c>
      <c r="D6" s="4">
        <v>27982</v>
      </c>
      <c r="E6" s="4">
        <v>31948</v>
      </c>
      <c r="F6" s="4">
        <v>35464</v>
      </c>
      <c r="G6" s="4">
        <v>41628</v>
      </c>
      <c r="H6" s="4"/>
    </row>
    <row r="7" spans="1:10" x14ac:dyDescent="0.25">
      <c r="A7" s="8">
        <v>215</v>
      </c>
      <c r="B7" t="s">
        <v>47</v>
      </c>
      <c r="C7" s="4">
        <v>31640</v>
      </c>
      <c r="D7" s="4">
        <v>35785</v>
      </c>
      <c r="E7" s="4">
        <v>58925</v>
      </c>
      <c r="F7" s="4">
        <v>67945</v>
      </c>
      <c r="G7" s="4">
        <v>75900</v>
      </c>
      <c r="H7" s="4"/>
    </row>
    <row r="8" spans="1:10" x14ac:dyDescent="0.25">
      <c r="A8" s="8">
        <v>440</v>
      </c>
      <c r="B8" t="s">
        <v>48</v>
      </c>
      <c r="C8" s="4">
        <v>17500</v>
      </c>
      <c r="D8" s="4">
        <v>20645</v>
      </c>
      <c r="E8" s="4">
        <v>24105</v>
      </c>
      <c r="F8" s="4">
        <v>26000</v>
      </c>
      <c r="G8" s="4">
        <v>29615</v>
      </c>
      <c r="H8" s="4"/>
    </row>
    <row r="9" spans="1:10" x14ac:dyDescent="0.25">
      <c r="A9" s="8">
        <v>150</v>
      </c>
      <c r="B9" t="s">
        <v>49</v>
      </c>
      <c r="C9" s="4">
        <v>12642</v>
      </c>
      <c r="D9" s="4">
        <v>20675</v>
      </c>
      <c r="E9" s="4">
        <v>25781</v>
      </c>
      <c r="F9" s="4">
        <v>30102</v>
      </c>
      <c r="G9" s="4">
        <v>35987</v>
      </c>
      <c r="H9" s="4"/>
    </row>
    <row r="10" spans="1:10" x14ac:dyDescent="0.25">
      <c r="A10" s="8">
        <v>120</v>
      </c>
      <c r="B10" t="s">
        <v>50</v>
      </c>
      <c r="C10" s="4">
        <v>18655</v>
      </c>
      <c r="D10" s="4">
        <v>25462</v>
      </c>
      <c r="E10" s="4">
        <v>41925</v>
      </c>
      <c r="F10" s="4">
        <v>45720</v>
      </c>
      <c r="G10" s="4">
        <v>58925</v>
      </c>
      <c r="H10" s="4"/>
    </row>
    <row r="11" spans="1:10" x14ac:dyDescent="0.25">
      <c r="A11" s="8">
        <v>310</v>
      </c>
      <c r="B11" t="s">
        <v>51</v>
      </c>
      <c r="C11" s="4">
        <v>27610</v>
      </c>
      <c r="D11" s="4">
        <v>31010</v>
      </c>
      <c r="E11" s="4">
        <v>34725</v>
      </c>
      <c r="F11" s="4">
        <v>37097</v>
      </c>
      <c r="G11" s="4">
        <v>40105</v>
      </c>
      <c r="H11" s="4"/>
    </row>
    <row r="12" spans="1:10" x14ac:dyDescent="0.25">
      <c r="A12" s="8">
        <v>265</v>
      </c>
      <c r="B12" t="s">
        <v>52</v>
      </c>
      <c r="C12" s="4">
        <v>15682</v>
      </c>
      <c r="D12" s="4">
        <v>20367</v>
      </c>
      <c r="E12" s="4">
        <v>24618</v>
      </c>
      <c r="F12" s="4">
        <v>30672</v>
      </c>
      <c r="G12" s="4">
        <v>35105</v>
      </c>
      <c r="H12" s="4"/>
    </row>
    <row r="13" spans="1:10" x14ac:dyDescent="0.25">
      <c r="A13" s="8">
        <v>101</v>
      </c>
      <c r="B13" t="s">
        <v>53</v>
      </c>
      <c r="C13" s="4">
        <v>25725</v>
      </c>
      <c r="D13" s="4">
        <v>31650</v>
      </c>
      <c r="E13" s="4">
        <v>55875</v>
      </c>
      <c r="F13" s="4">
        <v>73841</v>
      </c>
      <c r="G13" s="4">
        <v>70925</v>
      </c>
      <c r="H13" s="4"/>
    </row>
    <row r="14" spans="1:10" x14ac:dyDescent="0.25">
      <c r="A14" s="8">
        <v>315</v>
      </c>
      <c r="B14" t="s">
        <v>54</v>
      </c>
      <c r="C14" s="4">
        <v>18765</v>
      </c>
      <c r="D14" s="4">
        <v>22417</v>
      </c>
      <c r="E14" s="4">
        <v>29648</v>
      </c>
      <c r="F14" s="4">
        <v>33417</v>
      </c>
      <c r="G14" s="4">
        <v>35975</v>
      </c>
      <c r="H14" s="4"/>
    </row>
    <row r="17" spans="1:11" x14ac:dyDescent="0.25">
      <c r="A17" s="19" t="str">
        <f t="array" ref="A17:K23">TRANSPOSE(A4:G14)</f>
        <v>Store Num</v>
      </c>
      <c r="B17" s="19">
        <v>430</v>
      </c>
      <c r="C17" s="19">
        <v>235</v>
      </c>
      <c r="D17" s="19">
        <v>215</v>
      </c>
      <c r="E17" s="19">
        <v>440</v>
      </c>
      <c r="F17" s="19">
        <v>150</v>
      </c>
      <c r="G17" s="19">
        <v>120</v>
      </c>
      <c r="H17" s="19">
        <v>310</v>
      </c>
      <c r="I17" s="19">
        <v>265</v>
      </c>
      <c r="J17" s="19">
        <v>101</v>
      </c>
      <c r="K17" s="19">
        <v>315</v>
      </c>
    </row>
    <row r="18" spans="1:11" x14ac:dyDescent="0.25">
      <c r="A18" s="19" t="str">
        <v>City</v>
      </c>
      <c r="B18" s="19" t="str">
        <v>Albuquerque</v>
      </c>
      <c r="C18" s="19" t="str">
        <v>Boulder</v>
      </c>
      <c r="D18" s="19" t="str">
        <v>Denver</v>
      </c>
      <c r="E18" s="19" t="str">
        <v>Las Cruces</v>
      </c>
      <c r="F18" s="19" t="str">
        <v>Ogden</v>
      </c>
      <c r="G18" s="19" t="str">
        <v>Orem</v>
      </c>
      <c r="H18" s="19" t="str">
        <v>Phoenix</v>
      </c>
      <c r="I18" s="19" t="str">
        <v>Pueblo</v>
      </c>
      <c r="J18" s="19" t="str">
        <v>Salt Lake City</v>
      </c>
      <c r="K18" s="19" t="str">
        <v>Tucson</v>
      </c>
    </row>
    <row r="19" spans="1:11" x14ac:dyDescent="0.25">
      <c r="A19" s="3">
        <v>44472</v>
      </c>
      <c r="B19" s="20">
        <v>25971</v>
      </c>
      <c r="C19" s="20">
        <v>25600</v>
      </c>
      <c r="D19" s="20">
        <v>31640</v>
      </c>
      <c r="E19" s="20">
        <v>17500</v>
      </c>
      <c r="F19" s="20">
        <v>12642</v>
      </c>
      <c r="G19" s="20">
        <v>18655</v>
      </c>
      <c r="H19" s="20">
        <v>27610</v>
      </c>
      <c r="I19" s="20">
        <v>15682</v>
      </c>
      <c r="J19" s="20">
        <v>25725</v>
      </c>
      <c r="K19" s="20">
        <v>18765</v>
      </c>
    </row>
    <row r="20" spans="1:11" x14ac:dyDescent="0.25">
      <c r="A20" s="3">
        <v>44479</v>
      </c>
      <c r="B20" s="20">
        <v>28800</v>
      </c>
      <c r="C20" s="20">
        <v>27982</v>
      </c>
      <c r="D20" s="20">
        <v>35785</v>
      </c>
      <c r="E20" s="20">
        <v>20645</v>
      </c>
      <c r="F20" s="20">
        <v>20675</v>
      </c>
      <c r="G20" s="20">
        <v>25462</v>
      </c>
      <c r="H20" s="20">
        <v>31010</v>
      </c>
      <c r="I20" s="20">
        <v>20367</v>
      </c>
      <c r="J20" s="20">
        <v>31650</v>
      </c>
      <c r="K20" s="20">
        <v>22417</v>
      </c>
    </row>
    <row r="21" spans="1:11" x14ac:dyDescent="0.25">
      <c r="A21" s="3">
        <v>44486</v>
      </c>
      <c r="B21" s="20">
        <v>35974</v>
      </c>
      <c r="C21" s="20">
        <v>31948</v>
      </c>
      <c r="D21" s="20">
        <v>58925</v>
      </c>
      <c r="E21" s="20">
        <v>24105</v>
      </c>
      <c r="F21" s="20">
        <v>25781</v>
      </c>
      <c r="G21" s="20">
        <v>41925</v>
      </c>
      <c r="H21" s="20">
        <v>34725</v>
      </c>
      <c r="I21" s="20">
        <v>24618</v>
      </c>
      <c r="J21" s="20">
        <v>55875</v>
      </c>
      <c r="K21" s="20">
        <v>29648</v>
      </c>
    </row>
    <row r="22" spans="1:11" x14ac:dyDescent="0.25">
      <c r="A22" s="3">
        <v>44493</v>
      </c>
      <c r="B22" s="20">
        <v>40818</v>
      </c>
      <c r="C22" s="20">
        <v>35464</v>
      </c>
      <c r="D22" s="20">
        <v>67945</v>
      </c>
      <c r="E22" s="20">
        <v>26000</v>
      </c>
      <c r="F22" s="20">
        <v>30102</v>
      </c>
      <c r="G22" s="20">
        <v>45720</v>
      </c>
      <c r="H22" s="20">
        <v>37097</v>
      </c>
      <c r="I22" s="20">
        <v>30672</v>
      </c>
      <c r="J22" s="20">
        <v>73841</v>
      </c>
      <c r="K22" s="20">
        <v>33417</v>
      </c>
    </row>
    <row r="23" spans="1:11" x14ac:dyDescent="0.25">
      <c r="A23" s="3">
        <v>44500</v>
      </c>
      <c r="B23" s="20">
        <v>43105</v>
      </c>
      <c r="C23" s="20">
        <v>41628</v>
      </c>
      <c r="D23" s="20">
        <v>75900</v>
      </c>
      <c r="E23" s="20">
        <v>29615</v>
      </c>
      <c r="F23" s="20">
        <v>35987</v>
      </c>
      <c r="G23" s="20">
        <v>58925</v>
      </c>
      <c r="H23" s="20">
        <v>40105</v>
      </c>
      <c r="I23" s="20">
        <v>35105</v>
      </c>
      <c r="J23" s="20">
        <v>70925</v>
      </c>
      <c r="K23" s="20">
        <v>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Store Managers</vt:lpstr>
      <vt:lpstr>State Managers</vt:lpstr>
      <vt:lpstr>Database</vt:lpstr>
      <vt:lpstr>Lookup</vt:lpstr>
      <vt:lpstr>Database!Criteria</vt:lpstr>
      <vt:lpstr>Database!Extract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GYIONNE</cp:lastModifiedBy>
  <dcterms:created xsi:type="dcterms:W3CDTF">2018-09-17T00:42:13Z</dcterms:created>
  <dcterms:modified xsi:type="dcterms:W3CDTF">2022-10-20T10:14:24Z</dcterms:modified>
</cp:coreProperties>
</file>