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cottcdawson/Desktop/"/>
    </mc:Choice>
  </mc:AlternateContent>
  <bookViews>
    <workbookView xWindow="0" yWindow="460" windowWidth="28800" windowHeight="17460" tabRatio="500"/>
  </bookViews>
  <sheets>
    <sheet name="Results" sheetId="1" r:id="rId1"/>
    <sheet name="Hole Information" sheetId="2" r:id="rId2"/>
    <sheet name="DNA" sheetId="3" r:id="rId3"/>
    <sheet name="Field Note Sheet Template" sheetId="4" r:id="rId4"/>
    <sheet name="YSI Probe Raw Data" sheetId="5" r:id="rId5"/>
    <sheet name="Sulfide" sheetId="6" r:id="rId6"/>
    <sheet name="Biomass" sheetId="7" r:id="rId7"/>
    <sheet name="Iron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E116" i="7"/>
  <c r="G116" i="7"/>
  <c r="E115" i="7"/>
  <c r="G115" i="7"/>
  <c r="E114" i="7"/>
  <c r="G114" i="7"/>
  <c r="E113" i="7"/>
  <c r="G113" i="7"/>
  <c r="E112" i="7"/>
  <c r="G112" i="7"/>
  <c r="E111" i="7"/>
  <c r="G111" i="7"/>
  <c r="E110" i="7"/>
  <c r="G110" i="7"/>
  <c r="E109" i="7"/>
  <c r="G109" i="7"/>
  <c r="E108" i="7"/>
  <c r="G108" i="7"/>
  <c r="E107" i="7"/>
  <c r="G107" i="7"/>
  <c r="E106" i="7"/>
  <c r="G106" i="7"/>
  <c r="E105" i="7"/>
  <c r="G105" i="7"/>
  <c r="E103" i="7"/>
  <c r="G103" i="7"/>
  <c r="E102" i="7"/>
  <c r="G102" i="7"/>
  <c r="E101" i="7"/>
  <c r="G101" i="7"/>
  <c r="E100" i="7"/>
  <c r="G100" i="7"/>
  <c r="E99" i="7"/>
  <c r="G99" i="7"/>
  <c r="E98" i="7"/>
  <c r="G98" i="7"/>
  <c r="E97" i="7"/>
  <c r="G97" i="7"/>
  <c r="E96" i="7"/>
  <c r="G96" i="7"/>
  <c r="E93" i="7"/>
  <c r="E94" i="7"/>
  <c r="G95" i="7"/>
  <c r="G94" i="7"/>
  <c r="G93" i="7"/>
  <c r="E90" i="7"/>
  <c r="E91" i="7"/>
  <c r="G92" i="7"/>
  <c r="G91" i="7"/>
  <c r="G90" i="7"/>
  <c r="E87" i="7"/>
  <c r="E88" i="7"/>
  <c r="G89" i="7"/>
  <c r="G88" i="7"/>
  <c r="G87" i="7"/>
  <c r="E86" i="7"/>
  <c r="G86" i="7"/>
  <c r="E84" i="7"/>
  <c r="G84" i="7"/>
  <c r="E83" i="7"/>
  <c r="G83" i="7"/>
  <c r="E82" i="7"/>
  <c r="G82" i="7"/>
  <c r="E81" i="7"/>
  <c r="G81" i="7"/>
  <c r="E80" i="7"/>
  <c r="G80" i="7"/>
  <c r="E79" i="7"/>
  <c r="G79" i="7"/>
  <c r="E78" i="7"/>
  <c r="G78" i="7"/>
  <c r="E77" i="7"/>
  <c r="G77" i="7"/>
  <c r="E76" i="7"/>
  <c r="G76" i="7"/>
  <c r="E75" i="7"/>
  <c r="G75" i="7"/>
  <c r="E74" i="7"/>
  <c r="G74" i="7"/>
  <c r="E73" i="7"/>
  <c r="G73" i="7"/>
  <c r="E72" i="7"/>
  <c r="G72" i="7"/>
  <c r="E71" i="7"/>
  <c r="G71" i="7"/>
  <c r="E70" i="7"/>
  <c r="G70" i="7"/>
  <c r="E69" i="7"/>
  <c r="G69" i="7"/>
  <c r="E68" i="7"/>
  <c r="G68" i="7"/>
  <c r="E67" i="7"/>
  <c r="G67" i="7"/>
  <c r="E65" i="7"/>
  <c r="G65" i="7"/>
  <c r="E64" i="7"/>
  <c r="G64" i="7"/>
  <c r="E63" i="7"/>
  <c r="G63" i="7"/>
  <c r="E62" i="7"/>
  <c r="G62" i="7"/>
  <c r="E61" i="7"/>
  <c r="G61" i="7"/>
  <c r="E60" i="7"/>
  <c r="G60" i="7"/>
  <c r="E59" i="7"/>
  <c r="G59" i="7"/>
  <c r="E58" i="7"/>
  <c r="G58" i="7"/>
  <c r="E57" i="7"/>
  <c r="G57" i="7"/>
  <c r="E56" i="7"/>
  <c r="G56" i="7"/>
  <c r="E55" i="7"/>
  <c r="G55" i="7"/>
  <c r="E54" i="7"/>
  <c r="G54" i="7"/>
  <c r="E52" i="7"/>
  <c r="G52" i="7"/>
  <c r="E51" i="7"/>
  <c r="G51" i="7"/>
  <c r="E50" i="7"/>
  <c r="G50" i="7"/>
  <c r="E49" i="7"/>
  <c r="G49" i="7"/>
  <c r="E48" i="7"/>
  <c r="G48" i="7"/>
  <c r="E47" i="7"/>
  <c r="G47" i="7"/>
  <c r="E46" i="7"/>
  <c r="G46" i="7"/>
  <c r="E45" i="7"/>
  <c r="G45" i="7"/>
  <c r="E44" i="7"/>
  <c r="G44" i="7"/>
  <c r="E43" i="7"/>
  <c r="G43" i="7"/>
  <c r="E42" i="7"/>
  <c r="G42" i="7"/>
  <c r="E41" i="7"/>
  <c r="G41" i="7"/>
  <c r="E39" i="7"/>
  <c r="G39" i="7"/>
  <c r="E38" i="7"/>
  <c r="G38" i="7"/>
  <c r="E37" i="7"/>
  <c r="G37" i="7"/>
  <c r="E36" i="7"/>
  <c r="G36" i="7"/>
  <c r="E35" i="7"/>
  <c r="G35" i="7"/>
  <c r="E34" i="7"/>
  <c r="G34" i="7"/>
  <c r="E33" i="7"/>
  <c r="G33" i="7"/>
  <c r="E32" i="7"/>
  <c r="G32" i="7"/>
  <c r="E31" i="7"/>
  <c r="G31" i="7"/>
  <c r="E30" i="7"/>
  <c r="G30" i="7"/>
  <c r="E29" i="7"/>
  <c r="G29" i="7"/>
  <c r="E28" i="7"/>
  <c r="G28" i="7"/>
  <c r="E27" i="7"/>
  <c r="E26" i="7"/>
  <c r="G26" i="7"/>
  <c r="E25" i="7"/>
  <c r="G25" i="7"/>
  <c r="E24" i="7"/>
  <c r="G24" i="7"/>
  <c r="E23" i="7"/>
  <c r="G23" i="7"/>
  <c r="E22" i="7"/>
  <c r="G22" i="7"/>
  <c r="E21" i="7"/>
  <c r="G21" i="7"/>
  <c r="E20" i="7"/>
  <c r="G20" i="7"/>
  <c r="E19" i="7"/>
  <c r="G19" i="7"/>
  <c r="E18" i="7"/>
  <c r="G18" i="7"/>
  <c r="E17" i="7"/>
  <c r="G17" i="7"/>
  <c r="E16" i="7"/>
  <c r="G16" i="7"/>
  <c r="E15" i="7"/>
  <c r="G15" i="7"/>
  <c r="E14" i="7"/>
  <c r="E13" i="7"/>
  <c r="G13" i="7"/>
  <c r="E12" i="7"/>
  <c r="G12" i="7"/>
  <c r="E11" i="7"/>
  <c r="G11" i="7"/>
  <c r="E10" i="7"/>
  <c r="G10" i="7"/>
  <c r="E9" i="7"/>
  <c r="G9" i="7"/>
  <c r="E8" i="7"/>
  <c r="G8" i="7"/>
  <c r="E7" i="7"/>
  <c r="G7" i="7"/>
  <c r="E6" i="7"/>
  <c r="G6" i="7"/>
  <c r="K5" i="7"/>
  <c r="M5" i="7"/>
  <c r="O5" i="7"/>
  <c r="Q5" i="7"/>
  <c r="S5" i="7"/>
  <c r="U5" i="7"/>
  <c r="W5" i="7"/>
  <c r="X5" i="7"/>
  <c r="Y5" i="7"/>
  <c r="E5" i="7"/>
  <c r="G5" i="7"/>
  <c r="K4" i="7"/>
  <c r="M4" i="7"/>
  <c r="O4" i="7"/>
  <c r="Q4" i="7"/>
  <c r="S4" i="7"/>
  <c r="U4" i="7"/>
  <c r="W4" i="7"/>
  <c r="X4" i="7"/>
  <c r="Y4" i="7"/>
  <c r="E4" i="7"/>
  <c r="G4" i="7"/>
  <c r="K3" i="7"/>
  <c r="M3" i="7"/>
  <c r="O3" i="7"/>
  <c r="Q3" i="7"/>
  <c r="S3" i="7"/>
  <c r="U3" i="7"/>
  <c r="W3" i="7"/>
  <c r="X3" i="7"/>
  <c r="Y3" i="7"/>
  <c r="E3" i="7"/>
  <c r="G3" i="7"/>
  <c r="K2" i="7"/>
  <c r="M2" i="7"/>
  <c r="O2" i="7"/>
  <c r="Q2" i="7"/>
  <c r="S2" i="7"/>
  <c r="U2" i="7"/>
  <c r="W2" i="7"/>
  <c r="X2" i="7"/>
  <c r="Y2" i="7"/>
  <c r="E2" i="7"/>
  <c r="G2" i="7"/>
  <c r="D106" i="6"/>
  <c r="F106" i="6"/>
  <c r="G106" i="6"/>
  <c r="D105" i="6"/>
  <c r="F105" i="6"/>
  <c r="G105" i="6"/>
  <c r="D104" i="6"/>
  <c r="F104" i="6"/>
  <c r="G104" i="6"/>
  <c r="D103" i="6"/>
  <c r="F103" i="6"/>
  <c r="G103" i="6"/>
  <c r="D102" i="6"/>
  <c r="F102" i="6"/>
  <c r="G102" i="6"/>
  <c r="D101" i="6"/>
  <c r="F101" i="6"/>
  <c r="G101" i="6"/>
  <c r="D100" i="6"/>
  <c r="F100" i="6"/>
  <c r="G100" i="6"/>
  <c r="D99" i="6"/>
  <c r="F99" i="6"/>
  <c r="G99" i="6"/>
  <c r="D98" i="6"/>
  <c r="F98" i="6"/>
  <c r="G98" i="6"/>
  <c r="D97" i="6"/>
  <c r="F97" i="6"/>
  <c r="G97" i="6"/>
  <c r="D96" i="6"/>
  <c r="F96" i="6"/>
  <c r="G96" i="6"/>
  <c r="D95" i="6"/>
  <c r="F95" i="6"/>
  <c r="G95" i="6"/>
  <c r="D93" i="6"/>
  <c r="F93" i="6"/>
  <c r="G93" i="6"/>
  <c r="D91" i="6"/>
  <c r="F91" i="6"/>
  <c r="G91" i="6"/>
  <c r="D90" i="6"/>
  <c r="F90" i="6"/>
  <c r="G90" i="6"/>
  <c r="D89" i="6"/>
  <c r="F89" i="6"/>
  <c r="G89" i="6"/>
  <c r="D88" i="6"/>
  <c r="F88" i="6"/>
  <c r="G88" i="6"/>
  <c r="D87" i="6"/>
  <c r="F87" i="6"/>
  <c r="G87" i="6"/>
  <c r="D86" i="6"/>
  <c r="F86" i="6"/>
  <c r="G86" i="6"/>
  <c r="D85" i="6"/>
  <c r="F85" i="6"/>
  <c r="G85" i="6"/>
  <c r="D84" i="6"/>
  <c r="F84" i="6"/>
  <c r="G84" i="6"/>
  <c r="D83" i="6"/>
  <c r="F83" i="6"/>
  <c r="G83" i="6"/>
  <c r="D82" i="6"/>
  <c r="F82" i="6"/>
  <c r="G82" i="6"/>
  <c r="D81" i="6"/>
  <c r="F81" i="6"/>
  <c r="G81" i="6"/>
  <c r="D80" i="6"/>
  <c r="F80" i="6"/>
  <c r="G80" i="6"/>
  <c r="D78" i="6"/>
  <c r="F78" i="6"/>
  <c r="G78" i="6"/>
  <c r="D77" i="6"/>
  <c r="F77" i="6"/>
  <c r="G77" i="6"/>
  <c r="D76" i="6"/>
  <c r="F76" i="6"/>
  <c r="G76" i="6"/>
  <c r="D75" i="6"/>
  <c r="F75" i="6"/>
  <c r="G75" i="6"/>
  <c r="D74" i="6"/>
  <c r="F74" i="6"/>
  <c r="G74" i="6"/>
  <c r="D73" i="6"/>
  <c r="F73" i="6"/>
  <c r="G73" i="6"/>
  <c r="D72" i="6"/>
  <c r="F72" i="6"/>
  <c r="G72" i="6"/>
  <c r="D71" i="6"/>
  <c r="F71" i="6"/>
  <c r="G71" i="6"/>
  <c r="D70" i="6"/>
  <c r="F70" i="6"/>
  <c r="G70" i="6"/>
  <c r="D69" i="6"/>
  <c r="F69" i="6"/>
  <c r="G69" i="6"/>
  <c r="D68" i="6"/>
  <c r="F68" i="6"/>
  <c r="G68" i="6"/>
  <c r="D67" i="6"/>
  <c r="F67" i="6"/>
  <c r="G67" i="6"/>
  <c r="D65" i="6"/>
  <c r="F65" i="6"/>
  <c r="G65" i="6"/>
  <c r="D64" i="6"/>
  <c r="F64" i="6"/>
  <c r="G64" i="6"/>
  <c r="D63" i="6"/>
  <c r="F63" i="6"/>
  <c r="G63" i="6"/>
  <c r="D62" i="6"/>
  <c r="F62" i="6"/>
  <c r="G62" i="6"/>
  <c r="D61" i="6"/>
  <c r="F61" i="6"/>
  <c r="G61" i="6"/>
  <c r="D60" i="6"/>
  <c r="F60" i="6"/>
  <c r="G60" i="6"/>
  <c r="D59" i="6"/>
  <c r="F59" i="6"/>
  <c r="G59" i="6"/>
  <c r="D58" i="6"/>
  <c r="F58" i="6"/>
  <c r="G58" i="6"/>
  <c r="D57" i="6"/>
  <c r="F57" i="6"/>
  <c r="G57" i="6"/>
  <c r="D56" i="6"/>
  <c r="F56" i="6"/>
  <c r="G56" i="6"/>
  <c r="D55" i="6"/>
  <c r="F55" i="6"/>
  <c r="G55" i="6"/>
  <c r="D54" i="6"/>
  <c r="F54" i="6"/>
  <c r="G54" i="6"/>
  <c r="D52" i="6"/>
  <c r="F52" i="6"/>
  <c r="G52" i="6"/>
  <c r="D51" i="6"/>
  <c r="F51" i="6"/>
  <c r="G51" i="6"/>
  <c r="D50" i="6"/>
  <c r="F50" i="6"/>
  <c r="G50" i="6"/>
  <c r="D49" i="6"/>
  <c r="F49" i="6"/>
  <c r="G49" i="6"/>
  <c r="D48" i="6"/>
  <c r="F48" i="6"/>
  <c r="G48" i="6"/>
  <c r="D47" i="6"/>
  <c r="F47" i="6"/>
  <c r="G47" i="6"/>
  <c r="D46" i="6"/>
  <c r="F46" i="6"/>
  <c r="G46" i="6"/>
  <c r="D45" i="6"/>
  <c r="F45" i="6"/>
  <c r="G45" i="6"/>
  <c r="D44" i="6"/>
  <c r="F44" i="6"/>
  <c r="G44" i="6"/>
  <c r="D43" i="6"/>
  <c r="F43" i="6"/>
  <c r="G43" i="6"/>
  <c r="D42" i="6"/>
  <c r="F42" i="6"/>
  <c r="G42" i="6"/>
  <c r="D41" i="6"/>
  <c r="F41" i="6"/>
  <c r="G41" i="6"/>
  <c r="D39" i="6"/>
  <c r="F39" i="6"/>
  <c r="G39" i="6"/>
  <c r="D38" i="6"/>
  <c r="F38" i="6"/>
  <c r="G38" i="6"/>
  <c r="D37" i="6"/>
  <c r="F37" i="6"/>
  <c r="G37" i="6"/>
  <c r="D36" i="6"/>
  <c r="F36" i="6"/>
  <c r="G36" i="6"/>
  <c r="D35" i="6"/>
  <c r="F35" i="6"/>
  <c r="G35" i="6"/>
  <c r="D34" i="6"/>
  <c r="F34" i="6"/>
  <c r="G34" i="6"/>
  <c r="D33" i="6"/>
  <c r="F33" i="6"/>
  <c r="G33" i="6"/>
  <c r="D32" i="6"/>
  <c r="F32" i="6"/>
  <c r="G32" i="6"/>
  <c r="D31" i="6"/>
  <c r="F31" i="6"/>
  <c r="G31" i="6"/>
  <c r="D30" i="6"/>
  <c r="F30" i="6"/>
  <c r="G30" i="6"/>
  <c r="D29" i="6"/>
  <c r="F29" i="6"/>
  <c r="G29" i="6"/>
  <c r="D28" i="6"/>
  <c r="F28" i="6"/>
  <c r="G28" i="6"/>
  <c r="D26" i="6"/>
  <c r="F26" i="6"/>
  <c r="G26" i="6"/>
  <c r="D25" i="6"/>
  <c r="F25" i="6"/>
  <c r="G25" i="6"/>
  <c r="D24" i="6"/>
  <c r="F24" i="6"/>
  <c r="G24" i="6"/>
  <c r="D23" i="6"/>
  <c r="F23" i="6"/>
  <c r="G23" i="6"/>
  <c r="D22" i="6"/>
  <c r="F22" i="6"/>
  <c r="G22" i="6"/>
  <c r="D21" i="6"/>
  <c r="F21" i="6"/>
  <c r="G21" i="6"/>
  <c r="D20" i="6"/>
  <c r="F20" i="6"/>
  <c r="G20" i="6"/>
  <c r="D19" i="6"/>
  <c r="F19" i="6"/>
  <c r="G19" i="6"/>
  <c r="D18" i="6"/>
  <c r="F18" i="6"/>
  <c r="G18" i="6"/>
  <c r="D17" i="6"/>
  <c r="F17" i="6"/>
  <c r="G17" i="6"/>
  <c r="D16" i="6"/>
  <c r="F16" i="6"/>
  <c r="G16" i="6"/>
  <c r="D15" i="6"/>
  <c r="F15" i="6"/>
  <c r="G15" i="6"/>
  <c r="D13" i="6"/>
  <c r="F13" i="6"/>
  <c r="G13" i="6"/>
  <c r="D12" i="6"/>
  <c r="F12" i="6"/>
  <c r="G12" i="6"/>
  <c r="D11" i="6"/>
  <c r="F11" i="6"/>
  <c r="G11" i="6"/>
  <c r="D10" i="6"/>
  <c r="F10" i="6"/>
  <c r="G10" i="6"/>
  <c r="D9" i="6"/>
  <c r="F9" i="6"/>
  <c r="G9" i="6"/>
  <c r="D8" i="6"/>
  <c r="F8" i="6"/>
  <c r="G8" i="6"/>
  <c r="J7" i="6"/>
  <c r="D7" i="6"/>
  <c r="F7" i="6"/>
  <c r="G7" i="6"/>
  <c r="J6" i="6"/>
  <c r="D6" i="6"/>
  <c r="F6" i="6"/>
  <c r="G6" i="6"/>
  <c r="J5" i="6"/>
  <c r="D5" i="6"/>
  <c r="F5" i="6"/>
  <c r="G5" i="6"/>
  <c r="J4" i="6"/>
  <c r="D4" i="6"/>
  <c r="F4" i="6"/>
  <c r="G4" i="6"/>
  <c r="J3" i="6"/>
  <c r="D3" i="6"/>
  <c r="F3" i="6"/>
  <c r="G3" i="6"/>
  <c r="J2" i="6"/>
  <c r="D2" i="6"/>
  <c r="F2" i="6"/>
  <c r="G2" i="6"/>
  <c r="D129" i="3"/>
  <c r="D128" i="3"/>
  <c r="D127" i="3"/>
  <c r="D126" i="3"/>
  <c r="D125" i="3"/>
  <c r="D124" i="3"/>
  <c r="D123" i="3"/>
  <c r="D122" i="3"/>
  <c r="D121" i="3"/>
  <c r="D120" i="3"/>
  <c r="D119" i="3"/>
  <c r="D118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77" i="3"/>
  <c r="D76" i="3"/>
  <c r="D75" i="3"/>
  <c r="D74" i="3"/>
  <c r="D73" i="3"/>
  <c r="D72" i="3"/>
  <c r="D71" i="3"/>
  <c r="D70" i="3"/>
  <c r="D69" i="3"/>
  <c r="D68" i="3"/>
  <c r="D67" i="3"/>
  <c r="D66" i="3"/>
  <c r="D61" i="3"/>
  <c r="D60" i="3"/>
  <c r="D59" i="3"/>
  <c r="D58" i="3"/>
  <c r="D57" i="3"/>
  <c r="D56" i="3"/>
  <c r="D55" i="3"/>
  <c r="D54" i="3"/>
  <c r="D53" i="3"/>
  <c r="D52" i="3"/>
  <c r="D51" i="3"/>
  <c r="D50" i="3"/>
  <c r="D45" i="3"/>
  <c r="D44" i="3"/>
  <c r="D43" i="3"/>
  <c r="D42" i="3"/>
  <c r="D41" i="3"/>
  <c r="D40" i="3"/>
  <c r="D39" i="3"/>
  <c r="D38" i="3"/>
  <c r="D37" i="3"/>
  <c r="D36" i="3"/>
  <c r="D35" i="3"/>
  <c r="D34" i="3"/>
  <c r="D29" i="3"/>
  <c r="D28" i="3"/>
  <c r="D27" i="3"/>
  <c r="D26" i="3"/>
  <c r="D25" i="3"/>
  <c r="D24" i="3"/>
  <c r="D23" i="3"/>
  <c r="D22" i="3"/>
  <c r="D21" i="3"/>
  <c r="D20" i="3"/>
  <c r="D19" i="3"/>
  <c r="D18" i="3"/>
  <c r="A13" i="2"/>
  <c r="A12" i="2"/>
  <c r="A11" i="2"/>
  <c r="A10" i="2"/>
  <c r="A9" i="2"/>
  <c r="A8" i="2"/>
  <c r="H7" i="2"/>
  <c r="A7" i="2"/>
  <c r="H6" i="2"/>
  <c r="A6" i="2"/>
  <c r="H5" i="2"/>
  <c r="A5" i="2"/>
  <c r="H4" i="2"/>
  <c r="A4" i="2"/>
  <c r="H3" i="2"/>
  <c r="A3" i="2"/>
  <c r="H2" i="2"/>
  <c r="A2" i="2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19" i="1"/>
  <c r="AA119" i="1"/>
  <c r="AR118" i="1"/>
  <c r="AA118" i="1"/>
  <c r="AR117" i="1"/>
  <c r="AA117" i="1"/>
  <c r="AR116" i="1"/>
  <c r="AA116" i="1"/>
  <c r="AR115" i="1"/>
  <c r="AA115" i="1"/>
  <c r="AR114" i="1"/>
  <c r="AA114" i="1"/>
  <c r="AR113" i="1"/>
  <c r="AA113" i="1"/>
  <c r="AR112" i="1"/>
  <c r="AA112" i="1"/>
  <c r="AR111" i="1"/>
  <c r="AA111" i="1"/>
  <c r="AR110" i="1"/>
  <c r="AA110" i="1"/>
  <c r="AR109" i="1"/>
  <c r="AA109" i="1"/>
  <c r="AR108" i="1"/>
  <c r="AA108" i="1"/>
  <c r="AR106" i="1"/>
  <c r="AA106" i="1"/>
  <c r="AR105" i="1"/>
  <c r="AA105" i="1"/>
  <c r="AR104" i="1"/>
  <c r="AA104" i="1"/>
  <c r="AR103" i="1"/>
  <c r="AA103" i="1"/>
  <c r="AR102" i="1"/>
  <c r="AA102" i="1"/>
  <c r="AR101" i="1"/>
  <c r="AA101" i="1"/>
  <c r="AR100" i="1"/>
  <c r="AA100" i="1"/>
  <c r="AR99" i="1"/>
  <c r="AA99" i="1"/>
  <c r="AR98" i="1"/>
  <c r="AA98" i="1"/>
  <c r="AR97" i="1"/>
  <c r="AA97" i="1"/>
  <c r="AR96" i="1"/>
  <c r="AA96" i="1"/>
  <c r="AR95" i="1"/>
  <c r="AA95" i="1"/>
  <c r="AR94" i="1"/>
  <c r="AA94" i="1"/>
  <c r="AR93" i="1"/>
  <c r="AA93" i="1"/>
  <c r="AR92" i="1"/>
  <c r="AA92" i="1"/>
  <c r="AR91" i="1"/>
  <c r="AA91" i="1"/>
  <c r="AR90" i="1"/>
  <c r="AA90" i="1"/>
  <c r="AR89" i="1"/>
  <c r="AA89" i="1"/>
  <c r="AR83" i="1"/>
  <c r="AA83" i="1"/>
  <c r="AR82" i="1"/>
  <c r="AA82" i="1"/>
  <c r="AR81" i="1"/>
  <c r="AA81" i="1"/>
  <c r="AR80" i="1"/>
  <c r="AA80" i="1"/>
  <c r="AR79" i="1"/>
  <c r="AA79" i="1"/>
  <c r="AR78" i="1"/>
  <c r="AA78" i="1"/>
  <c r="AR77" i="1"/>
  <c r="AA77" i="1"/>
  <c r="AR76" i="1"/>
  <c r="AA76" i="1"/>
  <c r="AR75" i="1"/>
  <c r="AA75" i="1"/>
  <c r="AR74" i="1"/>
  <c r="AA74" i="1"/>
  <c r="AR73" i="1"/>
  <c r="AA73" i="1"/>
  <c r="AR72" i="1"/>
  <c r="AA72" i="1"/>
  <c r="AR66" i="1"/>
  <c r="AA66" i="1"/>
  <c r="AR65" i="1"/>
  <c r="AA65" i="1"/>
  <c r="AR64" i="1"/>
  <c r="AA64" i="1"/>
  <c r="AR63" i="1"/>
  <c r="AA63" i="1"/>
  <c r="AR62" i="1"/>
  <c r="AA62" i="1"/>
  <c r="AR61" i="1"/>
  <c r="AA61" i="1"/>
  <c r="AR60" i="1"/>
  <c r="AA60" i="1"/>
  <c r="AR59" i="1"/>
  <c r="AA59" i="1"/>
  <c r="AR58" i="1"/>
  <c r="AA58" i="1"/>
  <c r="AR57" i="1"/>
  <c r="AA57" i="1"/>
  <c r="AR56" i="1"/>
  <c r="AA56" i="1"/>
  <c r="AR55" i="1"/>
  <c r="AA55" i="1"/>
  <c r="AR49" i="1"/>
  <c r="AA49" i="1"/>
  <c r="AR48" i="1"/>
  <c r="AA48" i="1"/>
  <c r="AR47" i="1"/>
  <c r="AA47" i="1"/>
  <c r="AR46" i="1"/>
  <c r="AA46" i="1"/>
  <c r="AR45" i="1"/>
  <c r="AA45" i="1"/>
  <c r="AR44" i="1"/>
  <c r="AA44" i="1"/>
  <c r="AR43" i="1"/>
  <c r="AA43" i="1"/>
  <c r="AR42" i="1"/>
  <c r="AA42" i="1"/>
  <c r="AR41" i="1"/>
  <c r="AA41" i="1"/>
  <c r="AR40" i="1"/>
  <c r="AA40" i="1"/>
  <c r="AR39" i="1"/>
  <c r="AA39" i="1"/>
  <c r="AR38" i="1"/>
  <c r="AA38" i="1"/>
  <c r="AR32" i="1"/>
  <c r="AA32" i="1"/>
  <c r="AR31" i="1"/>
  <c r="AA31" i="1"/>
  <c r="AR30" i="1"/>
  <c r="AA30" i="1"/>
  <c r="AR29" i="1"/>
  <c r="AA29" i="1"/>
  <c r="AR28" i="1"/>
  <c r="AA28" i="1"/>
  <c r="AR27" i="1"/>
  <c r="AA27" i="1"/>
  <c r="AR26" i="1"/>
  <c r="AA26" i="1"/>
  <c r="AR25" i="1"/>
  <c r="AA25" i="1"/>
  <c r="AR24" i="1"/>
  <c r="AA24" i="1"/>
  <c r="AR23" i="1"/>
  <c r="AA23" i="1"/>
  <c r="AR22" i="1"/>
  <c r="AA22" i="1"/>
  <c r="AR21" i="1"/>
  <c r="AA21" i="1"/>
  <c r="AR15" i="1"/>
  <c r="AA15" i="1"/>
  <c r="AR14" i="1"/>
  <c r="AA14" i="1"/>
  <c r="AR13" i="1"/>
  <c r="AA13" i="1"/>
  <c r="AR12" i="1"/>
  <c r="AA12" i="1"/>
  <c r="AR11" i="1"/>
  <c r="AA11" i="1"/>
  <c r="AR10" i="1"/>
  <c r="AA10" i="1"/>
  <c r="AR9" i="1"/>
  <c r="AA9" i="1"/>
  <c r="AR8" i="1"/>
  <c r="AA8" i="1"/>
  <c r="AR7" i="1"/>
  <c r="AA7" i="1"/>
  <c r="AR6" i="1"/>
  <c r="AA6" i="1"/>
  <c r="AR5" i="1"/>
  <c r="AA5" i="1"/>
  <c r="AR4" i="1"/>
</calcChain>
</file>

<file path=xl/sharedStrings.xml><?xml version="1.0" encoding="utf-8"?>
<sst xmlns="http://schemas.openxmlformats.org/spreadsheetml/2006/main" count="3200" uniqueCount="427">
  <si>
    <t>Date</t>
  </si>
  <si>
    <t>Hole and Depth</t>
  </si>
  <si>
    <t>Sample Name</t>
  </si>
  <si>
    <t>Tube Label</t>
  </si>
  <si>
    <t>Extraction Status</t>
  </si>
  <si>
    <t>PCR Verification</t>
  </si>
  <si>
    <t>Location</t>
  </si>
  <si>
    <t>DNA conc (ng/µL)</t>
  </si>
  <si>
    <t>Volume (µL)</t>
  </si>
  <si>
    <t>Amplicon Lib</t>
  </si>
  <si>
    <t>A1</t>
  </si>
  <si>
    <t>Done</t>
  </si>
  <si>
    <t>Yes</t>
  </si>
  <si>
    <t>A2</t>
  </si>
  <si>
    <t>Time Point</t>
  </si>
  <si>
    <t>Time of collection</t>
  </si>
  <si>
    <t>DNA Collection</t>
  </si>
  <si>
    <t>FISH Collection</t>
  </si>
  <si>
    <t>Chemistry Collection</t>
  </si>
  <si>
    <t>Who did the collection?</t>
  </si>
  <si>
    <t>Who did the field chemistry?</t>
  </si>
  <si>
    <t>Disturbed or Undisturbed?</t>
  </si>
  <si>
    <t>Site Key</t>
  </si>
  <si>
    <t>Water Quality</t>
  </si>
  <si>
    <t>Water Level (below or above 5 cm mark) (cm)</t>
  </si>
  <si>
    <t>Weather</t>
  </si>
  <si>
    <t>Temperature</t>
  </si>
  <si>
    <t>pH</t>
  </si>
  <si>
    <t>Dissolved Oxygen (%)</t>
  </si>
  <si>
    <t>Conductivity</t>
  </si>
  <si>
    <t>A3</t>
  </si>
  <si>
    <t>Did YSI Probe make it all the way to 35/75 cm mark for measurement?</t>
  </si>
  <si>
    <t>Graphite Electrode-Tied (mV)</t>
  </si>
  <si>
    <t>Graphite Electrode-Untied/Green T (mV)</t>
  </si>
  <si>
    <t>Hole</t>
  </si>
  <si>
    <t>Field Sampling Notes</t>
  </si>
  <si>
    <t>Depth ID</t>
  </si>
  <si>
    <t>Salinity (ppt)</t>
  </si>
  <si>
    <t>Depth (cm)</t>
  </si>
  <si>
    <t>A4</t>
  </si>
  <si>
    <t>E1</t>
  </si>
  <si>
    <t>E2</t>
  </si>
  <si>
    <t>E3</t>
  </si>
  <si>
    <t>E4</t>
  </si>
  <si>
    <t>K1</t>
  </si>
  <si>
    <t>Density-Refractometer</t>
  </si>
  <si>
    <t>Fe(II)</t>
  </si>
  <si>
    <t>K2</t>
  </si>
  <si>
    <t>K3</t>
  </si>
  <si>
    <t>K4</t>
  </si>
  <si>
    <t>Fe(III)</t>
  </si>
  <si>
    <t>Total Fe</t>
  </si>
  <si>
    <t>Total Sulfide (mM)</t>
  </si>
  <si>
    <t>A</t>
  </si>
  <si>
    <t>B</t>
  </si>
  <si>
    <t>B1</t>
  </si>
  <si>
    <t>B2</t>
  </si>
  <si>
    <t>Fluoride (mg/L)</t>
  </si>
  <si>
    <t>E</t>
  </si>
  <si>
    <t>Chloride (mg/L)</t>
  </si>
  <si>
    <t>Nitrite (mg/L)</t>
  </si>
  <si>
    <t>Sulfate (mg/L)</t>
  </si>
  <si>
    <t>Bromide (mg/L)</t>
  </si>
  <si>
    <t>Nitrate (mg/L)</t>
  </si>
  <si>
    <t>Phosphate (mg/L)</t>
  </si>
  <si>
    <t>Sodium (mg/L)</t>
  </si>
  <si>
    <t>Ammonium (mg/L)</t>
  </si>
  <si>
    <t>Potassium (mg/L)</t>
  </si>
  <si>
    <t>Magnesium (mg/L)</t>
  </si>
  <si>
    <t>Calcium (mg/L)</t>
  </si>
  <si>
    <t>Lactate (mg/L)</t>
  </si>
  <si>
    <t>B3</t>
  </si>
  <si>
    <t>Acetate (mg/L)</t>
  </si>
  <si>
    <t>Formate (mg/L)</t>
  </si>
  <si>
    <t>Succinate (mg/L)</t>
  </si>
  <si>
    <t>Normalized Biomass (mg/mL)</t>
  </si>
  <si>
    <t>Succinate (Area)</t>
  </si>
  <si>
    <t>B4</t>
  </si>
  <si>
    <t>K</t>
  </si>
  <si>
    <t>Succinate (mM)</t>
  </si>
  <si>
    <t>Formate (Area)</t>
  </si>
  <si>
    <t>Formate (mM)</t>
  </si>
  <si>
    <t>Acetate (Area)</t>
  </si>
  <si>
    <t>Acetate (mM)</t>
  </si>
  <si>
    <t>Propionate (Area)</t>
  </si>
  <si>
    <t>Propionate (mM)</t>
  </si>
  <si>
    <t>Butyrate (Area)</t>
  </si>
  <si>
    <t>Butyrate (mM)</t>
  </si>
  <si>
    <t>Glucose (Area)</t>
  </si>
  <si>
    <t>Glucose (mM)</t>
  </si>
  <si>
    <t>Sequencing (maybe just post a link here or direct in the proper direction?)</t>
  </si>
  <si>
    <t>FISH Data (same as community)</t>
  </si>
  <si>
    <t>Holes ("Depressions") created</t>
  </si>
  <si>
    <t>Sampling stations installed</t>
  </si>
  <si>
    <t>15 mL</t>
  </si>
  <si>
    <t>Kurt D., Elise</t>
  </si>
  <si>
    <t>Emil</t>
  </si>
  <si>
    <t>Undisturbed</t>
  </si>
  <si>
    <t>Clear</t>
  </si>
  <si>
    <t>all day sunny with some clouds</t>
  </si>
  <si>
    <t>NA</t>
  </si>
  <si>
    <t>DO</t>
  </si>
  <si>
    <t>Water Quality</t>
  </si>
  <si>
    <t>Graphite Electrode Voltages</t>
  </si>
  <si>
    <t>Field Notes</t>
  </si>
  <si>
    <t>ND</t>
  </si>
  <si>
    <t>NC</t>
  </si>
  <si>
    <t>Emil, Elise</t>
  </si>
  <si>
    <t>Moritz, Elise</t>
  </si>
  <si>
    <t>B5</t>
  </si>
  <si>
    <t>B6</t>
  </si>
  <si>
    <t>-</t>
  </si>
  <si>
    <t/>
  </si>
  <si>
    <t>Srijak, Elise</t>
  </si>
  <si>
    <t>Emil, Aspen</t>
  </si>
  <si>
    <t xml:space="preserve"> </t>
  </si>
  <si>
    <t>Brown/rust color starting to form</t>
  </si>
  <si>
    <t>Hose clamp open prior to sampling</t>
  </si>
  <si>
    <t>No</t>
  </si>
  <si>
    <t>Brown/Rust color starting to form</t>
  </si>
  <si>
    <t>Time</t>
  </si>
  <si>
    <t>Temp</t>
  </si>
  <si>
    <t>mbars</t>
  </si>
  <si>
    <t>DO%</t>
  </si>
  <si>
    <t>DOppm</t>
  </si>
  <si>
    <t>SPC-mskm</t>
  </si>
  <si>
    <t>C-uskm</t>
  </si>
  <si>
    <t>SAL-ppt</t>
  </si>
  <si>
    <t>pH mV</t>
  </si>
  <si>
    <t>ORP-mV</t>
  </si>
  <si>
    <t>10.5 below</t>
  </si>
  <si>
    <t>Overcast, sprinkling</t>
  </si>
  <si>
    <t>Rust/Brown</t>
  </si>
  <si>
    <t>Slightly disturbed during initial approach</t>
  </si>
  <si>
    <t>Some debris from approaching</t>
  </si>
  <si>
    <t>9 below</t>
  </si>
  <si>
    <t>Yellow-ish layer starting to form</t>
  </si>
  <si>
    <t>Kurt D., Elise</t>
  </si>
  <si>
    <t>0.3 above</t>
  </si>
  <si>
    <t>Date Analyzed</t>
  </si>
  <si>
    <t>Sample</t>
  </si>
  <si>
    <t>Abs (665 nm)</t>
  </si>
  <si>
    <t>Abs-corrected for blank</t>
  </si>
  <si>
    <t>Dilution Factor</t>
  </si>
  <si>
    <t>Conc</t>
  </si>
  <si>
    <t>Conc (mM)-corrected for dilution factor</t>
  </si>
  <si>
    <t>Dil Conc</t>
  </si>
  <si>
    <t>Standard Curve</t>
  </si>
  <si>
    <t>Conc (mM)</t>
  </si>
  <si>
    <t>Abs</t>
  </si>
  <si>
    <t>A1.2</t>
  </si>
  <si>
    <t>1 mM</t>
  </si>
  <si>
    <t>A2.2</t>
  </si>
  <si>
    <t>0.5 mM</t>
  </si>
  <si>
    <t>A3.2</t>
  </si>
  <si>
    <t>0.2 mM</t>
  </si>
  <si>
    <t>A4.2</t>
  </si>
  <si>
    <t>0.005 mM</t>
  </si>
  <si>
    <t>0.9 above</t>
  </si>
  <si>
    <t>E1.2</t>
  </si>
  <si>
    <t>0.001 mM</t>
  </si>
  <si>
    <t>E2.2</t>
  </si>
  <si>
    <t>0 mM</t>
  </si>
  <si>
    <t>E3.2</t>
  </si>
  <si>
    <t>1 above</t>
  </si>
  <si>
    <t>y=0.0044x+0.0376</t>
  </si>
  <si>
    <t>E4.2</t>
  </si>
  <si>
    <t>Sample</t>
  </si>
  <si>
    <t>Mass Dry Filter (mg)</t>
  </si>
  <si>
    <t>Type of filter</t>
  </si>
  <si>
    <t>Mass Filter+Sample (mg)</t>
  </si>
  <si>
    <t>Mass Sample (mg)</t>
  </si>
  <si>
    <t>Volume Sample Added (mL)</t>
  </si>
  <si>
    <t>Normalized biomass (mg/mL culture)</t>
  </si>
  <si>
    <t>y=0.0031x+0.071</t>
  </si>
  <si>
    <t>K1.2</t>
  </si>
  <si>
    <t>Comments</t>
  </si>
  <si>
    <t>M</t>
  </si>
  <si>
    <t>Ionic Strength</t>
  </si>
  <si>
    <t>1A1.2</t>
  </si>
  <si>
    <t>GTTP</t>
  </si>
  <si>
    <t>K2.2</t>
  </si>
  <si>
    <t>K3.2</t>
  </si>
  <si>
    <t>K4.2</t>
  </si>
  <si>
    <t>2A1.2</t>
  </si>
  <si>
    <t>1A2.2</t>
  </si>
  <si>
    <t>2A2.2</t>
  </si>
  <si>
    <t>2A3.2</t>
  </si>
  <si>
    <t>Moved filter tower during filtration, smeared biomass, value likely not valid</t>
  </si>
  <si>
    <t>2A4.2</t>
  </si>
  <si>
    <t>2E1.2</t>
  </si>
  <si>
    <t>2E2.2</t>
  </si>
  <si>
    <t>2E3.2</t>
  </si>
  <si>
    <t>1A3.2</t>
  </si>
  <si>
    <t>Sunny</t>
  </si>
  <si>
    <t>2E4.2</t>
  </si>
  <si>
    <t>2K1.2</t>
  </si>
  <si>
    <t>2K2.2</t>
  </si>
  <si>
    <t>2K3.2</t>
  </si>
  <si>
    <t>1A4.2</t>
  </si>
  <si>
    <t>2K4.2</t>
  </si>
  <si>
    <t>3A1.2</t>
  </si>
  <si>
    <t>1E1.2</t>
  </si>
  <si>
    <t>Moritz, Elise</t>
  </si>
  <si>
    <t>1E2.2</t>
  </si>
  <si>
    <t>3A2.2</t>
  </si>
  <si>
    <t>1E3.2</t>
  </si>
  <si>
    <t>3A3.2</t>
  </si>
  <si>
    <t>1E4.2</t>
  </si>
  <si>
    <t>3A4.2</t>
  </si>
  <si>
    <t>1K1.2</t>
  </si>
  <si>
    <t>3E1.2</t>
  </si>
  <si>
    <t>3E2.2</t>
  </si>
  <si>
    <t>1K2.2</t>
  </si>
  <si>
    <t>3E3.2</t>
  </si>
  <si>
    <t>1K3.2</t>
  </si>
  <si>
    <t>3E4.2</t>
  </si>
  <si>
    <t>1K4.2</t>
  </si>
  <si>
    <t>3K1.2</t>
  </si>
  <si>
    <t>3K2.2</t>
  </si>
  <si>
    <t>3K3.2</t>
  </si>
  <si>
    <t>Moritz, Jess C</t>
  </si>
  <si>
    <t>3K4.2</t>
  </si>
  <si>
    <t>4A1.2</t>
  </si>
  <si>
    <t>4A2.2</t>
  </si>
  <si>
    <t>4A3.2</t>
  </si>
  <si>
    <t>2K2.2</t>
  </si>
  <si>
    <t>4A4.2</t>
  </si>
  <si>
    <t>4E1.2</t>
  </si>
  <si>
    <t>4E2.2</t>
  </si>
  <si>
    <t>4E3.2</t>
  </si>
  <si>
    <t>4E4.2</t>
  </si>
  <si>
    <t>4K1.2</t>
  </si>
  <si>
    <t>4K2.2</t>
  </si>
  <si>
    <t>4K3.2</t>
  </si>
  <si>
    <t>4K4.2</t>
  </si>
  <si>
    <t>5A1.2</t>
  </si>
  <si>
    <t>3K2.2</t>
  </si>
  <si>
    <t>5A2.2</t>
  </si>
  <si>
    <t>5A3.2</t>
  </si>
  <si>
    <t>Filter stuck to filter, but there wasn't visually a ton of material stuck to the foil</t>
  </si>
  <si>
    <t>5A4.2</t>
  </si>
  <si>
    <t>5E1.2</t>
  </si>
  <si>
    <t>5E2.2</t>
  </si>
  <si>
    <t>5E3.2</t>
  </si>
  <si>
    <t>5E4.2</t>
  </si>
  <si>
    <t xml:space="preserve">Moritz, Jess C </t>
  </si>
  <si>
    <t>Filter tower got unseated, likely that the mass is not accurate</t>
  </si>
  <si>
    <t>5K1.2</t>
  </si>
  <si>
    <t>5K2.2</t>
  </si>
  <si>
    <t>5K3.2</t>
  </si>
  <si>
    <t>5K4.2</t>
  </si>
  <si>
    <t>6A1.2</t>
  </si>
  <si>
    <t>6A2.2</t>
  </si>
  <si>
    <t>4K2.2</t>
  </si>
  <si>
    <t>6A3.2</t>
  </si>
  <si>
    <t>6A4.2</t>
  </si>
  <si>
    <t>6E1.2</t>
  </si>
  <si>
    <t>6E2.2</t>
  </si>
  <si>
    <t>6E3.2</t>
  </si>
  <si>
    <t>6E4.2</t>
  </si>
  <si>
    <t>6K1.2</t>
  </si>
  <si>
    <t>6K2.2</t>
  </si>
  <si>
    <t>6K3.2</t>
  </si>
  <si>
    <t>5K2.2</t>
  </si>
  <si>
    <t>6K4.2</t>
  </si>
  <si>
    <t>7A1.2</t>
  </si>
  <si>
    <t>Slightly Disturbed</t>
  </si>
  <si>
    <t>Murky</t>
  </si>
  <si>
    <t>4 mm below</t>
  </si>
  <si>
    <t>Clear, sunny</t>
  </si>
  <si>
    <t>A-Hole, relatively undisturbed despite many people tramping through the sampling site prior to taking samples. However, by the time we did chemical measurements, a lot of debris had been stirred up and the chemical measurements were not reflective of an undisturbed environment as shown by the DO readings.</t>
  </si>
  <si>
    <t>7A2.2</t>
  </si>
  <si>
    <t>7A3.2</t>
  </si>
  <si>
    <t>7A4.2</t>
  </si>
  <si>
    <t>7E1.2</t>
  </si>
  <si>
    <t>7E2.2</t>
  </si>
  <si>
    <t>7E3.2</t>
  </si>
  <si>
    <t>7E4.2</t>
  </si>
  <si>
    <t>6K2.2</t>
  </si>
  <si>
    <t>7K1.2</t>
  </si>
  <si>
    <t>Some water went under filter column</t>
  </si>
  <si>
    <t>6B1.2</t>
  </si>
  <si>
    <t>7K2.2</t>
  </si>
  <si>
    <t>7K3.2</t>
  </si>
  <si>
    <t>6B2.2</t>
  </si>
  <si>
    <t>GV</t>
  </si>
  <si>
    <t>7K4.2</t>
  </si>
  <si>
    <t>Water blank</t>
  </si>
  <si>
    <t>Used 4 to wash rather than 2 initially, but rewashed with 2</t>
  </si>
  <si>
    <t>6B3.2</t>
  </si>
  <si>
    <t>Disturbed</t>
  </si>
  <si>
    <t>8 mm below</t>
  </si>
  <si>
    <t>Hole was disturbed when we went to sample due to high traffic, but we didn't manage to let it settle enough to take meaningful chemical measurements.</t>
  </si>
  <si>
    <t>6B4.2</t>
  </si>
  <si>
    <t>6B5.2</t>
  </si>
  <si>
    <t>GNWP</t>
  </si>
  <si>
    <t>6B6.2</t>
  </si>
  <si>
    <t>8A1.2</t>
  </si>
  <si>
    <t>8A2.2</t>
  </si>
  <si>
    <t>7A2.2.1</t>
  </si>
  <si>
    <t>Initial filtration was done with an unmixed sample so did a second filtration with the rest of the material to get an accurate dry weight</t>
  </si>
  <si>
    <t>7A2.2.2</t>
  </si>
  <si>
    <t>8A3.2</t>
  </si>
  <si>
    <t>7A2.total</t>
  </si>
  <si>
    <t>8A4.2</t>
  </si>
  <si>
    <t>7A3.2.1</t>
  </si>
  <si>
    <t>8E1.2</t>
  </si>
  <si>
    <t>8E2.2</t>
  </si>
  <si>
    <t>7A3.2.2</t>
  </si>
  <si>
    <t>8E3.2</t>
  </si>
  <si>
    <t>7A3.total</t>
  </si>
  <si>
    <t>8E4.2</t>
  </si>
  <si>
    <t>7A4.2.1</t>
  </si>
  <si>
    <t>8K1.2</t>
  </si>
  <si>
    <t>8K2.2</t>
  </si>
  <si>
    <t>7A4.2.2</t>
  </si>
  <si>
    <t>Yellow mat distinctly forming, much more similar to Emil's original hole than the other two holes</t>
  </si>
  <si>
    <t>8K3.2</t>
  </si>
  <si>
    <t>7A4.total</t>
  </si>
  <si>
    <t>8K4.2</t>
  </si>
  <si>
    <t>K-Hole disturbed after sampling with biofilm slide removal and bug hunting, but it settled well and we were able to take relevant chemical measurements.</t>
  </si>
  <si>
    <t>Abs (560 nm)-Fe (II)</t>
  </si>
  <si>
    <t>Abs (560 nm)-Total Iron</t>
  </si>
  <si>
    <t>A1.1</t>
  </si>
  <si>
    <t>A2.1</t>
  </si>
  <si>
    <t>A3.1</t>
  </si>
  <si>
    <t>A4.1</t>
  </si>
  <si>
    <t>E1.1</t>
  </si>
  <si>
    <t>E2.1</t>
  </si>
  <si>
    <t>E3.1</t>
  </si>
  <si>
    <t>Kurt H.</t>
  </si>
  <si>
    <t>E4.1</t>
  </si>
  <si>
    <t>K1.1</t>
  </si>
  <si>
    <t>K2.1</t>
  </si>
  <si>
    <t>First time sampling B-Hole. Kurt H. went out in the kayak to collect the samples. Kurt and Elise returned to take the chemcal measurements.</t>
  </si>
  <si>
    <t>K3.1</t>
  </si>
  <si>
    <t>K4.1</t>
  </si>
  <si>
    <t>HCl Blank</t>
  </si>
  <si>
    <t>2A1.1</t>
  </si>
  <si>
    <t>2A2.1</t>
  </si>
  <si>
    <t>2A3.1</t>
  </si>
  <si>
    <t>2A4.1</t>
  </si>
  <si>
    <t>2E1.1</t>
  </si>
  <si>
    <t>2E2.1</t>
  </si>
  <si>
    <t>2E3.1</t>
  </si>
  <si>
    <t>2E4.1</t>
  </si>
  <si>
    <t>2K1.1</t>
  </si>
  <si>
    <t>2K2.1</t>
  </si>
  <si>
    <t>2K3.1</t>
  </si>
  <si>
    <t>2K4.1</t>
  </si>
  <si>
    <t>3A1.1</t>
  </si>
  <si>
    <t>3A2.1</t>
  </si>
  <si>
    <t>3A3.1</t>
  </si>
  <si>
    <t>3A4.1</t>
  </si>
  <si>
    <t>3E1.1</t>
  </si>
  <si>
    <t>3E2.1</t>
  </si>
  <si>
    <t>3E3.1</t>
  </si>
  <si>
    <t>3E4.1</t>
  </si>
  <si>
    <t>3K1.1</t>
  </si>
  <si>
    <t>3K2.1</t>
  </si>
  <si>
    <t>3K3.1</t>
  </si>
  <si>
    <t>3K4.1</t>
  </si>
  <si>
    <t>4A1.1</t>
  </si>
  <si>
    <t>4A2.1</t>
  </si>
  <si>
    <t>4A3.1</t>
  </si>
  <si>
    <t>4A4.1</t>
  </si>
  <si>
    <t>4E1.1</t>
  </si>
  <si>
    <t>4E2.1</t>
  </si>
  <si>
    <t>4E3.1</t>
  </si>
  <si>
    <t>4E4.1</t>
  </si>
  <si>
    <t>4K1.1</t>
  </si>
  <si>
    <t>4K2.1</t>
  </si>
  <si>
    <t>4K3.1</t>
  </si>
  <si>
    <t>4K4.1</t>
  </si>
  <si>
    <t>5A1.1</t>
  </si>
  <si>
    <t>5A2.1</t>
  </si>
  <si>
    <t>5A3.1</t>
  </si>
  <si>
    <t>5A4.1</t>
  </si>
  <si>
    <t>5E1.1</t>
  </si>
  <si>
    <t>5E2.1</t>
  </si>
  <si>
    <t>5E3.1</t>
  </si>
  <si>
    <t>5E4.1</t>
  </si>
  <si>
    <t>5K1.1</t>
  </si>
  <si>
    <t>5K2.1</t>
  </si>
  <si>
    <t>5K3.1</t>
  </si>
  <si>
    <t>5K4.1</t>
  </si>
  <si>
    <t>6A1.1</t>
  </si>
  <si>
    <t>6A2.1</t>
  </si>
  <si>
    <t>6A3.1</t>
  </si>
  <si>
    <t>6A4.1</t>
  </si>
  <si>
    <t>6E1.1</t>
  </si>
  <si>
    <t>6E2.1</t>
  </si>
  <si>
    <t>6E3.1</t>
  </si>
  <si>
    <t>6E4.1</t>
  </si>
  <si>
    <t>6K1.1</t>
  </si>
  <si>
    <t>6K2.1</t>
  </si>
  <si>
    <t>6K3.1</t>
  </si>
  <si>
    <t>6K4.1</t>
  </si>
  <si>
    <t>7A1.1</t>
  </si>
  <si>
    <t>7A2.1</t>
  </si>
  <si>
    <t>7A3.1</t>
  </si>
  <si>
    <t>7A4.1</t>
  </si>
  <si>
    <t>7E1.1</t>
  </si>
  <si>
    <t>7E2.1</t>
  </si>
  <si>
    <t>7E3.1</t>
  </si>
  <si>
    <t>7E4.1</t>
  </si>
  <si>
    <t>7K1.1</t>
  </si>
  <si>
    <t>7K2.1</t>
  </si>
  <si>
    <t>7K3.1</t>
  </si>
  <si>
    <t>7K4.1</t>
  </si>
  <si>
    <t>1 cm below</t>
  </si>
  <si>
    <t>Sunny for 3 days, hot, humid</t>
  </si>
  <si>
    <t>Hole starting to get overgrown with organic matter and greenish mats that Seb and Jess saw.</t>
  </si>
  <si>
    <t>1.5 cm below</t>
  </si>
  <si>
    <t>NO</t>
  </si>
  <si>
    <t xml:space="preserve"> Hole starting to get overgrown with organic matter, but doesn't appear to be any greenish-mat formation on the surface unlike the A-Hole.</t>
  </si>
  <si>
    <t>0.5 cm below</t>
  </si>
  <si>
    <t xml:space="preserve"> K-Hole is not overgrown like the previous two holes. Nice yellow lemonade formation. </t>
  </si>
  <si>
    <t>Rained yesterday late night and this morning</t>
  </si>
  <si>
    <t>8 mm above</t>
  </si>
  <si>
    <t>Sunny</t>
  </si>
  <si>
    <t>Encrouching green mat and organic debris closing in on hole</t>
  </si>
  <si>
    <t>16 mm above</t>
  </si>
  <si>
    <t>12 mm above</t>
  </si>
  <si>
    <t>Inflow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</si>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</sst>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2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CC4125"/>
        <bgColor rgb="FFCC4125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4" fontId="1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>
      <alignment wrapText="1"/>
    </xf>
    <xf numFmtId="0" fontId="2" fillId="3" borderId="0" xfId="0" applyFont="1" applyFill="1" applyAlignment="1"/>
    <xf numFmtId="0" fontId="1" fillId="4" borderId="0" xfId="0" applyFont="1" applyFill="1" applyAlignment="1">
      <alignment wrapText="1"/>
    </xf>
    <xf numFmtId="14" fontId="1" fillId="5" borderId="0" xfId="0" applyNumberFormat="1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/>
    <xf numFmtId="4" fontId="1" fillId="5" borderId="0" xfId="0" applyNumberFormat="1" applyFont="1" applyFill="1"/>
    <xf numFmtId="0" fontId="1" fillId="6" borderId="0" xfId="0" applyFont="1" applyFill="1" applyAlignment="1">
      <alignment wrapText="1"/>
    </xf>
    <xf numFmtId="4" fontId="1" fillId="7" borderId="0" xfId="0" applyNumberFormat="1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/>
    <xf numFmtId="0" fontId="1" fillId="1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/>
    <xf numFmtId="0" fontId="1" fillId="4" borderId="0" xfId="0" applyFont="1" applyFill="1"/>
    <xf numFmtId="0" fontId="1" fillId="6" borderId="0" xfId="0" applyFont="1" applyFill="1"/>
    <xf numFmtId="4" fontId="1" fillId="7" borderId="0" xfId="0" applyNumberFormat="1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2" borderId="0" xfId="0" applyFont="1" applyFill="1"/>
    <xf numFmtId="20" fontId="1" fillId="0" borderId="0" xfId="0" applyNumberFormat="1" applyFont="1" applyAlignment="1"/>
    <xf numFmtId="0" fontId="3" fillId="0" borderId="1" xfId="0" applyFont="1" applyBorder="1" applyAlignment="1">
      <alignment wrapText="1"/>
    </xf>
    <xf numFmtId="0" fontId="1" fillId="2" borderId="0" xfId="0" applyFont="1" applyFill="1" applyAlignment="1"/>
    <xf numFmtId="0" fontId="1" fillId="6" borderId="0" xfId="0" applyFont="1" applyFill="1" applyAlignment="1"/>
    <xf numFmtId="0" fontId="3" fillId="0" borderId="1" xfId="0" applyFont="1" applyBorder="1" applyAlignment="1">
      <alignment wrapText="1"/>
    </xf>
    <xf numFmtId="14" fontId="1" fillId="11" borderId="0" xfId="0" applyNumberFormat="1" applyFont="1" applyFill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4" fontId="1" fillId="7" borderId="0" xfId="0" applyNumberFormat="1" applyFont="1" applyFill="1" applyAlignment="1"/>
    <xf numFmtId="0" fontId="3" fillId="0" borderId="1" xfId="0" applyFont="1" applyBorder="1" applyAlignment="1">
      <alignment wrapText="1"/>
    </xf>
    <xf numFmtId="0" fontId="1" fillId="0" borderId="1" xfId="0" applyFont="1" applyBorder="1"/>
    <xf numFmtId="4" fontId="1" fillId="8" borderId="0" xfId="0" applyNumberFormat="1" applyFont="1" applyFill="1"/>
    <xf numFmtId="0" fontId="1" fillId="9" borderId="0" xfId="0" applyFont="1" applyFill="1" applyAlignment="1"/>
    <xf numFmtId="0" fontId="1" fillId="11" borderId="0" xfId="0" applyFont="1" applyFill="1" applyAlignment="1"/>
    <xf numFmtId="14" fontId="3" fillId="13" borderId="1" xfId="0" applyNumberFormat="1" applyFont="1" applyFill="1" applyBorder="1" applyAlignment="1"/>
    <xf numFmtId="4" fontId="1" fillId="6" borderId="0" xfId="0" applyNumberFormat="1" applyFont="1" applyFill="1"/>
    <xf numFmtId="0" fontId="3" fillId="13" borderId="1" xfId="0" applyFont="1" applyFill="1" applyBorder="1" applyAlignment="1"/>
    <xf numFmtId="0" fontId="3" fillId="13" borderId="1" xfId="0" applyFont="1" applyFill="1" applyBorder="1" applyAlignment="1">
      <alignment wrapText="1"/>
    </xf>
    <xf numFmtId="0" fontId="1" fillId="13" borderId="1" xfId="0" applyFont="1" applyFill="1" applyBorder="1"/>
    <xf numFmtId="14" fontId="3" fillId="0" borderId="1" xfId="0" applyNumberFormat="1" applyFont="1" applyBorder="1" applyAlignment="1">
      <alignment horizontal="right" wrapText="1"/>
    </xf>
    <xf numFmtId="14" fontId="3" fillId="0" borderId="1" xfId="0" applyNumberFormat="1" applyFont="1" applyBorder="1" applyAlignment="1">
      <alignment wrapText="1"/>
    </xf>
    <xf numFmtId="14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4" fontId="1" fillId="4" borderId="0" xfId="0" applyNumberFormat="1" applyFont="1" applyFill="1"/>
    <xf numFmtId="4" fontId="1" fillId="0" borderId="0" xfId="0" applyNumberFormat="1" applyFont="1"/>
    <xf numFmtId="21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1" fillId="7" borderId="0" xfId="0" applyFont="1" applyFill="1"/>
    <xf numFmtId="0" fontId="4" fillId="9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Sulfide!$R$2:$R$6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xVal>
          <c:yVal>
            <c:numRef>
              <c:f>Sulfide!$S$2:$S$6</c:f>
              <c:numCache>
                <c:formatCode>General</c:formatCode>
                <c:ptCount val="5"/>
                <c:pt idx="0">
                  <c:v>0.038</c:v>
                </c:pt>
                <c:pt idx="1">
                  <c:v>0.043</c:v>
                </c:pt>
                <c:pt idx="2">
                  <c:v>0.079</c:v>
                </c:pt>
                <c:pt idx="3">
                  <c:v>0.477</c:v>
                </c:pt>
                <c:pt idx="4">
                  <c:v>3.262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90576"/>
        <c:axId val="-2039361872"/>
      </c:scatterChart>
      <c:valAx>
        <c:axId val="-2049290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39361872"/>
        <c:crosses val="autoZero"/>
        <c:crossBetween val="midCat"/>
      </c:valAx>
      <c:valAx>
        <c:axId val="-203936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492905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Sulfide!$J$2:$J$7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0.005</c:v>
                </c:pt>
                <c:pt idx="4">
                  <c:v>0.001</c:v>
                </c:pt>
                <c:pt idx="5">
                  <c:v>0.0</c:v>
                </c:pt>
              </c:numCache>
            </c:numRef>
          </c:xVal>
          <c:yVal>
            <c:numRef>
              <c:f>Sulfide!$K$2:$K$7</c:f>
              <c:numCache>
                <c:formatCode>General</c:formatCode>
                <c:ptCount val="6"/>
                <c:pt idx="0">
                  <c:v>1.52</c:v>
                </c:pt>
                <c:pt idx="1">
                  <c:v>1.28</c:v>
                </c:pt>
                <c:pt idx="2">
                  <c:v>0.4</c:v>
                </c:pt>
                <c:pt idx="3">
                  <c:v>0.2</c:v>
                </c:pt>
                <c:pt idx="4">
                  <c:v>0.25</c:v>
                </c:pt>
                <c:pt idx="5">
                  <c:v>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83920"/>
        <c:axId val="-2126868352"/>
      </c:scatterChart>
      <c:valAx>
        <c:axId val="-2126783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26868352"/>
        <c:crosses val="autoZero"/>
        <c:crossBetween val="midCat"/>
      </c:valAx>
      <c:valAx>
        <c:axId val="-2126868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267839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1</xdr:row>
      <xdr:rowOff>142875</xdr:rowOff>
    </xdr:from>
    <xdr:to>
      <xdr:col>25</xdr:col>
      <xdr:colOff>200025</xdr:colOff>
      <xdr:row>19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695325</xdr:colOff>
      <xdr:row>9</xdr:row>
      <xdr:rowOff>180975</xdr:rowOff>
    </xdr:from>
    <xdr:to>
      <xdr:col>13</xdr:col>
      <xdr:colOff>638175</xdr:colOff>
      <xdr:row>27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1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.15"/>
  <cols>
    <col min="4" max="4" width="15.5" customWidth="1"/>
    <col min="8" max="8" width="18.1640625" customWidth="1"/>
    <col min="9" max="10" width="15.5" customWidth="1"/>
    <col min="11" max="11" width="18.6640625" customWidth="1"/>
    <col min="12" max="13" width="17.33203125" customWidth="1"/>
    <col min="16" max="16" width="18.6640625" customWidth="1"/>
    <col min="17" max="20" width="22.6640625" customWidth="1"/>
    <col min="21" max="21" width="25.83203125" customWidth="1"/>
    <col min="22" max="22" width="20.5" customWidth="1"/>
    <col min="23" max="23" width="20.6640625" customWidth="1"/>
    <col min="28" max="29" width="11.5" customWidth="1"/>
    <col min="30" max="30" width="9.5" customWidth="1"/>
    <col min="31" max="31" width="11" customWidth="1"/>
    <col min="32" max="32" width="13.1640625" customWidth="1"/>
    <col min="33" max="33" width="11.5" customWidth="1"/>
    <col min="45" max="56" width="10.5" customWidth="1"/>
  </cols>
  <sheetData>
    <row r="1" spans="1:153" ht="17.25" customHeight="1" x14ac:dyDescent="0.15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23</v>
      </c>
      <c r="L1" s="1" t="s">
        <v>24</v>
      </c>
      <c r="M1" s="1" t="s">
        <v>25</v>
      </c>
      <c r="N1" s="1" t="s">
        <v>26</v>
      </c>
      <c r="O1" s="2" t="s">
        <v>27</v>
      </c>
      <c r="P1" s="1" t="s">
        <v>28</v>
      </c>
      <c r="Q1" s="1" t="s">
        <v>29</v>
      </c>
      <c r="R1" s="1" t="s">
        <v>31</v>
      </c>
      <c r="S1" s="1" t="s">
        <v>32</v>
      </c>
      <c r="T1" s="1" t="s">
        <v>33</v>
      </c>
      <c r="U1" s="1" t="s">
        <v>35</v>
      </c>
      <c r="V1" s="6" t="s">
        <v>37</v>
      </c>
      <c r="W1" s="6" t="s">
        <v>45</v>
      </c>
      <c r="X1" s="8" t="s">
        <v>46</v>
      </c>
      <c r="Y1" s="8" t="s">
        <v>50</v>
      </c>
      <c r="Z1" s="8" t="s">
        <v>51</v>
      </c>
      <c r="AA1" s="14" t="s">
        <v>52</v>
      </c>
      <c r="AB1" s="15" t="s">
        <v>57</v>
      </c>
      <c r="AC1" s="15" t="s">
        <v>59</v>
      </c>
      <c r="AD1" s="15" t="s">
        <v>60</v>
      </c>
      <c r="AE1" s="15" t="s">
        <v>61</v>
      </c>
      <c r="AF1" s="15" t="s">
        <v>62</v>
      </c>
      <c r="AG1" s="15" t="s">
        <v>63</v>
      </c>
      <c r="AH1" s="15" t="s">
        <v>64</v>
      </c>
      <c r="AI1" s="15" t="s">
        <v>65</v>
      </c>
      <c r="AJ1" s="15" t="s">
        <v>66</v>
      </c>
      <c r="AK1" s="15" t="s">
        <v>67</v>
      </c>
      <c r="AL1" s="15" t="s">
        <v>68</v>
      </c>
      <c r="AM1" s="15" t="s">
        <v>69</v>
      </c>
      <c r="AN1" s="15" t="s">
        <v>70</v>
      </c>
      <c r="AO1" s="15" t="s">
        <v>72</v>
      </c>
      <c r="AP1" s="15" t="s">
        <v>73</v>
      </c>
      <c r="AQ1" s="15" t="s">
        <v>74</v>
      </c>
      <c r="AR1" s="16" t="s">
        <v>75</v>
      </c>
      <c r="AS1" s="17" t="s">
        <v>76</v>
      </c>
      <c r="AT1" s="17" t="s">
        <v>79</v>
      </c>
      <c r="AU1" s="17" t="s">
        <v>80</v>
      </c>
      <c r="AV1" s="17" t="s">
        <v>81</v>
      </c>
      <c r="AW1" s="17" t="s">
        <v>82</v>
      </c>
      <c r="AX1" s="17" t="s">
        <v>83</v>
      </c>
      <c r="AY1" s="17" t="s">
        <v>84</v>
      </c>
      <c r="AZ1" s="17" t="s">
        <v>85</v>
      </c>
      <c r="BA1" s="17" t="s">
        <v>86</v>
      </c>
      <c r="BB1" s="17" t="s">
        <v>87</v>
      </c>
      <c r="BC1" s="17" t="s">
        <v>88</v>
      </c>
      <c r="BD1" s="17" t="s">
        <v>89</v>
      </c>
      <c r="BE1" s="18" t="s">
        <v>90</v>
      </c>
      <c r="BF1" s="20" t="s">
        <v>91</v>
      </c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</row>
    <row r="2" spans="1:153" ht="17.25" customHeight="1" x14ac:dyDescent="0.15">
      <c r="A2" s="4">
        <v>42206</v>
      </c>
      <c r="B2" s="2"/>
      <c r="C2" s="2"/>
      <c r="E2" s="2"/>
      <c r="F2" s="2"/>
      <c r="G2" s="2"/>
      <c r="H2" s="2"/>
      <c r="I2" s="2"/>
      <c r="J2" s="1"/>
      <c r="K2" s="1"/>
      <c r="L2" s="1"/>
      <c r="M2" s="1"/>
      <c r="N2" s="2"/>
      <c r="O2" s="2"/>
      <c r="P2" s="2"/>
      <c r="Q2" s="2"/>
      <c r="U2" s="1" t="s">
        <v>92</v>
      </c>
      <c r="V2" s="22"/>
      <c r="W2" s="22"/>
      <c r="X2" s="23"/>
      <c r="Y2" s="23"/>
      <c r="Z2" s="23"/>
      <c r="AA2" s="24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6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8"/>
      <c r="BF2" s="29"/>
    </row>
    <row r="3" spans="1:153" ht="17.25" customHeight="1" x14ac:dyDescent="0.15">
      <c r="A3" s="4">
        <v>42207</v>
      </c>
      <c r="B3" s="2"/>
      <c r="C3" s="2"/>
      <c r="E3" s="2"/>
      <c r="F3" s="2"/>
      <c r="G3" s="2"/>
      <c r="H3" s="2"/>
      <c r="I3" s="2"/>
      <c r="J3" s="1"/>
      <c r="K3" s="1"/>
      <c r="L3" s="1"/>
      <c r="M3" s="1"/>
      <c r="N3" s="2"/>
      <c r="O3" s="2"/>
      <c r="P3" s="2"/>
      <c r="Q3" s="2"/>
      <c r="U3" s="1" t="s">
        <v>93</v>
      </c>
      <c r="V3" s="22"/>
      <c r="W3" s="22"/>
      <c r="X3" s="23"/>
      <c r="Y3" s="23"/>
      <c r="Z3" s="23"/>
      <c r="AA3" s="24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8"/>
      <c r="BF3" s="29"/>
    </row>
    <row r="4" spans="1:153" ht="17.25" customHeight="1" x14ac:dyDescent="0.15">
      <c r="A4" s="4">
        <v>42208</v>
      </c>
      <c r="B4" s="2">
        <v>1</v>
      </c>
      <c r="C4" s="2" t="s">
        <v>10</v>
      </c>
      <c r="D4" s="30">
        <v>0.77777777777777779</v>
      </c>
      <c r="E4" s="2" t="s">
        <v>94</v>
      </c>
      <c r="F4" s="2" t="s">
        <v>94</v>
      </c>
      <c r="G4" s="2" t="s">
        <v>94</v>
      </c>
      <c r="H4" s="2" t="s">
        <v>95</v>
      </c>
      <c r="I4" s="2" t="s">
        <v>96</v>
      </c>
      <c r="J4" s="1" t="s">
        <v>97</v>
      </c>
      <c r="K4" s="1" t="s">
        <v>98</v>
      </c>
      <c r="L4" s="1"/>
      <c r="M4" s="1" t="s">
        <v>99</v>
      </c>
      <c r="N4" s="2" t="s">
        <v>100</v>
      </c>
      <c r="O4" s="2">
        <v>9</v>
      </c>
      <c r="P4" s="2" t="s">
        <v>100</v>
      </c>
      <c r="Q4" s="2" t="s">
        <v>100</v>
      </c>
      <c r="U4" s="21"/>
      <c r="V4" s="32">
        <v>5</v>
      </c>
      <c r="W4" s="32">
        <v>1004.5</v>
      </c>
      <c r="X4" s="23"/>
      <c r="Y4" s="23"/>
      <c r="Z4" s="23"/>
      <c r="AA4" s="33">
        <v>0.04</v>
      </c>
      <c r="AB4" s="38">
        <v>0</v>
      </c>
      <c r="AC4" s="38">
        <v>1604.236281</v>
      </c>
      <c r="AD4" s="38">
        <v>2.8246305629999999</v>
      </c>
      <c r="AE4" s="38">
        <v>207.0062456</v>
      </c>
      <c r="AF4" s="38">
        <v>6.8928926849999996</v>
      </c>
      <c r="AG4" s="38">
        <v>0.73842995300000003</v>
      </c>
      <c r="AH4" s="38">
        <v>0</v>
      </c>
      <c r="AI4" s="38"/>
      <c r="AJ4" s="38"/>
      <c r="AK4" s="38"/>
      <c r="AL4" s="38"/>
      <c r="AM4" s="38"/>
      <c r="AN4" s="38"/>
      <c r="AO4" s="38"/>
      <c r="AP4" s="38"/>
      <c r="AQ4" s="38"/>
      <c r="AR4" s="41">
        <f>Biomass!G2</f>
        <v>0</v>
      </c>
      <c r="AS4" s="42" t="s">
        <v>105</v>
      </c>
      <c r="AT4" s="42" t="s">
        <v>105</v>
      </c>
      <c r="AU4" s="42">
        <v>932</v>
      </c>
      <c r="AV4" s="42" t="s">
        <v>106</v>
      </c>
      <c r="AW4" s="42">
        <v>1859</v>
      </c>
      <c r="AX4" s="42">
        <v>4.7E-2</v>
      </c>
      <c r="AY4" s="42" t="s">
        <v>105</v>
      </c>
      <c r="AZ4" s="42" t="s">
        <v>105</v>
      </c>
      <c r="BA4" s="42" t="s">
        <v>105</v>
      </c>
      <c r="BB4" s="42" t="s">
        <v>105</v>
      </c>
      <c r="BC4" s="42" t="s">
        <v>105</v>
      </c>
      <c r="BD4" s="42" t="s">
        <v>105</v>
      </c>
      <c r="BE4" s="28"/>
      <c r="BF4" s="29"/>
    </row>
    <row r="5" spans="1:153" ht="17.25" customHeight="1" x14ac:dyDescent="0.15">
      <c r="A5" s="4">
        <v>42208</v>
      </c>
      <c r="B5" s="2">
        <v>1</v>
      </c>
      <c r="C5" s="2" t="s">
        <v>13</v>
      </c>
      <c r="E5" s="2" t="s">
        <v>94</v>
      </c>
      <c r="F5" s="2" t="s">
        <v>94</v>
      </c>
      <c r="G5" s="2" t="s">
        <v>94</v>
      </c>
      <c r="H5" s="2" t="s">
        <v>95</v>
      </c>
      <c r="I5" s="2" t="s">
        <v>96</v>
      </c>
      <c r="J5" s="1" t="s">
        <v>97</v>
      </c>
      <c r="K5" s="1" t="s">
        <v>98</v>
      </c>
      <c r="L5" s="1"/>
      <c r="M5" s="1" t="s">
        <v>99</v>
      </c>
      <c r="N5" s="2" t="s">
        <v>100</v>
      </c>
      <c r="O5" s="2">
        <v>8.1</v>
      </c>
      <c r="P5" s="2" t="s">
        <v>100</v>
      </c>
      <c r="Q5" s="2" t="s">
        <v>100</v>
      </c>
      <c r="U5" s="21"/>
      <c r="V5" s="22"/>
      <c r="W5" s="22"/>
      <c r="X5" s="23"/>
      <c r="Y5" s="23"/>
      <c r="Z5" s="23"/>
      <c r="AA5" s="45">
        <f>Sulfide!G3</f>
        <v>0.52134312126155524</v>
      </c>
      <c r="AB5" s="38">
        <v>0</v>
      </c>
      <c r="AC5" s="38">
        <v>6504.1262889999998</v>
      </c>
      <c r="AD5" s="38">
        <v>15.66109861</v>
      </c>
      <c r="AE5" s="38">
        <v>18.95930182</v>
      </c>
      <c r="AF5" s="38">
        <v>25.86868557</v>
      </c>
      <c r="AG5" s="38">
        <v>1.0776007080000001</v>
      </c>
      <c r="AH5" s="38">
        <v>0</v>
      </c>
      <c r="AI5" s="38"/>
      <c r="AJ5" s="38"/>
      <c r="AK5" s="38"/>
      <c r="AL5" s="38"/>
      <c r="AM5" s="38"/>
      <c r="AN5" s="38"/>
      <c r="AO5" s="38"/>
      <c r="AP5" s="38"/>
      <c r="AQ5" s="38"/>
      <c r="AR5" s="41">
        <f>Biomass!G3</f>
        <v>0.11000000000000003</v>
      </c>
      <c r="AS5" s="42" t="s">
        <v>105</v>
      </c>
      <c r="AT5" s="42" t="s">
        <v>105</v>
      </c>
      <c r="AU5" s="42">
        <v>1803</v>
      </c>
      <c r="AV5" s="42" t="s">
        <v>106</v>
      </c>
      <c r="AW5" s="42">
        <v>68582</v>
      </c>
      <c r="AX5" s="42">
        <v>1.756</v>
      </c>
      <c r="AY5" s="42">
        <v>14919</v>
      </c>
      <c r="AZ5" s="42" t="s">
        <v>106</v>
      </c>
      <c r="BA5" s="42" t="s">
        <v>105</v>
      </c>
      <c r="BB5" s="42" t="s">
        <v>105</v>
      </c>
      <c r="BC5" s="42" t="s">
        <v>106</v>
      </c>
      <c r="BD5" s="42" t="s">
        <v>105</v>
      </c>
      <c r="BE5" s="28"/>
      <c r="BF5" s="29"/>
    </row>
    <row r="6" spans="1:153" ht="17.25" customHeight="1" x14ac:dyDescent="0.15">
      <c r="A6" s="4">
        <v>42208</v>
      </c>
      <c r="B6" s="2">
        <v>1</v>
      </c>
      <c r="C6" s="2" t="s">
        <v>30</v>
      </c>
      <c r="E6" s="2" t="s">
        <v>94</v>
      </c>
      <c r="F6" s="2" t="s">
        <v>94</v>
      </c>
      <c r="G6" s="2" t="s">
        <v>94</v>
      </c>
      <c r="H6" s="2" t="s">
        <v>95</v>
      </c>
      <c r="I6" s="2" t="s">
        <v>96</v>
      </c>
      <c r="J6" s="1" t="s">
        <v>97</v>
      </c>
      <c r="K6" s="1" t="s">
        <v>98</v>
      </c>
      <c r="L6" s="1"/>
      <c r="M6" s="1" t="s">
        <v>99</v>
      </c>
      <c r="N6" s="2" t="s">
        <v>100</v>
      </c>
      <c r="O6" s="2">
        <v>8</v>
      </c>
      <c r="P6" s="2" t="s">
        <v>100</v>
      </c>
      <c r="Q6" s="2" t="s">
        <v>100</v>
      </c>
      <c r="U6" s="21"/>
      <c r="V6" s="22"/>
      <c r="W6" s="22"/>
      <c r="X6" s="23"/>
      <c r="Y6" s="23"/>
      <c r="Z6" s="23"/>
      <c r="AA6" s="45">
        <f>Sulfide!G4</f>
        <v>0.371805328983143</v>
      </c>
      <c r="AB6" s="38">
        <v>0</v>
      </c>
      <c r="AC6" s="38">
        <v>15224.51964</v>
      </c>
      <c r="AD6" s="38">
        <v>0</v>
      </c>
      <c r="AE6" s="38">
        <v>145.88499999999999</v>
      </c>
      <c r="AF6" s="38">
        <v>65.841980879999994</v>
      </c>
      <c r="AG6" s="38">
        <v>3.3171813129999999</v>
      </c>
      <c r="AH6" s="38">
        <v>0.72213988600000001</v>
      </c>
      <c r="AI6" s="38"/>
      <c r="AJ6" s="38"/>
      <c r="AK6" s="38"/>
      <c r="AL6" s="38"/>
      <c r="AM6" s="38"/>
      <c r="AN6" s="38"/>
      <c r="AO6" s="38"/>
      <c r="AP6" s="38"/>
      <c r="AQ6" s="38"/>
      <c r="AR6" s="41">
        <f>Biomass!G4</f>
        <v>0.23333333333333328</v>
      </c>
      <c r="AS6" s="42">
        <v>530</v>
      </c>
      <c r="AT6" s="42" t="s">
        <v>106</v>
      </c>
      <c r="AU6" s="42">
        <v>2120</v>
      </c>
      <c r="AV6" s="42" t="s">
        <v>106</v>
      </c>
      <c r="AW6" s="42">
        <v>36203</v>
      </c>
      <c r="AX6" s="42">
        <v>0.91300000000000003</v>
      </c>
      <c r="AY6" s="42">
        <v>2188</v>
      </c>
      <c r="AZ6" s="42" t="s">
        <v>106</v>
      </c>
      <c r="BA6" s="42" t="s">
        <v>105</v>
      </c>
      <c r="BB6" s="42" t="s">
        <v>105</v>
      </c>
      <c r="BC6" s="42">
        <v>794</v>
      </c>
      <c r="BD6" s="42">
        <v>0.16900000000000001</v>
      </c>
      <c r="BE6" s="28"/>
      <c r="BF6" s="29"/>
    </row>
    <row r="7" spans="1:153" ht="17.25" customHeight="1" x14ac:dyDescent="0.15">
      <c r="A7" s="4">
        <v>42208</v>
      </c>
      <c r="B7" s="2">
        <v>1</v>
      </c>
      <c r="C7" s="2" t="s">
        <v>39</v>
      </c>
      <c r="E7" s="2" t="s">
        <v>94</v>
      </c>
      <c r="F7" s="2" t="s">
        <v>94</v>
      </c>
      <c r="G7" s="2" t="s">
        <v>94</v>
      </c>
      <c r="H7" s="2" t="s">
        <v>95</v>
      </c>
      <c r="I7" s="2" t="s">
        <v>96</v>
      </c>
      <c r="J7" s="1" t="s">
        <v>97</v>
      </c>
      <c r="K7" s="1" t="s">
        <v>98</v>
      </c>
      <c r="L7" s="1"/>
      <c r="M7" s="1" t="s">
        <v>99</v>
      </c>
      <c r="N7" s="2" t="s">
        <v>100</v>
      </c>
      <c r="O7" s="2">
        <v>7.9</v>
      </c>
      <c r="P7" s="2" t="s">
        <v>100</v>
      </c>
      <c r="Q7" s="2" t="s">
        <v>100</v>
      </c>
      <c r="R7" s="2"/>
      <c r="U7" s="21"/>
      <c r="V7" s="32">
        <v>31</v>
      </c>
      <c r="W7" s="32">
        <v>1019</v>
      </c>
      <c r="X7" s="23"/>
      <c r="Y7" s="23"/>
      <c r="Z7" s="23"/>
      <c r="AA7" s="45">
        <f>Sulfide!G5</f>
        <v>0.44657422512234918</v>
      </c>
      <c r="AB7" s="38">
        <v>0.354367286</v>
      </c>
      <c r="AC7" s="38">
        <v>20700.935280000002</v>
      </c>
      <c r="AD7" s="38">
        <v>0</v>
      </c>
      <c r="AE7" s="38">
        <v>197.25216</v>
      </c>
      <c r="AF7" s="38">
        <v>85.197447030000006</v>
      </c>
      <c r="AG7" s="38">
        <v>2.9512543779999998</v>
      </c>
      <c r="AH7" s="38">
        <v>0</v>
      </c>
      <c r="AI7" s="38"/>
      <c r="AJ7" s="38"/>
      <c r="AK7" s="38"/>
      <c r="AL7" s="38"/>
      <c r="AM7" s="38"/>
      <c r="AN7" s="38"/>
      <c r="AO7" s="38"/>
      <c r="AP7" s="38"/>
      <c r="AQ7" s="38"/>
      <c r="AR7" s="41">
        <f>Biomass!G5</f>
        <v>0.37</v>
      </c>
      <c r="AS7" s="42" t="s">
        <v>105</v>
      </c>
      <c r="AT7" s="42" t="s">
        <v>105</v>
      </c>
      <c r="AU7" s="42">
        <v>1193</v>
      </c>
      <c r="AV7" s="42" t="s">
        <v>106</v>
      </c>
      <c r="AW7" s="42">
        <v>22352</v>
      </c>
      <c r="AX7" s="42">
        <v>0.56399999999999995</v>
      </c>
      <c r="AY7" s="42" t="s">
        <v>105</v>
      </c>
      <c r="AZ7" s="42" t="s">
        <v>105</v>
      </c>
      <c r="BA7" s="42" t="s">
        <v>105</v>
      </c>
      <c r="BB7" s="42" t="s">
        <v>105</v>
      </c>
      <c r="BC7" s="42">
        <v>829</v>
      </c>
      <c r="BD7" s="42">
        <v>0.17699999999999999</v>
      </c>
      <c r="BE7" s="28"/>
      <c r="BF7" s="29"/>
    </row>
    <row r="8" spans="1:153" ht="17.25" customHeight="1" x14ac:dyDescent="0.15">
      <c r="A8" s="4">
        <v>42208</v>
      </c>
      <c r="B8" s="2">
        <v>1</v>
      </c>
      <c r="C8" s="2" t="s">
        <v>40</v>
      </c>
      <c r="D8" s="30">
        <v>0.78472222222222221</v>
      </c>
      <c r="E8" s="2" t="s">
        <v>94</v>
      </c>
      <c r="F8" s="2" t="s">
        <v>94</v>
      </c>
      <c r="G8" s="2" t="s">
        <v>94</v>
      </c>
      <c r="H8" s="2" t="s">
        <v>95</v>
      </c>
      <c r="I8" s="2" t="s">
        <v>107</v>
      </c>
      <c r="J8" s="1" t="s">
        <v>97</v>
      </c>
      <c r="K8" s="1" t="s">
        <v>98</v>
      </c>
      <c r="L8" s="1"/>
      <c r="M8" s="1" t="s">
        <v>99</v>
      </c>
      <c r="N8" s="2" t="s">
        <v>100</v>
      </c>
      <c r="O8" s="2">
        <v>8.8000000000000007</v>
      </c>
      <c r="P8" s="2" t="s">
        <v>100</v>
      </c>
      <c r="Q8" s="2" t="s">
        <v>100</v>
      </c>
      <c r="R8" s="2"/>
      <c r="S8" s="2">
        <v>10</v>
      </c>
      <c r="T8" s="2">
        <v>2</v>
      </c>
      <c r="U8" s="21"/>
      <c r="V8" s="32">
        <v>4</v>
      </c>
      <c r="W8" s="32">
        <v>1004</v>
      </c>
      <c r="X8" s="23"/>
      <c r="Y8" s="23"/>
      <c r="Z8" s="23"/>
      <c r="AA8" s="45">
        <f>Sulfide!G6</f>
        <v>6.8447525829255021E-2</v>
      </c>
      <c r="AB8" s="38">
        <v>0</v>
      </c>
      <c r="AC8" s="38">
        <v>1486.815286</v>
      </c>
      <c r="AD8" s="38">
        <v>0</v>
      </c>
      <c r="AE8" s="38">
        <v>187.62645380000001</v>
      </c>
      <c r="AF8" s="38">
        <v>4.2479368380000002</v>
      </c>
      <c r="AG8" s="38">
        <v>0</v>
      </c>
      <c r="AH8" s="38">
        <v>0</v>
      </c>
      <c r="AI8" s="38"/>
      <c r="AJ8" s="38"/>
      <c r="AK8" s="38"/>
      <c r="AL8" s="38"/>
      <c r="AM8" s="38"/>
      <c r="AN8" s="38"/>
      <c r="AO8" s="38"/>
      <c r="AP8" s="38"/>
      <c r="AQ8" s="38"/>
      <c r="AR8" s="41">
        <f>Biomass!G6</f>
        <v>1.0000000000000113E-2</v>
      </c>
      <c r="AS8" s="42" t="s">
        <v>105</v>
      </c>
      <c r="AT8" s="42" t="s">
        <v>105</v>
      </c>
      <c r="AU8" s="42" t="s">
        <v>105</v>
      </c>
      <c r="AV8" s="42" t="s">
        <v>105</v>
      </c>
      <c r="AW8" s="42">
        <v>4687</v>
      </c>
      <c r="AX8" s="42">
        <v>0.11799999999999999</v>
      </c>
      <c r="AY8" s="42" t="s">
        <v>105</v>
      </c>
      <c r="AZ8" s="42" t="s">
        <v>105</v>
      </c>
      <c r="BA8" s="42" t="s">
        <v>105</v>
      </c>
      <c r="BB8" s="42" t="s">
        <v>105</v>
      </c>
      <c r="BC8" s="42" t="s">
        <v>105</v>
      </c>
      <c r="BD8" s="42" t="s">
        <v>105</v>
      </c>
      <c r="BE8" s="28"/>
      <c r="BF8" s="29"/>
    </row>
    <row r="9" spans="1:153" ht="17.25" customHeight="1" x14ac:dyDescent="0.15">
      <c r="A9" s="4">
        <v>42208</v>
      </c>
      <c r="B9" s="2">
        <v>1</v>
      </c>
      <c r="C9" s="2" t="s">
        <v>41</v>
      </c>
      <c r="E9" s="2" t="s">
        <v>94</v>
      </c>
      <c r="F9" s="2" t="s">
        <v>94</v>
      </c>
      <c r="G9" s="2" t="s">
        <v>94</v>
      </c>
      <c r="H9" s="2" t="s">
        <v>95</v>
      </c>
      <c r="I9" s="2" t="s">
        <v>107</v>
      </c>
      <c r="J9" s="1" t="s">
        <v>97</v>
      </c>
      <c r="K9" s="1" t="s">
        <v>98</v>
      </c>
      <c r="L9" s="1"/>
      <c r="M9" s="1" t="s">
        <v>99</v>
      </c>
      <c r="N9" s="2" t="s">
        <v>100</v>
      </c>
      <c r="O9" s="2">
        <v>8</v>
      </c>
      <c r="P9" s="2" t="s">
        <v>100</v>
      </c>
      <c r="Q9" s="2" t="s">
        <v>100</v>
      </c>
      <c r="U9" s="21"/>
      <c r="V9" s="32">
        <v>12</v>
      </c>
      <c r="W9" s="32">
        <v>1009</v>
      </c>
      <c r="X9" s="23"/>
      <c r="Y9" s="23"/>
      <c r="Z9" s="23"/>
      <c r="AA9" s="45">
        <f>Sulfide!G7</f>
        <v>0.60970636215334428</v>
      </c>
      <c r="AB9" s="38">
        <v>0</v>
      </c>
      <c r="AC9" s="38">
        <v>7908.191417</v>
      </c>
      <c r="AD9" s="38">
        <v>0</v>
      </c>
      <c r="AE9" s="38">
        <v>56.121807420000003</v>
      </c>
      <c r="AF9" s="38">
        <v>26.65651128</v>
      </c>
      <c r="AG9" s="38">
        <v>0</v>
      </c>
      <c r="AH9" s="38">
        <v>0</v>
      </c>
      <c r="AI9" s="38"/>
      <c r="AJ9" s="38"/>
      <c r="AK9" s="38"/>
      <c r="AL9" s="38"/>
      <c r="AM9" s="38"/>
      <c r="AN9" s="38"/>
      <c r="AO9" s="38"/>
      <c r="AP9" s="38"/>
      <c r="AQ9" s="38"/>
      <c r="AR9" s="41">
        <f>Biomass!G7</f>
        <v>0.14000000000000001</v>
      </c>
      <c r="AS9" s="42" t="s">
        <v>105</v>
      </c>
      <c r="AT9" s="42" t="s">
        <v>105</v>
      </c>
      <c r="AU9" s="42" t="s">
        <v>105</v>
      </c>
      <c r="AV9" s="42" t="s">
        <v>105</v>
      </c>
      <c r="AW9" s="42">
        <v>37685</v>
      </c>
      <c r="AX9" s="42">
        <v>0.95099999999999996</v>
      </c>
      <c r="AY9" s="42">
        <v>4994</v>
      </c>
      <c r="AZ9" s="42" t="s">
        <v>106</v>
      </c>
      <c r="BA9" s="42" t="s">
        <v>105</v>
      </c>
      <c r="BB9" s="42" t="s">
        <v>105</v>
      </c>
      <c r="BC9" s="42">
        <v>460</v>
      </c>
      <c r="BD9" s="42">
        <v>9.8000000000000004E-2</v>
      </c>
      <c r="BE9" s="28"/>
      <c r="BF9" s="29"/>
    </row>
    <row r="10" spans="1:153" ht="17.25" customHeight="1" x14ac:dyDescent="0.15">
      <c r="A10" s="4">
        <v>42208</v>
      </c>
      <c r="B10" s="2">
        <v>1</v>
      </c>
      <c r="C10" s="2" t="s">
        <v>42</v>
      </c>
      <c r="E10" s="2" t="s">
        <v>94</v>
      </c>
      <c r="F10" s="2" t="s">
        <v>94</v>
      </c>
      <c r="G10" s="2" t="s">
        <v>94</v>
      </c>
      <c r="H10" s="2" t="s">
        <v>95</v>
      </c>
      <c r="I10" s="2" t="s">
        <v>108</v>
      </c>
      <c r="J10" s="1" t="s">
        <v>97</v>
      </c>
      <c r="K10" s="1" t="s">
        <v>98</v>
      </c>
      <c r="L10" s="1"/>
      <c r="M10" s="1" t="s">
        <v>99</v>
      </c>
      <c r="N10" s="2" t="s">
        <v>100</v>
      </c>
      <c r="O10" s="2">
        <v>8</v>
      </c>
      <c r="P10" s="2" t="s">
        <v>100</v>
      </c>
      <c r="Q10" s="2" t="s">
        <v>100</v>
      </c>
      <c r="U10" s="21"/>
      <c r="V10" s="32">
        <v>27</v>
      </c>
      <c r="W10" s="32">
        <v>1021</v>
      </c>
      <c r="X10" s="23"/>
      <c r="Y10" s="23"/>
      <c r="Z10" s="23"/>
      <c r="AA10" s="45">
        <f>Sulfide!G8</f>
        <v>0.3038336052202284</v>
      </c>
      <c r="AB10" s="38">
        <v>0.232678776</v>
      </c>
      <c r="AC10" s="38">
        <v>20210.946469999999</v>
      </c>
      <c r="AD10" s="38">
        <v>0</v>
      </c>
      <c r="AE10" s="38">
        <v>458.74128359999997</v>
      </c>
      <c r="AF10" s="38">
        <v>82.311923919999998</v>
      </c>
      <c r="AG10" s="38">
        <v>3.0070192699999998</v>
      </c>
      <c r="AH10" s="38">
        <v>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41">
        <f>Biomass!G8</f>
        <v>0.4333333333333334</v>
      </c>
      <c r="AS10" s="42" t="s">
        <v>105</v>
      </c>
      <c r="AT10" s="42" t="s">
        <v>105</v>
      </c>
      <c r="AU10" s="42" t="s">
        <v>105</v>
      </c>
      <c r="AV10" s="42" t="s">
        <v>105</v>
      </c>
      <c r="AW10" s="42">
        <v>12196</v>
      </c>
      <c r="AX10" s="42">
        <v>0.308</v>
      </c>
      <c r="AY10" s="42" t="s">
        <v>105</v>
      </c>
      <c r="AZ10" s="42" t="s">
        <v>105</v>
      </c>
      <c r="BA10" s="42" t="s">
        <v>105</v>
      </c>
      <c r="BB10" s="42" t="s">
        <v>105</v>
      </c>
      <c r="BC10" s="42">
        <v>786</v>
      </c>
      <c r="BD10" s="42">
        <v>0.16800000000000001</v>
      </c>
      <c r="BE10" s="28"/>
      <c r="BF10" s="29"/>
    </row>
    <row r="11" spans="1:153" ht="17.25" customHeight="1" x14ac:dyDescent="0.15">
      <c r="A11" s="4">
        <v>42208</v>
      </c>
      <c r="B11" s="2">
        <v>1</v>
      </c>
      <c r="C11" s="2" t="s">
        <v>43</v>
      </c>
      <c r="E11" s="2" t="s">
        <v>94</v>
      </c>
      <c r="F11" s="2" t="s">
        <v>94</v>
      </c>
      <c r="G11" s="2" t="s">
        <v>94</v>
      </c>
      <c r="H11" s="2" t="s">
        <v>95</v>
      </c>
      <c r="I11" s="2" t="s">
        <v>108</v>
      </c>
      <c r="J11" s="1" t="s">
        <v>97</v>
      </c>
      <c r="K11" s="1" t="s">
        <v>98</v>
      </c>
      <c r="L11" s="1"/>
      <c r="M11" s="1" t="s">
        <v>99</v>
      </c>
      <c r="N11" s="2" t="s">
        <v>100</v>
      </c>
      <c r="O11" s="2">
        <v>7.7</v>
      </c>
      <c r="P11" s="2" t="s">
        <v>100</v>
      </c>
      <c r="Q11" s="2" t="s">
        <v>100</v>
      </c>
      <c r="R11" s="2"/>
      <c r="U11" s="21"/>
      <c r="V11" s="32">
        <v>30</v>
      </c>
      <c r="W11" s="32">
        <v>1023</v>
      </c>
      <c r="X11" s="23"/>
      <c r="Y11" s="23"/>
      <c r="Z11" s="23"/>
      <c r="AA11" s="45">
        <f>Sulfide!G9</f>
        <v>0.3038336052202284</v>
      </c>
      <c r="AB11" s="38">
        <v>0.29082500500000003</v>
      </c>
      <c r="AC11" s="38">
        <v>19584.246220000001</v>
      </c>
      <c r="AD11" s="38">
        <v>0</v>
      </c>
      <c r="AE11" s="38">
        <v>531.57527389999996</v>
      </c>
      <c r="AF11" s="38">
        <v>79.832247969999997</v>
      </c>
      <c r="AG11" s="38">
        <v>3.8416271800000001</v>
      </c>
      <c r="AH11" s="38">
        <v>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41">
        <f>Biomass!G9</f>
        <v>0.1800000000000001</v>
      </c>
      <c r="AS11" s="42" t="s">
        <v>105</v>
      </c>
      <c r="AT11" s="42" t="s">
        <v>105</v>
      </c>
      <c r="AU11" s="42">
        <v>1344</v>
      </c>
      <c r="AV11" s="42" t="s">
        <v>106</v>
      </c>
      <c r="AW11" s="42">
        <v>13131</v>
      </c>
      <c r="AX11" s="42">
        <v>0.33100000000000002</v>
      </c>
      <c r="AY11" s="42" t="s">
        <v>105</v>
      </c>
      <c r="AZ11" s="42" t="s">
        <v>105</v>
      </c>
      <c r="BA11" s="42" t="s">
        <v>105</v>
      </c>
      <c r="BB11" s="42" t="s">
        <v>105</v>
      </c>
      <c r="BC11" s="42">
        <v>728</v>
      </c>
      <c r="BD11" s="42">
        <v>0.155</v>
      </c>
      <c r="BE11" s="28"/>
      <c r="BF11" s="29"/>
    </row>
    <row r="12" spans="1:153" ht="17.25" customHeight="1" x14ac:dyDescent="0.15">
      <c r="A12" s="4">
        <v>42208</v>
      </c>
      <c r="B12" s="2">
        <v>1</v>
      </c>
      <c r="C12" s="2" t="s">
        <v>44</v>
      </c>
      <c r="E12" s="2" t="s">
        <v>94</v>
      </c>
      <c r="F12" s="2" t="s">
        <v>94</v>
      </c>
      <c r="G12" s="2" t="s">
        <v>94</v>
      </c>
      <c r="H12" s="2" t="s">
        <v>95</v>
      </c>
      <c r="I12" s="2" t="s">
        <v>108</v>
      </c>
      <c r="J12" s="1" t="s">
        <v>97</v>
      </c>
      <c r="K12" s="1" t="s">
        <v>98</v>
      </c>
      <c r="L12" s="1"/>
      <c r="M12" s="1" t="s">
        <v>99</v>
      </c>
      <c r="N12" s="2" t="s">
        <v>100</v>
      </c>
      <c r="O12" s="2">
        <v>9.1999999999999993</v>
      </c>
      <c r="P12" s="2" t="s">
        <v>100</v>
      </c>
      <c r="Q12" s="2" t="s">
        <v>100</v>
      </c>
      <c r="U12" s="21"/>
      <c r="V12" s="32">
        <v>5</v>
      </c>
      <c r="W12" s="32">
        <v>1004</v>
      </c>
      <c r="X12" s="23"/>
      <c r="Y12" s="23"/>
      <c r="Z12" s="23"/>
      <c r="AA12" s="45">
        <f>Sulfide!G10</f>
        <v>6.6408374116367602E-2</v>
      </c>
      <c r="AB12" s="38">
        <v>0</v>
      </c>
      <c r="AC12" s="38">
        <v>1550.425041</v>
      </c>
      <c r="AD12" s="38">
        <v>0</v>
      </c>
      <c r="AE12" s="38">
        <v>205.3689493</v>
      </c>
      <c r="AF12" s="38">
        <v>4.4798151800000001</v>
      </c>
      <c r="AG12" s="38">
        <v>0</v>
      </c>
      <c r="AH12" s="38">
        <v>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41">
        <f>Biomass!G10</f>
        <v>2.0000000000000052E-2</v>
      </c>
      <c r="AS12" s="42" t="s">
        <v>105</v>
      </c>
      <c r="AT12" s="42" t="s">
        <v>105</v>
      </c>
      <c r="AU12" s="42" t="s">
        <v>105</v>
      </c>
      <c r="AV12" s="42" t="s">
        <v>105</v>
      </c>
      <c r="AW12" s="42">
        <v>1172</v>
      </c>
      <c r="AX12" s="42">
        <v>0.03</v>
      </c>
      <c r="AY12" s="42" t="s">
        <v>105</v>
      </c>
      <c r="AZ12" s="42" t="s">
        <v>105</v>
      </c>
      <c r="BA12" s="42" t="s">
        <v>105</v>
      </c>
      <c r="BB12" s="42" t="s">
        <v>105</v>
      </c>
      <c r="BC12" s="42" t="s">
        <v>105</v>
      </c>
      <c r="BD12" s="42" t="s">
        <v>105</v>
      </c>
      <c r="BE12" s="28"/>
      <c r="BF12" s="29"/>
    </row>
    <row r="13" spans="1:153" ht="17.25" customHeight="1" x14ac:dyDescent="0.15">
      <c r="A13" s="4">
        <v>42208</v>
      </c>
      <c r="B13" s="2">
        <v>1</v>
      </c>
      <c r="C13" s="2" t="s">
        <v>47</v>
      </c>
      <c r="E13" s="2" t="s">
        <v>94</v>
      </c>
      <c r="F13" s="2" t="s">
        <v>94</v>
      </c>
      <c r="G13" s="2" t="s">
        <v>94</v>
      </c>
      <c r="H13" s="2" t="s">
        <v>95</v>
      </c>
      <c r="I13" s="2" t="s">
        <v>108</v>
      </c>
      <c r="J13" s="1" t="s">
        <v>97</v>
      </c>
      <c r="K13" s="1" t="s">
        <v>98</v>
      </c>
      <c r="L13" s="1"/>
      <c r="M13" s="1" t="s">
        <v>99</v>
      </c>
      <c r="N13" s="2" t="s">
        <v>100</v>
      </c>
      <c r="O13" s="2">
        <v>8.3000000000000007</v>
      </c>
      <c r="P13" s="2" t="s">
        <v>100</v>
      </c>
      <c r="Q13" s="2" t="s">
        <v>100</v>
      </c>
      <c r="U13" s="21"/>
      <c r="V13" s="32">
        <v>10</v>
      </c>
      <c r="W13" s="32">
        <v>1008</v>
      </c>
      <c r="X13" s="23"/>
      <c r="Y13" s="23"/>
      <c r="Z13" s="23"/>
      <c r="AA13" s="45">
        <f>Sulfide!G11</f>
        <v>0.47376291462751496</v>
      </c>
      <c r="AB13" s="38">
        <v>0</v>
      </c>
      <c r="AC13" s="38">
        <v>6125.4115609999999</v>
      </c>
      <c r="AD13" s="38">
        <v>0</v>
      </c>
      <c r="AE13" s="38">
        <v>44.660673330000002</v>
      </c>
      <c r="AF13" s="38">
        <v>20.37203706</v>
      </c>
      <c r="AG13" s="38">
        <v>0</v>
      </c>
      <c r="AH13" s="38">
        <v>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41">
        <f>Biomass!G11</f>
        <v>0.11000000000000003</v>
      </c>
      <c r="AS13" s="42" t="s">
        <v>105</v>
      </c>
      <c r="AT13" s="42" t="s">
        <v>105</v>
      </c>
      <c r="AU13" s="42">
        <v>2271</v>
      </c>
      <c r="AV13" s="42" t="s">
        <v>106</v>
      </c>
      <c r="AW13" s="42">
        <v>21564</v>
      </c>
      <c r="AX13" s="42">
        <v>0.54400000000000004</v>
      </c>
      <c r="AY13" s="42">
        <v>7116</v>
      </c>
      <c r="AZ13" s="42" t="s">
        <v>106</v>
      </c>
      <c r="BA13" s="42" t="s">
        <v>105</v>
      </c>
      <c r="BB13" s="42" t="s">
        <v>105</v>
      </c>
      <c r="BC13" s="42">
        <v>337</v>
      </c>
      <c r="BD13" s="42">
        <v>7.1999999999999995E-2</v>
      </c>
      <c r="BE13" s="28"/>
      <c r="BF13" s="29"/>
    </row>
    <row r="14" spans="1:153" ht="17.25" customHeight="1" x14ac:dyDescent="0.15">
      <c r="A14" s="4">
        <v>42208</v>
      </c>
      <c r="B14" s="2">
        <v>1</v>
      </c>
      <c r="C14" s="2" t="s">
        <v>48</v>
      </c>
      <c r="E14" s="2" t="s">
        <v>94</v>
      </c>
      <c r="F14" s="2" t="s">
        <v>94</v>
      </c>
      <c r="G14" s="2" t="s">
        <v>94</v>
      </c>
      <c r="H14" s="2" t="s">
        <v>95</v>
      </c>
      <c r="I14" s="2" t="s">
        <v>108</v>
      </c>
      <c r="J14" s="1" t="s">
        <v>97</v>
      </c>
      <c r="K14" s="1" t="s">
        <v>98</v>
      </c>
      <c r="L14" s="1"/>
      <c r="M14" s="1" t="s">
        <v>99</v>
      </c>
      <c r="N14" s="2" t="s">
        <v>100</v>
      </c>
      <c r="O14" s="2">
        <v>7.9</v>
      </c>
      <c r="P14" s="2" t="s">
        <v>100</v>
      </c>
      <c r="Q14" s="2" t="s">
        <v>100</v>
      </c>
      <c r="U14" s="21"/>
      <c r="V14" s="32">
        <v>26</v>
      </c>
      <c r="W14" s="32">
        <v>1020</v>
      </c>
      <c r="X14" s="23"/>
      <c r="Y14" s="23"/>
      <c r="Z14" s="23"/>
      <c r="AA14" s="45">
        <f>Sulfide!G12</f>
        <v>0.13390429581294183</v>
      </c>
      <c r="AB14" s="38">
        <v>0.18249094099999999</v>
      </c>
      <c r="AC14" s="38">
        <v>15834.64673</v>
      </c>
      <c r="AD14" s="38">
        <v>0</v>
      </c>
      <c r="AE14" s="38">
        <v>30.590825809999998</v>
      </c>
      <c r="AF14" s="38">
        <v>63.686762889999997</v>
      </c>
      <c r="AG14" s="38">
        <v>2.1339133499999998</v>
      </c>
      <c r="AH14" s="38">
        <v>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41">
        <f>Biomass!G12</f>
        <v>0.2</v>
      </c>
      <c r="AS14" s="42" t="s">
        <v>105</v>
      </c>
      <c r="AT14" s="42" t="s">
        <v>105</v>
      </c>
      <c r="AU14" s="42" t="s">
        <v>105</v>
      </c>
      <c r="AV14" s="42" t="s">
        <v>105</v>
      </c>
      <c r="AW14" s="42">
        <v>26183</v>
      </c>
      <c r="AX14" s="42">
        <v>0.66100000000000003</v>
      </c>
      <c r="AY14" s="42">
        <v>3146</v>
      </c>
      <c r="AZ14" s="42" t="s">
        <v>106</v>
      </c>
      <c r="BA14" s="42" t="s">
        <v>105</v>
      </c>
      <c r="BB14" s="42" t="s">
        <v>105</v>
      </c>
      <c r="BC14" s="42">
        <v>769</v>
      </c>
      <c r="BD14" s="42">
        <v>0.16400000000000001</v>
      </c>
      <c r="BE14" s="28"/>
      <c r="BF14" s="29"/>
    </row>
    <row r="15" spans="1:153" ht="17.25" customHeight="1" x14ac:dyDescent="0.15">
      <c r="A15" s="4">
        <v>42208</v>
      </c>
      <c r="B15" s="2">
        <v>1</v>
      </c>
      <c r="C15" s="2" t="s">
        <v>49</v>
      </c>
      <c r="E15" s="2" t="s">
        <v>94</v>
      </c>
      <c r="F15" s="2" t="s">
        <v>94</v>
      </c>
      <c r="G15" s="2" t="s">
        <v>94</v>
      </c>
      <c r="H15" s="2" t="s">
        <v>95</v>
      </c>
      <c r="I15" s="2" t="s">
        <v>108</v>
      </c>
      <c r="J15" s="1" t="s">
        <v>97</v>
      </c>
      <c r="K15" s="1" t="s">
        <v>98</v>
      </c>
      <c r="L15" s="1"/>
      <c r="M15" s="1" t="s">
        <v>99</v>
      </c>
      <c r="N15" s="2" t="s">
        <v>100</v>
      </c>
      <c r="O15" s="2">
        <v>7.8</v>
      </c>
      <c r="P15" s="2" t="s">
        <v>100</v>
      </c>
      <c r="Q15" s="2" t="s">
        <v>100</v>
      </c>
      <c r="U15" s="21"/>
      <c r="V15" s="32">
        <v>29.5</v>
      </c>
      <c r="W15" s="32">
        <v>1022</v>
      </c>
      <c r="X15" s="23"/>
      <c r="Y15" s="23"/>
      <c r="Z15" s="23"/>
      <c r="AA15" s="45">
        <f>Sulfide!G13</f>
        <v>0.18148450244698203</v>
      </c>
      <c r="AB15" s="38">
        <v>0.24111982000000001</v>
      </c>
      <c r="AC15" s="38">
        <v>19549.425230000001</v>
      </c>
      <c r="AD15" s="38">
        <v>0</v>
      </c>
      <c r="AE15" s="38">
        <v>86.738207759999995</v>
      </c>
      <c r="AF15" s="38">
        <v>79.876235809999997</v>
      </c>
      <c r="AG15" s="38">
        <v>3.0844202620000001</v>
      </c>
      <c r="AH15" s="38">
        <v>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41">
        <f>Biomass!G13</f>
        <v>0.2</v>
      </c>
      <c r="AS15" s="42" t="s">
        <v>105</v>
      </c>
      <c r="AT15" s="42" t="s">
        <v>105</v>
      </c>
      <c r="AU15" s="42">
        <v>1019</v>
      </c>
      <c r="AV15" s="42" t="s">
        <v>106</v>
      </c>
      <c r="AW15" s="42">
        <v>40090</v>
      </c>
      <c r="AX15" s="42">
        <v>1.012</v>
      </c>
      <c r="AY15" s="42" t="s">
        <v>105</v>
      </c>
      <c r="AZ15" s="42" t="s">
        <v>105</v>
      </c>
      <c r="BA15" s="42" t="s">
        <v>105</v>
      </c>
      <c r="BB15" s="42" t="s">
        <v>105</v>
      </c>
      <c r="BC15" s="42">
        <v>896</v>
      </c>
      <c r="BD15" s="42">
        <v>0.191</v>
      </c>
      <c r="BE15" s="28"/>
      <c r="BF15" s="29"/>
    </row>
    <row r="16" spans="1:153" ht="17.25" customHeight="1" x14ac:dyDescent="0.15">
      <c r="A16" s="51">
        <v>42208</v>
      </c>
      <c r="B16" s="52">
        <v>1</v>
      </c>
      <c r="C16" s="52" t="s">
        <v>55</v>
      </c>
      <c r="D16" s="23"/>
      <c r="E16" s="52">
        <v>0</v>
      </c>
      <c r="F16" s="52">
        <v>0</v>
      </c>
      <c r="G16" s="52">
        <v>0</v>
      </c>
      <c r="H16" s="52"/>
      <c r="I16" s="52"/>
      <c r="J16" s="8" t="s">
        <v>111</v>
      </c>
      <c r="K16" s="53"/>
      <c r="L16" s="53"/>
      <c r="M16" s="53"/>
      <c r="N16" s="52" t="s">
        <v>100</v>
      </c>
      <c r="O16" s="23"/>
      <c r="P16" s="52" t="s">
        <v>100</v>
      </c>
      <c r="Q16" s="52" t="s">
        <v>100</v>
      </c>
      <c r="R16" s="23"/>
      <c r="S16" s="23"/>
      <c r="T16" s="23"/>
      <c r="U16" s="53"/>
      <c r="V16" s="22"/>
      <c r="W16" s="22"/>
      <c r="X16" s="23"/>
      <c r="Y16" s="23"/>
      <c r="Z16" s="23"/>
      <c r="AA16" s="2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26"/>
      <c r="AS16" s="42" t="s">
        <v>105</v>
      </c>
      <c r="AT16" s="42" t="s">
        <v>105</v>
      </c>
      <c r="AU16" s="42" t="s">
        <v>105</v>
      </c>
      <c r="AV16" s="42" t="s">
        <v>105</v>
      </c>
      <c r="AW16" s="42" t="s">
        <v>105</v>
      </c>
      <c r="AX16" s="42" t="s">
        <v>105</v>
      </c>
      <c r="AY16" s="42" t="s">
        <v>105</v>
      </c>
      <c r="AZ16" s="42" t="s">
        <v>105</v>
      </c>
      <c r="BA16" s="42" t="s">
        <v>105</v>
      </c>
      <c r="BB16" s="42" t="s">
        <v>105</v>
      </c>
      <c r="BC16" s="42" t="s">
        <v>105</v>
      </c>
      <c r="BD16" s="42" t="s">
        <v>105</v>
      </c>
      <c r="BE16" s="28"/>
      <c r="BF16" s="29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</row>
    <row r="17" spans="1:153" ht="17.25" customHeight="1" x14ac:dyDescent="0.15">
      <c r="A17" s="51">
        <v>42208</v>
      </c>
      <c r="B17" s="52">
        <v>1</v>
      </c>
      <c r="C17" s="52" t="s">
        <v>56</v>
      </c>
      <c r="D17" s="23"/>
      <c r="E17" s="52">
        <v>0</v>
      </c>
      <c r="F17" s="52">
        <v>0</v>
      </c>
      <c r="G17" s="52">
        <v>0</v>
      </c>
      <c r="H17" s="52"/>
      <c r="I17" s="52"/>
      <c r="J17" s="8" t="s">
        <v>111</v>
      </c>
      <c r="K17" s="53"/>
      <c r="L17" s="53"/>
      <c r="M17" s="53"/>
      <c r="N17" s="52" t="s">
        <v>100</v>
      </c>
      <c r="O17" s="23"/>
      <c r="P17" s="52" t="s">
        <v>100</v>
      </c>
      <c r="Q17" s="52" t="s">
        <v>100</v>
      </c>
      <c r="R17" s="23"/>
      <c r="S17" s="23"/>
      <c r="T17" s="23"/>
      <c r="U17" s="53"/>
      <c r="V17" s="22"/>
      <c r="W17" s="22"/>
      <c r="X17" s="23"/>
      <c r="Y17" s="23"/>
      <c r="Z17" s="23"/>
      <c r="AA17" s="2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26"/>
      <c r="AS17" s="42" t="s">
        <v>105</v>
      </c>
      <c r="AT17" s="42" t="s">
        <v>105</v>
      </c>
      <c r="AU17" s="42" t="s">
        <v>105</v>
      </c>
      <c r="AV17" s="42" t="s">
        <v>105</v>
      </c>
      <c r="AW17" s="42" t="s">
        <v>105</v>
      </c>
      <c r="AX17" s="42" t="s">
        <v>105</v>
      </c>
      <c r="AY17" s="42" t="s">
        <v>105</v>
      </c>
      <c r="AZ17" s="42" t="s">
        <v>105</v>
      </c>
      <c r="BA17" s="42" t="s">
        <v>105</v>
      </c>
      <c r="BB17" s="42" t="s">
        <v>105</v>
      </c>
      <c r="BC17" s="42" t="s">
        <v>105</v>
      </c>
      <c r="BD17" s="42" t="s">
        <v>105</v>
      </c>
      <c r="BE17" s="28"/>
      <c r="BF17" s="29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</row>
    <row r="18" spans="1:153" ht="17.25" customHeight="1" x14ac:dyDescent="0.15">
      <c r="A18" s="51">
        <v>42208</v>
      </c>
      <c r="B18" s="52">
        <v>1</v>
      </c>
      <c r="C18" s="52" t="s">
        <v>71</v>
      </c>
      <c r="D18" s="23"/>
      <c r="E18" s="52">
        <v>0</v>
      </c>
      <c r="F18" s="52">
        <v>0</v>
      </c>
      <c r="G18" s="52">
        <v>0</v>
      </c>
      <c r="H18" s="52"/>
      <c r="I18" s="52"/>
      <c r="J18" s="8" t="s">
        <v>111</v>
      </c>
      <c r="K18" s="53"/>
      <c r="L18" s="53"/>
      <c r="M18" s="53"/>
      <c r="N18" s="52" t="s">
        <v>100</v>
      </c>
      <c r="O18" s="23"/>
      <c r="P18" s="52" t="s">
        <v>100</v>
      </c>
      <c r="Q18" s="52" t="s">
        <v>100</v>
      </c>
      <c r="R18" s="23"/>
      <c r="S18" s="23"/>
      <c r="T18" s="23"/>
      <c r="U18" s="53"/>
      <c r="V18" s="22"/>
      <c r="W18" s="22"/>
      <c r="X18" s="23"/>
      <c r="Y18" s="23"/>
      <c r="Z18" s="23"/>
      <c r="AA18" s="2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15"/>
      <c r="AN18" s="54"/>
      <c r="AO18" s="54"/>
      <c r="AP18" s="54"/>
      <c r="AQ18" s="54"/>
      <c r="AR18" s="26"/>
      <c r="AS18" s="42" t="s">
        <v>105</v>
      </c>
      <c r="AT18" s="42" t="s">
        <v>105</v>
      </c>
      <c r="AU18" s="42" t="s">
        <v>105</v>
      </c>
      <c r="AV18" s="42" t="s">
        <v>105</v>
      </c>
      <c r="AW18" s="42" t="s">
        <v>105</v>
      </c>
      <c r="AX18" s="42" t="s">
        <v>105</v>
      </c>
      <c r="AY18" s="42" t="s">
        <v>105</v>
      </c>
      <c r="AZ18" s="42" t="s">
        <v>105</v>
      </c>
      <c r="BA18" s="42" t="s">
        <v>105</v>
      </c>
      <c r="BB18" s="42" t="s">
        <v>105</v>
      </c>
      <c r="BC18" s="42" t="s">
        <v>105</v>
      </c>
      <c r="BD18" s="42" t="s">
        <v>105</v>
      </c>
      <c r="BE18" s="28"/>
      <c r="BF18" s="29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</row>
    <row r="19" spans="1:153" ht="17.25" customHeight="1" x14ac:dyDescent="0.15">
      <c r="A19" s="51">
        <v>42208</v>
      </c>
      <c r="B19" s="52">
        <v>1</v>
      </c>
      <c r="C19" s="52" t="s">
        <v>77</v>
      </c>
      <c r="D19" s="23"/>
      <c r="E19" s="52">
        <v>0</v>
      </c>
      <c r="F19" s="52">
        <v>0</v>
      </c>
      <c r="G19" s="52">
        <v>0</v>
      </c>
      <c r="H19" s="52"/>
      <c r="I19" s="52"/>
      <c r="J19" s="8" t="s">
        <v>111</v>
      </c>
      <c r="K19" s="53"/>
      <c r="L19" s="53"/>
      <c r="M19" s="53"/>
      <c r="N19" s="52" t="s">
        <v>100</v>
      </c>
      <c r="O19" s="23"/>
      <c r="P19" s="52" t="s">
        <v>100</v>
      </c>
      <c r="Q19" s="52" t="s">
        <v>100</v>
      </c>
      <c r="R19" s="23"/>
      <c r="S19" s="23"/>
      <c r="T19" s="23"/>
      <c r="U19" s="53"/>
      <c r="V19" s="22"/>
      <c r="W19" s="22"/>
      <c r="X19" s="23"/>
      <c r="Y19" s="23"/>
      <c r="Z19" s="23"/>
      <c r="AA19" s="2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25"/>
      <c r="AN19" s="54"/>
      <c r="AO19" s="54"/>
      <c r="AP19" s="54"/>
      <c r="AQ19" s="54"/>
      <c r="AR19" s="26"/>
      <c r="AS19" s="42" t="s">
        <v>105</v>
      </c>
      <c r="AT19" s="42" t="s">
        <v>105</v>
      </c>
      <c r="AU19" s="42" t="s">
        <v>105</v>
      </c>
      <c r="AV19" s="42" t="s">
        <v>105</v>
      </c>
      <c r="AW19" s="42" t="s">
        <v>105</v>
      </c>
      <c r="AX19" s="42" t="s">
        <v>105</v>
      </c>
      <c r="AY19" s="42" t="s">
        <v>105</v>
      </c>
      <c r="AZ19" s="42" t="s">
        <v>105</v>
      </c>
      <c r="BA19" s="42" t="s">
        <v>105</v>
      </c>
      <c r="BB19" s="42" t="s">
        <v>105</v>
      </c>
      <c r="BC19" s="42" t="s">
        <v>105</v>
      </c>
      <c r="BD19" s="42" t="s">
        <v>105</v>
      </c>
      <c r="BE19" s="28"/>
      <c r="BF19" s="29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</row>
    <row r="20" spans="1:153" ht="17.25" customHeight="1" x14ac:dyDescent="0.15">
      <c r="A20" s="2" t="s">
        <v>112</v>
      </c>
      <c r="J20" s="21"/>
      <c r="K20" s="21"/>
      <c r="L20" s="21"/>
      <c r="M20" s="21"/>
      <c r="U20" s="21"/>
      <c r="V20" s="22"/>
      <c r="W20" s="22"/>
      <c r="X20" s="23"/>
      <c r="Y20" s="23"/>
      <c r="Z20" s="23"/>
      <c r="AA20" s="24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6"/>
      <c r="AS20" s="42" t="s">
        <v>105</v>
      </c>
      <c r="AT20" s="42" t="s">
        <v>105</v>
      </c>
      <c r="AU20" s="42" t="s">
        <v>105</v>
      </c>
      <c r="AV20" s="42" t="s">
        <v>105</v>
      </c>
      <c r="AW20" s="42" t="s">
        <v>105</v>
      </c>
      <c r="AX20" s="42" t="s">
        <v>105</v>
      </c>
      <c r="AY20" s="42" t="s">
        <v>105</v>
      </c>
      <c r="AZ20" s="42" t="s">
        <v>105</v>
      </c>
      <c r="BA20" s="42" t="s">
        <v>105</v>
      </c>
      <c r="BB20" s="42" t="s">
        <v>105</v>
      </c>
      <c r="BC20" s="42" t="s">
        <v>105</v>
      </c>
      <c r="BD20" s="42" t="s">
        <v>105</v>
      </c>
      <c r="BE20" s="28"/>
      <c r="BF20" s="29"/>
    </row>
    <row r="21" spans="1:153" ht="17.25" customHeight="1" x14ac:dyDescent="0.15">
      <c r="A21" s="4">
        <v>42210</v>
      </c>
      <c r="B21" s="2">
        <v>2</v>
      </c>
      <c r="C21" s="2" t="s">
        <v>10</v>
      </c>
      <c r="D21" s="30">
        <v>0.66666666666666663</v>
      </c>
      <c r="E21" s="2" t="s">
        <v>94</v>
      </c>
      <c r="F21" s="2" t="s">
        <v>94</v>
      </c>
      <c r="G21" s="2" t="s">
        <v>94</v>
      </c>
      <c r="H21" s="2" t="s">
        <v>113</v>
      </c>
      <c r="I21" s="2" t="s">
        <v>114</v>
      </c>
      <c r="J21" s="1" t="s">
        <v>97</v>
      </c>
      <c r="K21" s="21"/>
      <c r="L21" s="21"/>
      <c r="M21" s="21"/>
      <c r="N21" s="2">
        <v>31</v>
      </c>
      <c r="O21" s="2">
        <v>7.38</v>
      </c>
      <c r="P21" s="2" t="s">
        <v>115</v>
      </c>
      <c r="U21" s="1" t="s">
        <v>116</v>
      </c>
      <c r="V21" s="32">
        <v>5</v>
      </c>
      <c r="W21" s="32">
        <v>1005</v>
      </c>
      <c r="X21" s="23"/>
      <c r="Y21" s="23"/>
      <c r="Z21" s="23"/>
      <c r="AA21" s="45">
        <f>Sulfide!G15</f>
        <v>0.69127243066884181</v>
      </c>
      <c r="AB21" s="38">
        <v>0</v>
      </c>
      <c r="AC21" s="38">
        <v>2089.8600660000002</v>
      </c>
      <c r="AD21" s="38">
        <v>6.271979698</v>
      </c>
      <c r="AE21" s="38">
        <v>123.13815990000001</v>
      </c>
      <c r="AF21" s="38">
        <v>8.7221256870000001</v>
      </c>
      <c r="AG21" s="38">
        <v>0.39397784800000002</v>
      </c>
      <c r="AH21" s="38">
        <v>0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41">
        <f>Biomass!G15</f>
        <v>5.9999999999999984E-2</v>
      </c>
      <c r="AS21" s="42" t="s">
        <v>105</v>
      </c>
      <c r="AT21" s="42" t="s">
        <v>105</v>
      </c>
      <c r="AU21" s="42">
        <v>6516</v>
      </c>
      <c r="AV21" s="42" t="s">
        <v>106</v>
      </c>
      <c r="AW21" s="42">
        <v>28193</v>
      </c>
      <c r="AX21" s="42">
        <v>0.71099999999999997</v>
      </c>
      <c r="AY21" s="42">
        <v>3341</v>
      </c>
      <c r="AZ21" s="42" t="s">
        <v>106</v>
      </c>
      <c r="BA21" s="42" t="s">
        <v>105</v>
      </c>
      <c r="BB21" s="42" t="s">
        <v>105</v>
      </c>
      <c r="BC21" s="42" t="s">
        <v>105</v>
      </c>
      <c r="BD21" s="42" t="s">
        <v>105</v>
      </c>
      <c r="BE21" s="28"/>
      <c r="BF21" s="29"/>
    </row>
    <row r="22" spans="1:153" ht="17.25" customHeight="1" x14ac:dyDescent="0.15">
      <c r="A22" s="4">
        <v>42210</v>
      </c>
      <c r="B22" s="2">
        <v>2</v>
      </c>
      <c r="C22" s="2" t="s">
        <v>13</v>
      </c>
      <c r="E22" s="2" t="s">
        <v>94</v>
      </c>
      <c r="F22" s="2" t="s">
        <v>94</v>
      </c>
      <c r="G22" s="2" t="s">
        <v>94</v>
      </c>
      <c r="H22" s="2" t="s">
        <v>113</v>
      </c>
      <c r="I22" s="2" t="s">
        <v>114</v>
      </c>
      <c r="J22" s="1" t="s">
        <v>97</v>
      </c>
      <c r="K22" s="21"/>
      <c r="L22" s="21"/>
      <c r="M22" s="21"/>
      <c r="N22" s="2">
        <v>32.4</v>
      </c>
      <c r="O22" s="2">
        <v>6.67</v>
      </c>
      <c r="U22" s="21"/>
      <c r="V22" s="32">
        <v>13</v>
      </c>
      <c r="W22" s="32">
        <v>1009.5</v>
      </c>
      <c r="X22" s="23"/>
      <c r="Y22" s="23"/>
      <c r="Z22" s="23"/>
      <c r="AA22" s="45">
        <f>Sulfide!G16</f>
        <v>0.8815932572050027</v>
      </c>
      <c r="AB22" s="38">
        <v>1.3946058000000001E-2</v>
      </c>
      <c r="AC22" s="38">
        <v>6457.2646009999999</v>
      </c>
      <c r="AD22" s="38">
        <v>16.498164039999999</v>
      </c>
      <c r="AE22" s="38">
        <v>15.6206318</v>
      </c>
      <c r="AF22" s="38">
        <v>25.57641778</v>
      </c>
      <c r="AG22" s="38">
        <v>2.6527295280000001</v>
      </c>
      <c r="AH22" s="38">
        <v>0</v>
      </c>
      <c r="AI22" s="38"/>
      <c r="AJ22" s="38"/>
      <c r="AK22" s="38"/>
      <c r="AL22" s="38"/>
      <c r="AM22" s="38"/>
      <c r="AN22" s="38"/>
      <c r="AO22" s="38"/>
      <c r="AP22" s="38"/>
      <c r="AQ22" s="38"/>
      <c r="AR22" s="41">
        <f>Biomass!G16</f>
        <v>0.17857142857142874</v>
      </c>
      <c r="AS22" s="42" t="s">
        <v>105</v>
      </c>
      <c r="AT22" s="42" t="s">
        <v>105</v>
      </c>
      <c r="AU22" s="42" t="s">
        <v>105</v>
      </c>
      <c r="AV22" s="42" t="s">
        <v>105</v>
      </c>
      <c r="AW22" s="42">
        <v>47992</v>
      </c>
      <c r="AX22" s="42">
        <v>1.2110000000000001</v>
      </c>
      <c r="AY22" s="42">
        <v>11173</v>
      </c>
      <c r="AZ22" s="42" t="s">
        <v>106</v>
      </c>
      <c r="BA22" s="42" t="s">
        <v>105</v>
      </c>
      <c r="BB22" s="42" t="s">
        <v>105</v>
      </c>
      <c r="BC22" s="42" t="s">
        <v>105</v>
      </c>
      <c r="BD22" s="42" t="s">
        <v>105</v>
      </c>
      <c r="BE22" s="28"/>
      <c r="BF22" s="29"/>
    </row>
    <row r="23" spans="1:153" ht="17.25" customHeight="1" x14ac:dyDescent="0.15">
      <c r="A23" s="4">
        <v>42210</v>
      </c>
      <c r="B23" s="2">
        <v>2</v>
      </c>
      <c r="C23" s="2" t="s">
        <v>30</v>
      </c>
      <c r="E23" s="2" t="s">
        <v>94</v>
      </c>
      <c r="F23" s="2" t="s">
        <v>94</v>
      </c>
      <c r="G23" s="2" t="s">
        <v>94</v>
      </c>
      <c r="H23" s="2" t="s">
        <v>113</v>
      </c>
      <c r="I23" s="2" t="s">
        <v>114</v>
      </c>
      <c r="J23" s="1" t="s">
        <v>97</v>
      </c>
      <c r="K23" s="21"/>
      <c r="L23" s="21"/>
      <c r="M23" s="21"/>
      <c r="N23" s="2">
        <v>31.8</v>
      </c>
      <c r="O23" s="2">
        <v>6.34</v>
      </c>
      <c r="U23" s="1" t="s">
        <v>117</v>
      </c>
      <c r="V23" s="32">
        <v>25.5</v>
      </c>
      <c r="W23" s="32">
        <v>1019</v>
      </c>
      <c r="X23" s="23"/>
      <c r="Y23" s="23"/>
      <c r="Z23" s="23"/>
      <c r="AA23" s="45">
        <f>Sulfide!G17</f>
        <v>0.8747960848287113</v>
      </c>
      <c r="AB23" s="38">
        <v>0.36000950599999998</v>
      </c>
      <c r="AC23" s="38">
        <v>15073.285190000001</v>
      </c>
      <c r="AD23" s="38">
        <v>0</v>
      </c>
      <c r="AE23" s="38">
        <v>61.83639402</v>
      </c>
      <c r="AF23" s="38">
        <v>61.535587929999998</v>
      </c>
      <c r="AG23" s="38">
        <v>1.983500794</v>
      </c>
      <c r="AH23" s="38">
        <v>0</v>
      </c>
      <c r="AI23" s="38"/>
      <c r="AJ23" s="38"/>
      <c r="AK23" s="38"/>
      <c r="AL23" s="38"/>
      <c r="AM23" s="38"/>
      <c r="AN23" s="38"/>
      <c r="AO23" s="38"/>
      <c r="AP23" s="38"/>
      <c r="AQ23" s="38"/>
      <c r="AR23" s="41">
        <f>Biomass!G17</f>
        <v>0.15000000000000013</v>
      </c>
      <c r="AS23" s="42" t="s">
        <v>105</v>
      </c>
      <c r="AT23" s="42" t="s">
        <v>105</v>
      </c>
      <c r="AU23" s="42">
        <v>40437</v>
      </c>
      <c r="AV23" s="42" t="s">
        <v>106</v>
      </c>
      <c r="AW23" s="42">
        <v>44647</v>
      </c>
      <c r="AX23" s="42">
        <v>1.127</v>
      </c>
      <c r="AY23" s="42">
        <v>2116</v>
      </c>
      <c r="AZ23" s="42" t="s">
        <v>106</v>
      </c>
      <c r="BA23" s="42" t="s">
        <v>105</v>
      </c>
      <c r="BB23" s="42" t="s">
        <v>105</v>
      </c>
      <c r="BC23" s="42">
        <v>751</v>
      </c>
      <c r="BD23" s="42">
        <v>0.16</v>
      </c>
      <c r="BE23" s="28"/>
      <c r="BF23" s="29"/>
    </row>
    <row r="24" spans="1:153" ht="17.25" customHeight="1" x14ac:dyDescent="0.15">
      <c r="A24" s="4">
        <v>42210</v>
      </c>
      <c r="B24" s="2">
        <v>2</v>
      </c>
      <c r="C24" s="2" t="s">
        <v>39</v>
      </c>
      <c r="E24" s="2" t="s">
        <v>94</v>
      </c>
      <c r="F24" s="2" t="s">
        <v>94</v>
      </c>
      <c r="G24" s="2" t="s">
        <v>94</v>
      </c>
      <c r="H24" s="2" t="s">
        <v>113</v>
      </c>
      <c r="I24" s="2" t="s">
        <v>114</v>
      </c>
      <c r="J24" s="1" t="s">
        <v>97</v>
      </c>
      <c r="K24" s="21"/>
      <c r="L24" s="21"/>
      <c r="M24" s="21"/>
      <c r="N24" s="2">
        <v>28.5</v>
      </c>
      <c r="O24" s="2">
        <v>6.39</v>
      </c>
      <c r="R24" s="2" t="s">
        <v>118</v>
      </c>
      <c r="U24" s="21"/>
      <c r="V24" s="32">
        <v>32</v>
      </c>
      <c r="W24" s="32">
        <v>1024.5</v>
      </c>
      <c r="X24" s="23"/>
      <c r="Y24" s="23"/>
      <c r="Z24" s="23"/>
      <c r="AA24" s="45">
        <f>Sulfide!G18</f>
        <v>0.71166394779771613</v>
      </c>
      <c r="AB24" s="38">
        <v>0.61567545400000001</v>
      </c>
      <c r="AC24" s="38">
        <v>21993.174439999999</v>
      </c>
      <c r="AD24" s="38">
        <v>0</v>
      </c>
      <c r="AE24" s="38">
        <v>63.140477799999999</v>
      </c>
      <c r="AF24" s="38">
        <v>91.845395800000006</v>
      </c>
      <c r="AG24" s="38">
        <v>3.1061851539999998</v>
      </c>
      <c r="AH24" s="38">
        <v>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41">
        <f>Biomass!G18</f>
        <v>8.9999999999999983E-2</v>
      </c>
      <c r="AS24" s="42" t="s">
        <v>105</v>
      </c>
      <c r="AT24" s="42" t="s">
        <v>105</v>
      </c>
      <c r="AU24" s="42">
        <v>15324</v>
      </c>
      <c r="AV24" s="42" t="s">
        <v>106</v>
      </c>
      <c r="AW24" s="42">
        <v>25282</v>
      </c>
      <c r="AX24" s="42">
        <v>0.63800000000000001</v>
      </c>
      <c r="AY24" s="42" t="s">
        <v>105</v>
      </c>
      <c r="AZ24" s="42" t="s">
        <v>105</v>
      </c>
      <c r="BA24" s="42" t="s">
        <v>105</v>
      </c>
      <c r="BB24" s="42" t="s">
        <v>105</v>
      </c>
      <c r="BC24" s="42">
        <v>1008</v>
      </c>
      <c r="BD24" s="42">
        <v>0.215</v>
      </c>
      <c r="BE24" s="28"/>
      <c r="BF24" s="29"/>
    </row>
    <row r="25" spans="1:153" ht="17.25" customHeight="1" x14ac:dyDescent="0.15">
      <c r="A25" s="4">
        <v>42210</v>
      </c>
      <c r="B25" s="2">
        <v>2</v>
      </c>
      <c r="C25" s="2" t="s">
        <v>40</v>
      </c>
      <c r="D25" s="30">
        <v>0.68055555555555558</v>
      </c>
      <c r="E25" s="2" t="s">
        <v>94</v>
      </c>
      <c r="F25" s="2" t="s">
        <v>94</v>
      </c>
      <c r="G25" s="2" t="s">
        <v>94</v>
      </c>
      <c r="H25" s="2" t="s">
        <v>113</v>
      </c>
      <c r="I25" s="2" t="s">
        <v>114</v>
      </c>
      <c r="J25" s="1" t="s">
        <v>97</v>
      </c>
      <c r="K25" s="21"/>
      <c r="L25" s="21"/>
      <c r="M25" s="21"/>
      <c r="N25" s="2">
        <v>31.5</v>
      </c>
      <c r="O25" s="2">
        <v>7.38</v>
      </c>
      <c r="R25" s="2"/>
      <c r="S25" s="2">
        <v>107</v>
      </c>
      <c r="T25" s="2">
        <v>-28</v>
      </c>
      <c r="U25" s="1" t="s">
        <v>119</v>
      </c>
      <c r="V25" s="32">
        <v>5.5</v>
      </c>
      <c r="W25" s="32">
        <v>1005</v>
      </c>
      <c r="X25" s="23"/>
      <c r="Y25" s="23"/>
      <c r="Z25" s="23"/>
      <c r="AA25" s="45">
        <f>Sulfide!G19</f>
        <v>0.6300978792822185</v>
      </c>
      <c r="AB25" s="38">
        <v>0</v>
      </c>
      <c r="AC25" s="38">
        <v>2099.519839</v>
      </c>
      <c r="AD25" s="38">
        <v>5.0714000769999998</v>
      </c>
      <c r="AE25" s="38">
        <v>219.50003899999999</v>
      </c>
      <c r="AF25" s="38">
        <v>8.4752792570000004</v>
      </c>
      <c r="AG25" s="38">
        <v>0.50533668099999995</v>
      </c>
      <c r="AH25" s="38">
        <v>0</v>
      </c>
      <c r="AI25" s="38"/>
      <c r="AJ25" s="38"/>
      <c r="AK25" s="38"/>
      <c r="AL25" s="38"/>
      <c r="AM25" s="38"/>
      <c r="AN25" s="38"/>
      <c r="AO25" s="38"/>
      <c r="AP25" s="38"/>
      <c r="AQ25" s="38"/>
      <c r="AR25" s="41">
        <f>Biomass!G19</f>
        <v>2.0000000000000052E-2</v>
      </c>
      <c r="AS25" s="42" t="s">
        <v>105</v>
      </c>
      <c r="AT25" s="42" t="s">
        <v>105</v>
      </c>
      <c r="AU25" s="42" t="s">
        <v>105</v>
      </c>
      <c r="AV25" s="42" t="s">
        <v>105</v>
      </c>
      <c r="AW25" s="42">
        <v>13407</v>
      </c>
      <c r="AX25" s="42">
        <v>0.33800000000000002</v>
      </c>
      <c r="AY25" s="42" t="s">
        <v>105</v>
      </c>
      <c r="AZ25" s="42" t="s">
        <v>105</v>
      </c>
      <c r="BA25" s="42" t="s">
        <v>105</v>
      </c>
      <c r="BB25" s="42" t="s">
        <v>105</v>
      </c>
      <c r="BC25" s="42" t="s">
        <v>105</v>
      </c>
      <c r="BD25" s="42" t="s">
        <v>105</v>
      </c>
      <c r="BE25" s="28"/>
      <c r="BF25" s="29"/>
    </row>
    <row r="26" spans="1:153" ht="17.25" customHeight="1" x14ac:dyDescent="0.15">
      <c r="A26" s="4">
        <v>42210</v>
      </c>
      <c r="B26" s="2">
        <v>2</v>
      </c>
      <c r="C26" s="2" t="s">
        <v>41</v>
      </c>
      <c r="E26" s="2" t="s">
        <v>94</v>
      </c>
      <c r="F26" s="2" t="s">
        <v>94</v>
      </c>
      <c r="G26" s="2" t="s">
        <v>94</v>
      </c>
      <c r="H26" s="2" t="s">
        <v>113</v>
      </c>
      <c r="I26" s="2" t="s">
        <v>114</v>
      </c>
      <c r="J26" s="1" t="s">
        <v>97</v>
      </c>
      <c r="K26" s="21"/>
      <c r="L26" s="21"/>
      <c r="M26" s="21"/>
      <c r="N26" s="2">
        <v>31.9</v>
      </c>
      <c r="O26" s="2">
        <v>7.2</v>
      </c>
      <c r="U26" s="21"/>
      <c r="V26" s="32">
        <v>14</v>
      </c>
      <c r="W26" s="32">
        <v>1010.5</v>
      </c>
      <c r="X26" s="23"/>
      <c r="Y26" s="23"/>
      <c r="Z26" s="23"/>
      <c r="AA26" s="45">
        <f>Sulfide!G20</f>
        <v>8.6324089178901581E-2</v>
      </c>
      <c r="AB26" s="38">
        <v>2.8340863000000001E-2</v>
      </c>
      <c r="AC26" s="38">
        <v>7269.9541730000001</v>
      </c>
      <c r="AD26" s="38">
        <v>18.879987809999999</v>
      </c>
      <c r="AE26" s="38">
        <v>26.74157683</v>
      </c>
      <c r="AF26" s="38">
        <v>27.3083946</v>
      </c>
      <c r="AG26" s="38">
        <v>0.71710430999999997</v>
      </c>
      <c r="AH26" s="38">
        <v>187.5174322</v>
      </c>
      <c r="AI26" s="38"/>
      <c r="AJ26" s="38"/>
      <c r="AK26" s="38"/>
      <c r="AL26" s="38"/>
      <c r="AM26" s="38"/>
      <c r="AN26" s="38"/>
      <c r="AO26" s="38"/>
      <c r="AP26" s="38"/>
      <c r="AQ26" s="38"/>
      <c r="AR26" s="41">
        <f>Biomass!G20</f>
        <v>0.16000000000000009</v>
      </c>
      <c r="AS26" s="42">
        <v>5557</v>
      </c>
      <c r="AT26" s="42" t="s">
        <v>106</v>
      </c>
      <c r="AU26" s="42">
        <v>2472</v>
      </c>
      <c r="AV26" s="42" t="s">
        <v>106</v>
      </c>
      <c r="AW26" s="42">
        <v>20492</v>
      </c>
      <c r="AX26" s="42">
        <v>0.51700000000000002</v>
      </c>
      <c r="AY26" s="42">
        <v>8798</v>
      </c>
      <c r="AZ26" s="42" t="s">
        <v>106</v>
      </c>
      <c r="BA26" s="42" t="s">
        <v>105</v>
      </c>
      <c r="BB26" s="42" t="s">
        <v>105</v>
      </c>
      <c r="BC26" s="42">
        <v>442</v>
      </c>
      <c r="BD26" s="42">
        <v>9.4E-2</v>
      </c>
      <c r="BE26" s="28"/>
      <c r="BF26" s="29"/>
    </row>
    <row r="27" spans="1:153" ht="17.25" customHeight="1" x14ac:dyDescent="0.15">
      <c r="A27" s="4">
        <v>42210</v>
      </c>
      <c r="B27" s="2">
        <v>2</v>
      </c>
      <c r="C27" s="2" t="s">
        <v>42</v>
      </c>
      <c r="E27" s="2" t="s">
        <v>94</v>
      </c>
      <c r="F27" s="2" t="s">
        <v>94</v>
      </c>
      <c r="G27" s="2" t="s">
        <v>94</v>
      </c>
      <c r="H27" s="2" t="s">
        <v>113</v>
      </c>
      <c r="I27" s="2" t="s">
        <v>114</v>
      </c>
      <c r="J27" s="1" t="s">
        <v>97</v>
      </c>
      <c r="K27" s="21"/>
      <c r="L27" s="21"/>
      <c r="M27" s="21"/>
      <c r="N27" s="2">
        <v>30.2</v>
      </c>
      <c r="O27" s="2">
        <v>6.4</v>
      </c>
      <c r="U27" s="21"/>
      <c r="V27" s="32">
        <v>24</v>
      </c>
      <c r="W27" s="32">
        <v>1019</v>
      </c>
      <c r="X27" s="23"/>
      <c r="Y27" s="23"/>
      <c r="Z27" s="23"/>
      <c r="AA27" s="45">
        <f>Sulfide!G21</f>
        <v>0.90198477433387703</v>
      </c>
      <c r="AB27" s="38">
        <v>0.37606597200000003</v>
      </c>
      <c r="AC27" s="38">
        <v>15987.695540000001</v>
      </c>
      <c r="AD27" s="38">
        <v>0</v>
      </c>
      <c r="AE27" s="38">
        <v>274.44799949999998</v>
      </c>
      <c r="AF27" s="38">
        <v>64.473322400000001</v>
      </c>
      <c r="AG27" s="38">
        <v>1.8975783209999999</v>
      </c>
      <c r="AH27" s="38">
        <v>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41">
        <f>Biomass!G21</f>
        <v>0.13000000000000006</v>
      </c>
      <c r="AS27" s="42" t="s">
        <v>105</v>
      </c>
      <c r="AT27" s="42" t="s">
        <v>105</v>
      </c>
      <c r="AU27" s="42" t="s">
        <v>105</v>
      </c>
      <c r="AV27" s="42" t="s">
        <v>105</v>
      </c>
      <c r="AW27" s="42">
        <v>6962</v>
      </c>
      <c r="AX27" s="42">
        <v>0.17599999999999999</v>
      </c>
      <c r="AY27" s="42" t="s">
        <v>105</v>
      </c>
      <c r="AZ27" s="42" t="s">
        <v>105</v>
      </c>
      <c r="BA27" s="42" t="s">
        <v>105</v>
      </c>
      <c r="BB27" s="42" t="s">
        <v>105</v>
      </c>
      <c r="BC27" s="42">
        <v>624</v>
      </c>
      <c r="BD27" s="42">
        <v>0.13300000000000001</v>
      </c>
      <c r="BE27" s="28"/>
      <c r="BF27" s="29"/>
    </row>
    <row r="28" spans="1:153" ht="17.25" customHeight="1" x14ac:dyDescent="0.15">
      <c r="A28" s="4">
        <v>42210</v>
      </c>
      <c r="B28" s="2">
        <v>2</v>
      </c>
      <c r="C28" s="2" t="s">
        <v>43</v>
      </c>
      <c r="E28" s="2" t="s">
        <v>94</v>
      </c>
      <c r="F28" s="2" t="s">
        <v>94</v>
      </c>
      <c r="G28" s="2" t="s">
        <v>94</v>
      </c>
      <c r="H28" s="2" t="s">
        <v>113</v>
      </c>
      <c r="I28" s="2" t="s">
        <v>114</v>
      </c>
      <c r="J28" s="1" t="s">
        <v>97</v>
      </c>
      <c r="K28" s="21"/>
      <c r="L28" s="21"/>
      <c r="M28" s="21"/>
      <c r="N28" s="2">
        <v>27.5</v>
      </c>
      <c r="O28" s="2">
        <v>6.42</v>
      </c>
      <c r="R28" s="2" t="s">
        <v>118</v>
      </c>
      <c r="U28" s="21"/>
      <c r="V28" s="32">
        <v>30.5</v>
      </c>
      <c r="W28" s="32">
        <v>1024</v>
      </c>
      <c r="X28" s="23"/>
      <c r="Y28" s="23"/>
      <c r="Z28" s="23"/>
      <c r="AA28" s="45">
        <f>Sulfide!G22</f>
        <v>0.80682436106579669</v>
      </c>
      <c r="AB28" s="38">
        <v>0.44326738199999999</v>
      </c>
      <c r="AC28" s="38">
        <v>18579.80142</v>
      </c>
      <c r="AD28" s="38">
        <v>0</v>
      </c>
      <c r="AE28" s="38">
        <v>351.98637079999997</v>
      </c>
      <c r="AF28" s="38">
        <v>76.412893240000002</v>
      </c>
      <c r="AG28" s="38">
        <v>2.9175179610000002</v>
      </c>
      <c r="AH28" s="38">
        <v>0</v>
      </c>
      <c r="AI28" s="38"/>
      <c r="AJ28" s="38"/>
      <c r="AK28" s="38"/>
      <c r="AL28" s="38"/>
      <c r="AM28" s="38"/>
      <c r="AN28" s="38"/>
      <c r="AO28" s="38"/>
      <c r="AP28" s="38"/>
      <c r="AQ28" s="38"/>
      <c r="AR28" s="41">
        <f>Biomass!G22</f>
        <v>8.9999999999999983E-2</v>
      </c>
      <c r="AS28" s="42" t="s">
        <v>105</v>
      </c>
      <c r="AT28" s="42" t="s">
        <v>105</v>
      </c>
      <c r="AU28" s="42">
        <v>1517</v>
      </c>
      <c r="AV28" s="42" t="s">
        <v>106</v>
      </c>
      <c r="AW28" s="42">
        <v>12793</v>
      </c>
      <c r="AX28" s="42">
        <v>0.32300000000000001</v>
      </c>
      <c r="AY28" s="42" t="s">
        <v>105</v>
      </c>
      <c r="AZ28" s="42" t="s">
        <v>105</v>
      </c>
      <c r="BA28" s="42" t="s">
        <v>105</v>
      </c>
      <c r="BB28" s="42" t="s">
        <v>105</v>
      </c>
      <c r="BC28" s="42">
        <v>845</v>
      </c>
      <c r="BD28" s="42">
        <v>0.18</v>
      </c>
      <c r="BE28" s="28"/>
      <c r="BF28" s="29"/>
    </row>
    <row r="29" spans="1:153" ht="17.25" customHeight="1" x14ac:dyDescent="0.15">
      <c r="A29" s="4">
        <v>42210</v>
      </c>
      <c r="B29" s="2">
        <v>2</v>
      </c>
      <c r="C29" s="2" t="s">
        <v>44</v>
      </c>
      <c r="D29" s="30">
        <v>0.69791666666666663</v>
      </c>
      <c r="E29" s="2" t="s">
        <v>94</v>
      </c>
      <c r="F29" s="2" t="s">
        <v>94</v>
      </c>
      <c r="G29" s="2" t="s">
        <v>94</v>
      </c>
      <c r="H29" s="2" t="s">
        <v>113</v>
      </c>
      <c r="I29" s="2" t="s">
        <v>114</v>
      </c>
      <c r="J29" s="1" t="s">
        <v>97</v>
      </c>
      <c r="K29" s="21"/>
      <c r="L29" s="21"/>
      <c r="M29" s="21"/>
      <c r="N29" s="2">
        <v>30.7</v>
      </c>
      <c r="O29" s="2">
        <v>6.7</v>
      </c>
      <c r="R29" s="2"/>
      <c r="S29" s="2">
        <v>175</v>
      </c>
      <c r="T29" s="2">
        <v>135</v>
      </c>
      <c r="U29" s="1" t="s">
        <v>119</v>
      </c>
      <c r="V29" s="32">
        <v>5.5</v>
      </c>
      <c r="W29" s="32">
        <v>1004</v>
      </c>
      <c r="X29" s="23"/>
      <c r="Y29" s="23"/>
      <c r="Z29" s="23"/>
      <c r="AA29" s="45">
        <f>Sulfide!G23</f>
        <v>-1.5633496465470378E-2</v>
      </c>
      <c r="AB29" s="38">
        <v>0</v>
      </c>
      <c r="AC29" s="38">
        <v>1276.187878</v>
      </c>
      <c r="AD29" s="38">
        <v>3.7794921420000001</v>
      </c>
      <c r="AE29" s="38">
        <v>175.53504179999999</v>
      </c>
      <c r="AF29" s="38">
        <v>5.5487705040000002</v>
      </c>
      <c r="AG29" s="38">
        <v>0.221727331</v>
      </c>
      <c r="AH29" s="38">
        <v>197.48328900000001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41">
        <f>Biomass!G23</f>
        <v>2.9999999999999992E-2</v>
      </c>
      <c r="AS29" s="42" t="s">
        <v>105</v>
      </c>
      <c r="AT29" s="42" t="s">
        <v>105</v>
      </c>
      <c r="AU29" s="42">
        <v>8934</v>
      </c>
      <c r="AV29" s="42" t="s">
        <v>106</v>
      </c>
      <c r="AW29" s="42">
        <v>10216</v>
      </c>
      <c r="AX29" s="42">
        <v>0.25800000000000001</v>
      </c>
      <c r="AY29" s="42" t="s">
        <v>105</v>
      </c>
      <c r="AZ29" s="42" t="s">
        <v>105</v>
      </c>
      <c r="BA29" s="42" t="s">
        <v>105</v>
      </c>
      <c r="BB29" s="42" t="s">
        <v>105</v>
      </c>
      <c r="BC29" s="42" t="s">
        <v>105</v>
      </c>
      <c r="BD29" s="42" t="s">
        <v>105</v>
      </c>
      <c r="BE29" s="28"/>
      <c r="BF29" s="29"/>
    </row>
    <row r="30" spans="1:153" ht="17.25" customHeight="1" x14ac:dyDescent="0.15">
      <c r="A30" s="4">
        <v>42210</v>
      </c>
      <c r="B30" s="2">
        <v>2</v>
      </c>
      <c r="C30" s="2" t="s">
        <v>47</v>
      </c>
      <c r="E30" s="2" t="s">
        <v>94</v>
      </c>
      <c r="F30" s="2" t="s">
        <v>94</v>
      </c>
      <c r="G30" s="2" t="s">
        <v>94</v>
      </c>
      <c r="H30" s="2" t="s">
        <v>113</v>
      </c>
      <c r="I30" s="2" t="s">
        <v>114</v>
      </c>
      <c r="J30" s="1" t="s">
        <v>97</v>
      </c>
      <c r="K30" s="21"/>
      <c r="L30" s="21"/>
      <c r="M30" s="21"/>
      <c r="N30" s="2">
        <v>30.7</v>
      </c>
      <c r="O30" s="2">
        <v>6.73</v>
      </c>
      <c r="U30" s="21"/>
      <c r="V30" s="32">
        <v>14</v>
      </c>
      <c r="W30" s="32">
        <v>1011</v>
      </c>
      <c r="X30" s="23"/>
      <c r="Y30" s="23"/>
      <c r="Z30" s="23"/>
      <c r="AA30" s="45">
        <f>Sulfide!G24</f>
        <v>0.83401305057096253</v>
      </c>
      <c r="AB30" s="38">
        <v>0.22493257899999999</v>
      </c>
      <c r="AC30" s="38">
        <v>9017.7653200000004</v>
      </c>
      <c r="AD30" s="38">
        <v>0</v>
      </c>
      <c r="AE30" s="38">
        <v>18.115476019999999</v>
      </c>
      <c r="AF30" s="38">
        <v>34.631638879999997</v>
      </c>
      <c r="AG30" s="38">
        <v>0.78985622200000005</v>
      </c>
      <c r="AH30" s="38">
        <v>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41">
        <f>Biomass!G24</f>
        <v>0.14000000000000001</v>
      </c>
      <c r="AS30" s="42" t="s">
        <v>105</v>
      </c>
      <c r="AT30" s="42" t="s">
        <v>105</v>
      </c>
      <c r="AU30" s="42" t="s">
        <v>105</v>
      </c>
      <c r="AV30" s="42" t="s">
        <v>105</v>
      </c>
      <c r="AW30" s="42">
        <v>3004</v>
      </c>
      <c r="AX30" s="42">
        <v>7.5999999999999998E-2</v>
      </c>
      <c r="AY30" s="42">
        <v>1793</v>
      </c>
      <c r="AZ30" s="42" t="s">
        <v>106</v>
      </c>
      <c r="BA30" s="42" t="s">
        <v>105</v>
      </c>
      <c r="BB30" s="42" t="s">
        <v>105</v>
      </c>
      <c r="BC30" s="42" t="s">
        <v>105</v>
      </c>
      <c r="BD30" s="42" t="s">
        <v>105</v>
      </c>
      <c r="BE30" s="28"/>
      <c r="BF30" s="29"/>
    </row>
    <row r="31" spans="1:153" ht="17.25" customHeight="1" x14ac:dyDescent="0.15">
      <c r="A31" s="4">
        <v>42210</v>
      </c>
      <c r="B31" s="2">
        <v>2</v>
      </c>
      <c r="C31" s="2" t="s">
        <v>48</v>
      </c>
      <c r="E31" s="2" t="s">
        <v>94</v>
      </c>
      <c r="F31" s="2" t="s">
        <v>94</v>
      </c>
      <c r="G31" s="2" t="s">
        <v>94</v>
      </c>
      <c r="H31" s="2" t="s">
        <v>113</v>
      </c>
      <c r="I31" s="2" t="s">
        <v>114</v>
      </c>
      <c r="J31" s="1" t="s">
        <v>97</v>
      </c>
      <c r="K31" s="21"/>
      <c r="L31" s="21"/>
      <c r="M31" s="21"/>
      <c r="N31" s="2">
        <v>30.2</v>
      </c>
      <c r="O31" s="2">
        <v>6.36</v>
      </c>
      <c r="U31" s="21"/>
      <c r="V31" s="32">
        <v>26</v>
      </c>
      <c r="W31" s="32">
        <v>1020</v>
      </c>
      <c r="X31" s="23"/>
      <c r="Y31" s="23"/>
      <c r="Z31" s="23"/>
      <c r="AA31" s="45">
        <f>Sulfide!G25</f>
        <v>0.86799891245241967</v>
      </c>
      <c r="AB31" s="38">
        <v>0.40098406399999997</v>
      </c>
      <c r="AC31" s="38">
        <v>15913.83554</v>
      </c>
      <c r="AD31" s="38">
        <v>0</v>
      </c>
      <c r="AE31" s="38">
        <v>19.775402669999998</v>
      </c>
      <c r="AF31" s="38">
        <v>63.824873019999998</v>
      </c>
      <c r="AG31" s="38">
        <v>1.636826404</v>
      </c>
      <c r="AH31" s="38">
        <v>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41">
        <f>Biomass!G25</f>
        <v>0.10000000000000009</v>
      </c>
      <c r="AS31" s="42" t="s">
        <v>105</v>
      </c>
      <c r="AT31" s="42" t="s">
        <v>105</v>
      </c>
      <c r="AU31" s="42" t="s">
        <v>105</v>
      </c>
      <c r="AV31" s="42" t="s">
        <v>105</v>
      </c>
      <c r="AW31" s="42">
        <v>22548</v>
      </c>
      <c r="AX31" s="42">
        <v>0.56899999999999995</v>
      </c>
      <c r="AY31" s="42">
        <v>4899</v>
      </c>
      <c r="AZ31" s="42" t="s">
        <v>106</v>
      </c>
      <c r="BA31" s="42" t="s">
        <v>105</v>
      </c>
      <c r="BB31" s="42" t="s">
        <v>105</v>
      </c>
      <c r="BC31" s="42">
        <v>967</v>
      </c>
      <c r="BD31" s="42">
        <v>0.20599999999999999</v>
      </c>
      <c r="BE31" s="28"/>
      <c r="BF31" s="29"/>
    </row>
    <row r="32" spans="1:153" ht="17.25" customHeight="1" x14ac:dyDescent="0.15">
      <c r="A32" s="4">
        <v>42210</v>
      </c>
      <c r="B32" s="2">
        <v>2</v>
      </c>
      <c r="C32" s="2" t="s">
        <v>49</v>
      </c>
      <c r="E32" s="2" t="s">
        <v>94</v>
      </c>
      <c r="F32" s="2" t="s">
        <v>94</v>
      </c>
      <c r="G32" s="2" t="s">
        <v>94</v>
      </c>
      <c r="H32" s="2" t="s">
        <v>113</v>
      </c>
      <c r="I32" s="2" t="s">
        <v>114</v>
      </c>
      <c r="J32" s="1" t="s">
        <v>97</v>
      </c>
      <c r="K32" s="21"/>
      <c r="L32" s="21"/>
      <c r="M32" s="21"/>
      <c r="N32" s="2">
        <v>27.2</v>
      </c>
      <c r="O32" s="2">
        <v>6.4</v>
      </c>
      <c r="R32" s="2" t="s">
        <v>118</v>
      </c>
      <c r="U32" s="21"/>
      <c r="V32" s="32">
        <v>30</v>
      </c>
      <c r="W32" s="32">
        <v>1023</v>
      </c>
      <c r="X32" s="23"/>
      <c r="Y32" s="23"/>
      <c r="Z32" s="23"/>
      <c r="AA32" s="45">
        <f>Sulfide!G26</f>
        <v>0.6300978792822185</v>
      </c>
      <c r="AB32" s="38">
        <v>0.47604648599999999</v>
      </c>
      <c r="AC32" s="38">
        <v>20610.944019999999</v>
      </c>
      <c r="AD32" s="38">
        <v>0</v>
      </c>
      <c r="AE32" s="38">
        <v>19.503193549999999</v>
      </c>
      <c r="AF32" s="38">
        <v>84.245167030000005</v>
      </c>
      <c r="AG32" s="38">
        <v>2.6612747489999999</v>
      </c>
      <c r="AH32" s="38">
        <v>0</v>
      </c>
      <c r="AI32" s="38"/>
      <c r="AJ32" s="38"/>
      <c r="AK32" s="38"/>
      <c r="AL32" s="38"/>
      <c r="AM32" s="38"/>
      <c r="AN32" s="38"/>
      <c r="AO32" s="38"/>
      <c r="AP32" s="38"/>
      <c r="AQ32" s="38"/>
      <c r="AR32" s="41">
        <f>Biomass!G26</f>
        <v>0.14736842105263159</v>
      </c>
      <c r="AS32" s="42" t="s">
        <v>105</v>
      </c>
      <c r="AT32" s="42" t="s">
        <v>105</v>
      </c>
      <c r="AU32" s="42">
        <v>9628</v>
      </c>
      <c r="AV32" s="42" t="s">
        <v>106</v>
      </c>
      <c r="AW32" s="42">
        <v>74749</v>
      </c>
      <c r="AX32" s="42">
        <v>1.8859999999999999</v>
      </c>
      <c r="AY32" s="42">
        <v>3988</v>
      </c>
      <c r="AZ32" s="42" t="s">
        <v>106</v>
      </c>
      <c r="BA32" s="42" t="s">
        <v>105</v>
      </c>
      <c r="BB32" s="42" t="s">
        <v>105</v>
      </c>
      <c r="BC32" s="42">
        <v>946</v>
      </c>
      <c r="BD32" s="42">
        <v>0.20200000000000001</v>
      </c>
      <c r="BE32" s="28"/>
      <c r="BF32" s="29"/>
    </row>
    <row r="33" spans="1:153" ht="17.25" customHeight="1" x14ac:dyDescent="0.15">
      <c r="A33" s="51">
        <v>42210</v>
      </c>
      <c r="B33" s="52">
        <v>2</v>
      </c>
      <c r="C33" s="52" t="s">
        <v>55</v>
      </c>
      <c r="D33" s="23"/>
      <c r="E33" s="52">
        <v>0</v>
      </c>
      <c r="F33" s="52">
        <v>0</v>
      </c>
      <c r="G33" s="52">
        <v>0</v>
      </c>
      <c r="H33" s="52"/>
      <c r="I33" s="52"/>
      <c r="J33" s="53"/>
      <c r="K33" s="53"/>
      <c r="L33" s="53"/>
      <c r="M33" s="53"/>
      <c r="N33" s="23"/>
      <c r="O33" s="23"/>
      <c r="P33" s="23"/>
      <c r="Q33" s="23"/>
      <c r="R33" s="23"/>
      <c r="S33" s="23"/>
      <c r="T33" s="23"/>
      <c r="U33" s="53"/>
      <c r="V33" s="22"/>
      <c r="W33" s="22"/>
      <c r="X33" s="23"/>
      <c r="Y33" s="23"/>
      <c r="Z33" s="23"/>
      <c r="AA33" s="2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26"/>
      <c r="AS33" s="42" t="s">
        <v>105</v>
      </c>
      <c r="AT33" s="42" t="s">
        <v>105</v>
      </c>
      <c r="AU33" s="42" t="s">
        <v>105</v>
      </c>
      <c r="AV33" s="42" t="s">
        <v>105</v>
      </c>
      <c r="AW33" s="42" t="s">
        <v>105</v>
      </c>
      <c r="AX33" s="42" t="s">
        <v>105</v>
      </c>
      <c r="AY33" s="42" t="s">
        <v>105</v>
      </c>
      <c r="AZ33" s="42" t="s">
        <v>105</v>
      </c>
      <c r="BA33" s="42" t="s">
        <v>105</v>
      </c>
      <c r="BB33" s="42" t="s">
        <v>105</v>
      </c>
      <c r="BC33" s="42" t="s">
        <v>105</v>
      </c>
      <c r="BD33" s="42" t="s">
        <v>105</v>
      </c>
      <c r="BE33" s="28"/>
      <c r="BF33" s="29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</row>
    <row r="34" spans="1:153" ht="17.25" customHeight="1" x14ac:dyDescent="0.15">
      <c r="A34" s="51">
        <v>42210</v>
      </c>
      <c r="B34" s="52">
        <v>2</v>
      </c>
      <c r="C34" s="52" t="s">
        <v>56</v>
      </c>
      <c r="D34" s="23"/>
      <c r="E34" s="52">
        <v>0</v>
      </c>
      <c r="F34" s="52">
        <v>0</v>
      </c>
      <c r="G34" s="52">
        <v>0</v>
      </c>
      <c r="H34" s="52"/>
      <c r="I34" s="52"/>
      <c r="J34" s="53"/>
      <c r="K34" s="53"/>
      <c r="L34" s="53"/>
      <c r="M34" s="53"/>
      <c r="N34" s="23"/>
      <c r="O34" s="23"/>
      <c r="P34" s="23"/>
      <c r="Q34" s="23"/>
      <c r="R34" s="23"/>
      <c r="S34" s="23"/>
      <c r="T34" s="23"/>
      <c r="U34" s="53"/>
      <c r="V34" s="22"/>
      <c r="W34" s="22"/>
      <c r="X34" s="23"/>
      <c r="Y34" s="23"/>
      <c r="Z34" s="23"/>
      <c r="AA34" s="2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26"/>
      <c r="AS34" s="42" t="s">
        <v>105</v>
      </c>
      <c r="AT34" s="42" t="s">
        <v>105</v>
      </c>
      <c r="AU34" s="42" t="s">
        <v>105</v>
      </c>
      <c r="AV34" s="42" t="s">
        <v>105</v>
      </c>
      <c r="AW34" s="42" t="s">
        <v>105</v>
      </c>
      <c r="AX34" s="42" t="s">
        <v>105</v>
      </c>
      <c r="AY34" s="42" t="s">
        <v>105</v>
      </c>
      <c r="AZ34" s="42" t="s">
        <v>105</v>
      </c>
      <c r="BA34" s="42" t="s">
        <v>105</v>
      </c>
      <c r="BB34" s="42" t="s">
        <v>105</v>
      </c>
      <c r="BC34" s="42" t="s">
        <v>105</v>
      </c>
      <c r="BD34" s="42" t="s">
        <v>105</v>
      </c>
      <c r="BE34" s="28"/>
      <c r="BF34" s="29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</row>
    <row r="35" spans="1:153" ht="17.25" customHeight="1" x14ac:dyDescent="0.15">
      <c r="A35" s="51">
        <v>42210</v>
      </c>
      <c r="B35" s="52">
        <v>2</v>
      </c>
      <c r="C35" s="52" t="s">
        <v>71</v>
      </c>
      <c r="D35" s="23"/>
      <c r="E35" s="52">
        <v>0</v>
      </c>
      <c r="F35" s="52">
        <v>0</v>
      </c>
      <c r="G35" s="52">
        <v>0</v>
      </c>
      <c r="H35" s="52"/>
      <c r="I35" s="52"/>
      <c r="J35" s="53"/>
      <c r="K35" s="53"/>
      <c r="L35" s="53"/>
      <c r="M35" s="53"/>
      <c r="N35" s="23"/>
      <c r="O35" s="23"/>
      <c r="P35" s="23"/>
      <c r="Q35" s="23"/>
      <c r="R35" s="23"/>
      <c r="S35" s="23"/>
      <c r="T35" s="23"/>
      <c r="U35" s="53"/>
      <c r="V35" s="22"/>
      <c r="W35" s="22"/>
      <c r="X35" s="23"/>
      <c r="Y35" s="23"/>
      <c r="Z35" s="23"/>
      <c r="AA35" s="2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26"/>
      <c r="AS35" s="42" t="s">
        <v>105</v>
      </c>
      <c r="AT35" s="42" t="s">
        <v>105</v>
      </c>
      <c r="AU35" s="42" t="s">
        <v>105</v>
      </c>
      <c r="AV35" s="42" t="s">
        <v>105</v>
      </c>
      <c r="AW35" s="42" t="s">
        <v>105</v>
      </c>
      <c r="AX35" s="42" t="s">
        <v>105</v>
      </c>
      <c r="AY35" s="42" t="s">
        <v>105</v>
      </c>
      <c r="AZ35" s="42" t="s">
        <v>105</v>
      </c>
      <c r="BA35" s="42" t="s">
        <v>105</v>
      </c>
      <c r="BB35" s="42" t="s">
        <v>105</v>
      </c>
      <c r="BC35" s="42" t="s">
        <v>105</v>
      </c>
      <c r="BD35" s="42" t="s">
        <v>105</v>
      </c>
      <c r="BE35" s="28"/>
      <c r="BF35" s="29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</row>
    <row r="36" spans="1:153" ht="17.25" customHeight="1" x14ac:dyDescent="0.15">
      <c r="A36" s="51">
        <v>42210</v>
      </c>
      <c r="B36" s="52">
        <v>2</v>
      </c>
      <c r="C36" s="52" t="s">
        <v>77</v>
      </c>
      <c r="D36" s="23"/>
      <c r="E36" s="52">
        <v>0</v>
      </c>
      <c r="F36" s="52">
        <v>0</v>
      </c>
      <c r="G36" s="52">
        <v>0</v>
      </c>
      <c r="H36" s="52"/>
      <c r="I36" s="52"/>
      <c r="J36" s="53"/>
      <c r="K36" s="53"/>
      <c r="L36" s="53"/>
      <c r="M36" s="53"/>
      <c r="N36" s="23"/>
      <c r="O36" s="23"/>
      <c r="P36" s="23"/>
      <c r="Q36" s="23"/>
      <c r="R36" s="23"/>
      <c r="S36" s="23"/>
      <c r="T36" s="23"/>
      <c r="U36" s="53"/>
      <c r="V36" s="22"/>
      <c r="W36" s="22"/>
      <c r="X36" s="23"/>
      <c r="Y36" s="23"/>
      <c r="Z36" s="23"/>
      <c r="AA36" s="2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26"/>
      <c r="AS36" s="42" t="s">
        <v>105</v>
      </c>
      <c r="AT36" s="42" t="s">
        <v>105</v>
      </c>
      <c r="AU36" s="42" t="s">
        <v>105</v>
      </c>
      <c r="AV36" s="42" t="s">
        <v>105</v>
      </c>
      <c r="AW36" s="42" t="s">
        <v>105</v>
      </c>
      <c r="AX36" s="42" t="s">
        <v>105</v>
      </c>
      <c r="AY36" s="42" t="s">
        <v>105</v>
      </c>
      <c r="AZ36" s="42" t="s">
        <v>105</v>
      </c>
      <c r="BA36" s="42" t="s">
        <v>105</v>
      </c>
      <c r="BB36" s="42" t="s">
        <v>105</v>
      </c>
      <c r="BC36" s="42" t="s">
        <v>105</v>
      </c>
      <c r="BD36" s="42" t="s">
        <v>105</v>
      </c>
      <c r="BE36" s="28"/>
      <c r="BF36" s="29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</row>
    <row r="37" spans="1:153" ht="17.25" customHeight="1" x14ac:dyDescent="0.15">
      <c r="I37" s="2"/>
      <c r="J37" s="21"/>
      <c r="K37" s="21"/>
      <c r="L37" s="21"/>
      <c r="M37" s="21"/>
      <c r="U37" s="21"/>
      <c r="V37" s="32"/>
      <c r="W37" s="32"/>
      <c r="X37" s="23"/>
      <c r="Y37" s="23"/>
      <c r="Z37" s="23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6"/>
      <c r="AS37" s="42" t="s">
        <v>105</v>
      </c>
      <c r="AT37" s="42" t="s">
        <v>105</v>
      </c>
      <c r="AU37" s="42" t="s">
        <v>105</v>
      </c>
      <c r="AV37" s="42" t="s">
        <v>105</v>
      </c>
      <c r="AW37" s="42" t="s">
        <v>105</v>
      </c>
      <c r="AX37" s="42" t="s">
        <v>105</v>
      </c>
      <c r="AY37" s="42" t="s">
        <v>105</v>
      </c>
      <c r="AZ37" s="42" t="s">
        <v>105</v>
      </c>
      <c r="BA37" s="42" t="s">
        <v>105</v>
      </c>
      <c r="BB37" s="42" t="s">
        <v>105</v>
      </c>
      <c r="BC37" s="42" t="s">
        <v>105</v>
      </c>
      <c r="BD37" s="42" t="s">
        <v>105</v>
      </c>
      <c r="BE37" s="28"/>
      <c r="BF37" s="29"/>
    </row>
    <row r="38" spans="1:153" ht="17.25" customHeight="1" x14ac:dyDescent="0.15">
      <c r="A38" s="4">
        <v>42211</v>
      </c>
      <c r="B38" s="2">
        <v>3</v>
      </c>
      <c r="C38" s="2" t="s">
        <v>10</v>
      </c>
      <c r="D38" s="30">
        <v>0.72777777777777775</v>
      </c>
      <c r="E38" s="2" t="s">
        <v>94</v>
      </c>
      <c r="F38" s="2" t="s">
        <v>94</v>
      </c>
      <c r="G38" s="2" t="s">
        <v>94</v>
      </c>
      <c r="H38" s="2" t="s">
        <v>113</v>
      </c>
      <c r="I38" s="2" t="s">
        <v>96</v>
      </c>
      <c r="J38" s="1" t="s">
        <v>97</v>
      </c>
      <c r="K38" s="1" t="s">
        <v>98</v>
      </c>
      <c r="L38" s="1" t="s">
        <v>130</v>
      </c>
      <c r="M38" s="1" t="s">
        <v>131</v>
      </c>
      <c r="N38" s="2">
        <v>26.8</v>
      </c>
      <c r="O38" s="2">
        <v>6.9</v>
      </c>
      <c r="P38" s="2">
        <v>62</v>
      </c>
      <c r="U38" s="1" t="s">
        <v>132</v>
      </c>
      <c r="V38" s="32">
        <v>5</v>
      </c>
      <c r="W38" s="32">
        <v>1005</v>
      </c>
      <c r="X38" s="23"/>
      <c r="Y38" s="23"/>
      <c r="Z38" s="23"/>
      <c r="AA38" s="45">
        <f>Sulfide!G28</f>
        <v>-4.9619358346927683E-2</v>
      </c>
      <c r="AB38" s="38">
        <v>0</v>
      </c>
      <c r="AC38" s="38">
        <v>1100.726306</v>
      </c>
      <c r="AD38" s="38">
        <v>0</v>
      </c>
      <c r="AE38" s="38">
        <v>144.57421289999999</v>
      </c>
      <c r="AF38" s="38">
        <v>4.7987577620000001</v>
      </c>
      <c r="AG38" s="38">
        <v>0.82839389900000004</v>
      </c>
      <c r="AH38" s="38">
        <v>0</v>
      </c>
      <c r="AI38" s="38"/>
      <c r="AJ38" s="38"/>
      <c r="AK38" s="38"/>
      <c r="AL38" s="38"/>
      <c r="AM38" s="38"/>
      <c r="AN38" s="38"/>
      <c r="AO38" s="38"/>
      <c r="AP38" s="38"/>
      <c r="AQ38" s="38"/>
      <c r="AR38" s="41">
        <f>Biomass!G28</f>
        <v>0</v>
      </c>
      <c r="AS38" s="42" t="s">
        <v>105</v>
      </c>
      <c r="AT38" s="42" t="s">
        <v>105</v>
      </c>
      <c r="AU38" s="42" t="s">
        <v>105</v>
      </c>
      <c r="AV38" s="42" t="s">
        <v>105</v>
      </c>
      <c r="AW38" s="42">
        <v>47346</v>
      </c>
      <c r="AX38" s="42">
        <v>1.1950000000000001</v>
      </c>
      <c r="AY38" s="42" t="s">
        <v>105</v>
      </c>
      <c r="AZ38" s="42" t="s">
        <v>105</v>
      </c>
      <c r="BA38" s="42" t="s">
        <v>105</v>
      </c>
      <c r="BB38" s="42" t="s">
        <v>105</v>
      </c>
      <c r="BC38" s="42" t="s">
        <v>105</v>
      </c>
      <c r="BD38" s="42" t="s">
        <v>105</v>
      </c>
      <c r="BE38" s="28"/>
      <c r="BF38" s="29"/>
    </row>
    <row r="39" spans="1:153" ht="17.25" customHeight="1" x14ac:dyDescent="0.15">
      <c r="A39" s="4">
        <v>42211</v>
      </c>
      <c r="B39" s="2">
        <v>3</v>
      </c>
      <c r="C39" s="2" t="s">
        <v>13</v>
      </c>
      <c r="E39" s="2" t="s">
        <v>94</v>
      </c>
      <c r="F39" s="2" t="s">
        <v>94</v>
      </c>
      <c r="G39" s="2" t="s">
        <v>94</v>
      </c>
      <c r="H39" s="2" t="s">
        <v>113</v>
      </c>
      <c r="I39" s="2" t="s">
        <v>96</v>
      </c>
      <c r="J39" s="1" t="s">
        <v>97</v>
      </c>
      <c r="K39" s="1" t="s">
        <v>98</v>
      </c>
      <c r="L39" s="1" t="s">
        <v>130</v>
      </c>
      <c r="M39" s="1" t="s">
        <v>131</v>
      </c>
      <c r="N39" s="2">
        <v>27.4</v>
      </c>
      <c r="O39" s="2">
        <v>6.8</v>
      </c>
      <c r="P39" s="2">
        <v>48.9</v>
      </c>
      <c r="U39" s="21"/>
      <c r="V39" s="32">
        <v>10.5</v>
      </c>
      <c r="W39" s="32">
        <v>1007</v>
      </c>
      <c r="X39" s="23"/>
      <c r="Y39" s="23"/>
      <c r="Z39" s="23"/>
      <c r="AA39" s="45">
        <f>Sulfide!G29</f>
        <v>0.99714518760195758</v>
      </c>
      <c r="AB39" s="38">
        <v>0</v>
      </c>
      <c r="AC39" s="38">
        <v>3649.9266790000001</v>
      </c>
      <c r="AD39" s="38">
        <v>8.4562331099999994</v>
      </c>
      <c r="AE39" s="38">
        <v>29.27239144</v>
      </c>
      <c r="AF39" s="38">
        <v>14.63912972</v>
      </c>
      <c r="AG39" s="38">
        <v>1.0853450609999999</v>
      </c>
      <c r="AH39" s="38">
        <v>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41">
        <f>Biomass!G29</f>
        <v>3.5714285714285705E-2</v>
      </c>
      <c r="AS39" s="42" t="s">
        <v>105</v>
      </c>
      <c r="AT39" s="42" t="s">
        <v>105</v>
      </c>
      <c r="AU39" s="42" t="s">
        <v>105</v>
      </c>
      <c r="AV39" s="42" t="s">
        <v>105</v>
      </c>
      <c r="AW39" s="42">
        <v>7600</v>
      </c>
      <c r="AX39" s="42">
        <v>0.192</v>
      </c>
      <c r="AY39" s="42">
        <v>1969</v>
      </c>
      <c r="AZ39" s="42" t="s">
        <v>106</v>
      </c>
      <c r="BA39" s="42" t="s">
        <v>105</v>
      </c>
      <c r="BB39" s="42" t="s">
        <v>105</v>
      </c>
      <c r="BC39" s="42" t="s">
        <v>105</v>
      </c>
      <c r="BD39" s="42" t="s">
        <v>105</v>
      </c>
      <c r="BE39" s="28"/>
      <c r="BF39" s="29"/>
    </row>
    <row r="40" spans="1:153" ht="17.25" customHeight="1" x14ac:dyDescent="0.15">
      <c r="A40" s="4">
        <v>42211</v>
      </c>
      <c r="B40" s="2">
        <v>3</v>
      </c>
      <c r="C40" s="2" t="s">
        <v>30</v>
      </c>
      <c r="E40" s="2" t="s">
        <v>94</v>
      </c>
      <c r="F40" s="2" t="s">
        <v>94</v>
      </c>
      <c r="G40" s="2" t="s">
        <v>94</v>
      </c>
      <c r="H40" s="2" t="s">
        <v>113</v>
      </c>
      <c r="I40" s="2" t="s">
        <v>96</v>
      </c>
      <c r="J40" s="1" t="s">
        <v>97</v>
      </c>
      <c r="K40" s="1" t="s">
        <v>98</v>
      </c>
      <c r="L40" s="1" t="s">
        <v>130</v>
      </c>
      <c r="M40" s="1" t="s">
        <v>131</v>
      </c>
      <c r="N40" s="2">
        <v>27.7</v>
      </c>
      <c r="O40" s="2">
        <v>6.3</v>
      </c>
      <c r="P40" s="2">
        <v>39.799999999999997</v>
      </c>
      <c r="U40" s="21"/>
      <c r="V40" s="32">
        <v>23</v>
      </c>
      <c r="W40" s="32">
        <v>1017</v>
      </c>
      <c r="X40" s="23"/>
      <c r="Y40" s="23"/>
      <c r="Z40" s="23"/>
      <c r="AA40" s="45">
        <f>Sulfide!G30</f>
        <v>0.8815932572050027</v>
      </c>
      <c r="AB40" s="38">
        <v>1.8661438999999998E-2</v>
      </c>
      <c r="AC40" s="38">
        <v>11199.409530000001</v>
      </c>
      <c r="AD40" s="38">
        <v>19.696546850000001</v>
      </c>
      <c r="AE40" s="38">
        <v>39.070832019999997</v>
      </c>
      <c r="AF40" s="38">
        <v>44.625648169999998</v>
      </c>
      <c r="AG40" s="38">
        <v>3.0677717979999999</v>
      </c>
      <c r="AH40" s="38">
        <v>0</v>
      </c>
      <c r="AI40" s="38"/>
      <c r="AJ40" s="38"/>
      <c r="AK40" s="38"/>
      <c r="AL40" s="38"/>
      <c r="AM40" s="38"/>
      <c r="AN40" s="38"/>
      <c r="AO40" s="38"/>
      <c r="AP40" s="38"/>
      <c r="AQ40" s="38"/>
      <c r="AR40" s="41">
        <f>Biomass!G30</f>
        <v>0.14545454545454542</v>
      </c>
      <c r="AS40" s="42" t="s">
        <v>105</v>
      </c>
      <c r="AT40" s="42" t="s">
        <v>105</v>
      </c>
      <c r="AU40" s="42" t="s">
        <v>105</v>
      </c>
      <c r="AV40" s="42" t="s">
        <v>105</v>
      </c>
      <c r="AW40" s="42">
        <v>4222</v>
      </c>
      <c r="AX40" s="42">
        <v>0.107</v>
      </c>
      <c r="AY40" s="42" t="s">
        <v>105</v>
      </c>
      <c r="AZ40" s="42" t="s">
        <v>105</v>
      </c>
      <c r="BA40" s="42" t="s">
        <v>105</v>
      </c>
      <c r="BB40" s="42" t="s">
        <v>105</v>
      </c>
      <c r="BC40" s="42" t="s">
        <v>105</v>
      </c>
      <c r="BD40" s="42" t="s">
        <v>105</v>
      </c>
      <c r="BE40" s="28"/>
      <c r="BF40" s="29"/>
    </row>
    <row r="41" spans="1:153" ht="17.25" customHeight="1" x14ac:dyDescent="0.15">
      <c r="A41" s="4">
        <v>42211</v>
      </c>
      <c r="B41" s="2">
        <v>3</v>
      </c>
      <c r="C41" s="2" t="s">
        <v>39</v>
      </c>
      <c r="E41" s="2" t="s">
        <v>94</v>
      </c>
      <c r="F41" s="2" t="s">
        <v>94</v>
      </c>
      <c r="G41" s="2" t="s">
        <v>94</v>
      </c>
      <c r="H41" s="2" t="s">
        <v>113</v>
      </c>
      <c r="I41" s="2" t="s">
        <v>96</v>
      </c>
      <c r="J41" s="1" t="s">
        <v>97</v>
      </c>
      <c r="K41" s="1" t="s">
        <v>98</v>
      </c>
      <c r="L41" s="1" t="s">
        <v>130</v>
      </c>
      <c r="M41" s="1" t="s">
        <v>131</v>
      </c>
      <c r="N41" s="2">
        <v>26.8</v>
      </c>
      <c r="O41" s="2">
        <v>6.36</v>
      </c>
      <c r="P41" s="2">
        <v>18.100000000000001</v>
      </c>
      <c r="R41" s="2" t="s">
        <v>118</v>
      </c>
      <c r="U41" s="21"/>
      <c r="V41" s="32">
        <v>33</v>
      </c>
      <c r="W41" s="32">
        <v>1025</v>
      </c>
      <c r="X41" s="23"/>
      <c r="Y41" s="23"/>
      <c r="Z41" s="23"/>
      <c r="AA41" s="45">
        <f>Sulfide!G31</f>
        <v>0.6300978792822185</v>
      </c>
      <c r="AB41" s="38">
        <v>0</v>
      </c>
      <c r="AC41" s="38">
        <v>14937.80336</v>
      </c>
      <c r="AD41" s="38">
        <v>19.8529473</v>
      </c>
      <c r="AE41" s="38">
        <v>19.322585360000001</v>
      </c>
      <c r="AF41" s="38">
        <v>57.908712880000003</v>
      </c>
      <c r="AG41" s="38">
        <v>14.879532409999999</v>
      </c>
      <c r="AH41" s="38">
        <v>0</v>
      </c>
      <c r="AI41" s="38"/>
      <c r="AJ41" s="38"/>
      <c r="AK41" s="38"/>
      <c r="AL41" s="38"/>
      <c r="AM41" s="38"/>
      <c r="AN41" s="38"/>
      <c r="AO41" s="38"/>
      <c r="AP41" s="38"/>
      <c r="AQ41" s="38"/>
      <c r="AR41" s="41">
        <f>Biomass!G31</f>
        <v>0.23529411764705882</v>
      </c>
      <c r="AS41" s="42" t="s">
        <v>105</v>
      </c>
      <c r="AT41" s="42" t="s">
        <v>105</v>
      </c>
      <c r="AU41" s="42" t="s">
        <v>105</v>
      </c>
      <c r="AV41" s="42" t="s">
        <v>105</v>
      </c>
      <c r="AW41" s="42">
        <v>15399</v>
      </c>
      <c r="AX41" s="42">
        <v>0.38900000000000001</v>
      </c>
      <c r="AY41" s="42" t="s">
        <v>105</v>
      </c>
      <c r="AZ41" s="42" t="s">
        <v>105</v>
      </c>
      <c r="BA41" s="42" t="s">
        <v>105</v>
      </c>
      <c r="BB41" s="42" t="s">
        <v>105</v>
      </c>
      <c r="BC41" s="42" t="s">
        <v>105</v>
      </c>
      <c r="BD41" s="42" t="s">
        <v>105</v>
      </c>
      <c r="BE41" s="28"/>
      <c r="BF41" s="29"/>
    </row>
    <row r="42" spans="1:153" ht="17.25" customHeight="1" x14ac:dyDescent="0.15">
      <c r="A42" s="4">
        <v>42211</v>
      </c>
      <c r="B42" s="2">
        <v>3</v>
      </c>
      <c r="C42" s="2" t="s">
        <v>40</v>
      </c>
      <c r="D42" s="30">
        <v>0.73263888888888884</v>
      </c>
      <c r="E42" s="2" t="s">
        <v>94</v>
      </c>
      <c r="F42" s="2" t="s">
        <v>94</v>
      </c>
      <c r="G42" s="2" t="s">
        <v>94</v>
      </c>
      <c r="H42" s="2" t="s">
        <v>113</v>
      </c>
      <c r="I42" s="2" t="s">
        <v>96</v>
      </c>
      <c r="J42" s="1" t="s">
        <v>97</v>
      </c>
      <c r="K42" s="1" t="s">
        <v>98</v>
      </c>
      <c r="L42" s="1" t="s">
        <v>130</v>
      </c>
      <c r="M42" s="1" t="s">
        <v>131</v>
      </c>
      <c r="N42" s="2">
        <v>26.8</v>
      </c>
      <c r="O42" s="2">
        <v>7.08</v>
      </c>
      <c r="P42" s="2">
        <v>54.5</v>
      </c>
      <c r="R42" s="2"/>
      <c r="S42" s="2">
        <v>80</v>
      </c>
      <c r="T42" s="2">
        <v>33.4</v>
      </c>
      <c r="U42" s="1" t="s">
        <v>132</v>
      </c>
      <c r="V42" s="32">
        <v>7</v>
      </c>
      <c r="W42" s="32">
        <v>1006</v>
      </c>
      <c r="X42" s="23"/>
      <c r="Y42" s="23"/>
      <c r="Z42" s="23"/>
      <c r="AA42" s="45">
        <f>Sulfide!G32</f>
        <v>-5.6416530723219132E-3</v>
      </c>
      <c r="AB42" s="38">
        <v>0</v>
      </c>
      <c r="AC42" s="38">
        <v>1099.6579320000001</v>
      </c>
      <c r="AD42" s="38">
        <v>0</v>
      </c>
      <c r="AE42" s="38">
        <v>146.1406064</v>
      </c>
      <c r="AF42" s="38">
        <v>26.803520290000002</v>
      </c>
      <c r="AG42" s="38">
        <v>15.878501079999999</v>
      </c>
      <c r="AH42" s="38">
        <v>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41">
        <f>Biomass!G32</f>
        <v>6.1728395061728454E-2</v>
      </c>
      <c r="AS42" s="42" t="s">
        <v>105</v>
      </c>
      <c r="AT42" s="42" t="s">
        <v>105</v>
      </c>
      <c r="AU42" s="42" t="s">
        <v>105</v>
      </c>
      <c r="AV42" s="42" t="s">
        <v>105</v>
      </c>
      <c r="AW42" s="42">
        <v>8986</v>
      </c>
      <c r="AX42" s="42">
        <v>0.22700000000000001</v>
      </c>
      <c r="AY42" s="42" t="s">
        <v>105</v>
      </c>
      <c r="AZ42" s="42" t="s">
        <v>105</v>
      </c>
      <c r="BA42" s="42" t="s">
        <v>105</v>
      </c>
      <c r="BB42" s="42" t="s">
        <v>105</v>
      </c>
      <c r="BC42" s="42" t="s">
        <v>105</v>
      </c>
      <c r="BD42" s="42" t="s">
        <v>105</v>
      </c>
      <c r="BE42" s="28"/>
      <c r="BF42" s="29"/>
    </row>
    <row r="43" spans="1:153" ht="17.25" customHeight="1" x14ac:dyDescent="0.15">
      <c r="A43" s="4">
        <v>42211</v>
      </c>
      <c r="B43" s="2">
        <v>3</v>
      </c>
      <c r="C43" s="2" t="s">
        <v>41</v>
      </c>
      <c r="E43" s="2" t="s">
        <v>94</v>
      </c>
      <c r="F43" s="2" t="s">
        <v>94</v>
      </c>
      <c r="G43" s="2" t="s">
        <v>94</v>
      </c>
      <c r="H43" s="2" t="s">
        <v>113</v>
      </c>
      <c r="I43" s="2" t="s">
        <v>96</v>
      </c>
      <c r="J43" s="1" t="s">
        <v>97</v>
      </c>
      <c r="K43" s="1" t="s">
        <v>98</v>
      </c>
      <c r="L43" s="1" t="s">
        <v>130</v>
      </c>
      <c r="M43" s="1" t="s">
        <v>131</v>
      </c>
      <c r="N43" s="2">
        <v>26.8</v>
      </c>
      <c r="O43" s="2">
        <v>7.01</v>
      </c>
      <c r="P43" s="2">
        <v>44.5</v>
      </c>
      <c r="U43" s="21"/>
      <c r="V43" s="32">
        <v>12</v>
      </c>
      <c r="W43" s="32">
        <v>1009.5</v>
      </c>
      <c r="X43" s="23"/>
      <c r="Y43" s="23"/>
      <c r="Z43" s="23"/>
      <c r="AA43" s="45">
        <f>Sulfide!G33</f>
        <v>0.99714518760195758</v>
      </c>
      <c r="AB43" s="38">
        <v>0</v>
      </c>
      <c r="AC43" s="38">
        <v>4898.1430790000004</v>
      </c>
      <c r="AD43" s="38">
        <v>11.390578530000001</v>
      </c>
      <c r="AE43" s="38">
        <v>59.550928149999997</v>
      </c>
      <c r="AF43" s="38">
        <v>48.136811799999997</v>
      </c>
      <c r="AG43" s="38">
        <v>21.641058699999999</v>
      </c>
      <c r="AH43" s="38">
        <v>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41">
        <f>Biomass!G33</f>
        <v>9.7297297297297275E-2</v>
      </c>
      <c r="AS43" s="42" t="s">
        <v>105</v>
      </c>
      <c r="AT43" s="42" t="s">
        <v>105</v>
      </c>
      <c r="AU43" s="42" t="s">
        <v>105</v>
      </c>
      <c r="AV43" s="42" t="s">
        <v>105</v>
      </c>
      <c r="AW43" s="42">
        <v>5716</v>
      </c>
      <c r="AX43" s="42">
        <v>0.14399999999999999</v>
      </c>
      <c r="AY43" s="42">
        <v>1778</v>
      </c>
      <c r="AZ43" s="42" t="s">
        <v>106</v>
      </c>
      <c r="BA43" s="42" t="s">
        <v>105</v>
      </c>
      <c r="BB43" s="42" t="s">
        <v>105</v>
      </c>
      <c r="BC43" s="42" t="s">
        <v>105</v>
      </c>
      <c r="BD43" s="42" t="s">
        <v>105</v>
      </c>
      <c r="BE43" s="28"/>
      <c r="BF43" s="29"/>
    </row>
    <row r="44" spans="1:153" ht="17.25" customHeight="1" x14ac:dyDescent="0.15">
      <c r="A44" s="4">
        <v>42211</v>
      </c>
      <c r="B44" s="2">
        <v>3</v>
      </c>
      <c r="C44" s="2" t="s">
        <v>42</v>
      </c>
      <c r="E44" s="2" t="s">
        <v>94</v>
      </c>
      <c r="F44" s="2" t="s">
        <v>94</v>
      </c>
      <c r="G44" s="2" t="s">
        <v>94</v>
      </c>
      <c r="H44" s="2" t="s">
        <v>113</v>
      </c>
      <c r="I44" s="2" t="s">
        <v>96</v>
      </c>
      <c r="J44" s="1" t="s">
        <v>97</v>
      </c>
      <c r="K44" s="1" t="s">
        <v>98</v>
      </c>
      <c r="L44" s="1" t="s">
        <v>130</v>
      </c>
      <c r="M44" s="1" t="s">
        <v>131</v>
      </c>
      <c r="N44" s="2">
        <v>27.2</v>
      </c>
      <c r="O44" s="2">
        <v>6.32</v>
      </c>
      <c r="P44" s="2">
        <v>11.8</v>
      </c>
      <c r="U44" s="21"/>
      <c r="V44" s="32">
        <v>25</v>
      </c>
      <c r="W44" s="32">
        <v>1018</v>
      </c>
      <c r="X44" s="23"/>
      <c r="Y44" s="23"/>
      <c r="Z44" s="23"/>
      <c r="AA44" s="45">
        <f>Sulfide!G34</f>
        <v>0.8815932572050027</v>
      </c>
      <c r="AB44" s="38">
        <v>3.0675184000000001E-2</v>
      </c>
      <c r="AC44" s="38">
        <v>12149.313539999999</v>
      </c>
      <c r="AD44" s="38">
        <v>12.78359655</v>
      </c>
      <c r="AE44" s="38">
        <v>117.83270760000001</v>
      </c>
      <c r="AF44" s="38">
        <v>48.645736069999998</v>
      </c>
      <c r="AG44" s="38">
        <v>2.4354519639999999</v>
      </c>
      <c r="AH44" s="38">
        <v>0</v>
      </c>
      <c r="AI44" s="38"/>
      <c r="AJ44" s="38"/>
      <c r="AK44" s="38"/>
      <c r="AL44" s="38"/>
      <c r="AM44" s="38"/>
      <c r="AN44" s="38"/>
      <c r="AO44" s="38"/>
      <c r="AP44" s="38"/>
      <c r="AQ44" s="38"/>
      <c r="AR44" s="41">
        <f>Biomass!G34</f>
        <v>0.16568047337278111</v>
      </c>
      <c r="AS44" s="42" t="s">
        <v>105</v>
      </c>
      <c r="AT44" s="42" t="s">
        <v>105</v>
      </c>
      <c r="AU44" s="42" t="s">
        <v>105</v>
      </c>
      <c r="AV44" s="42" t="s">
        <v>105</v>
      </c>
      <c r="AW44" s="42">
        <v>3759</v>
      </c>
      <c r="AX44" s="42">
        <v>9.5000000000000001E-2</v>
      </c>
      <c r="AY44" s="42" t="s">
        <v>105</v>
      </c>
      <c r="AZ44" s="42" t="s">
        <v>105</v>
      </c>
      <c r="BA44" s="42" t="s">
        <v>105</v>
      </c>
      <c r="BB44" s="42" t="s">
        <v>105</v>
      </c>
      <c r="BC44" s="42" t="s">
        <v>105</v>
      </c>
      <c r="BD44" s="42" t="s">
        <v>105</v>
      </c>
      <c r="BE44" s="28"/>
      <c r="BF44" s="29"/>
    </row>
    <row r="45" spans="1:153" ht="17.25" customHeight="1" x14ac:dyDescent="0.15">
      <c r="A45" s="4">
        <v>42211</v>
      </c>
      <c r="B45" s="2">
        <v>3</v>
      </c>
      <c r="C45" s="2" t="s">
        <v>43</v>
      </c>
      <c r="E45" s="2" t="s">
        <v>94</v>
      </c>
      <c r="F45" s="2" t="s">
        <v>94</v>
      </c>
      <c r="G45" s="2" t="s">
        <v>94</v>
      </c>
      <c r="H45" s="2" t="s">
        <v>113</v>
      </c>
      <c r="I45" s="2" t="s">
        <v>96</v>
      </c>
      <c r="J45" s="1" t="s">
        <v>97</v>
      </c>
      <c r="K45" s="1" t="s">
        <v>98</v>
      </c>
      <c r="L45" s="1" t="s">
        <v>130</v>
      </c>
      <c r="M45" s="1" t="s">
        <v>131</v>
      </c>
      <c r="N45" s="2">
        <v>25.8</v>
      </c>
      <c r="O45" s="2">
        <v>6.33</v>
      </c>
      <c r="P45" s="2">
        <v>8.9</v>
      </c>
      <c r="R45" s="2" t="s">
        <v>118</v>
      </c>
      <c r="U45" s="21"/>
      <c r="V45" s="32">
        <v>31.5</v>
      </c>
      <c r="W45" s="32">
        <v>1023</v>
      </c>
      <c r="X45" s="23"/>
      <c r="Y45" s="23"/>
      <c r="Z45" s="23"/>
      <c r="AA45" s="45">
        <f>Sulfide!G35</f>
        <v>0.72525829255029906</v>
      </c>
      <c r="AB45" s="38">
        <v>0.20658824000000001</v>
      </c>
      <c r="AC45" s="38">
        <v>15884.383229999999</v>
      </c>
      <c r="AD45" s="38">
        <v>21.021208550000001</v>
      </c>
      <c r="AE45" s="38">
        <v>259.07029790000001</v>
      </c>
      <c r="AF45" s="38">
        <v>62.023038999999997</v>
      </c>
      <c r="AG45" s="38">
        <v>19.544547420000001</v>
      </c>
      <c r="AH45" s="38">
        <v>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41">
        <f>Biomass!G35</f>
        <v>0.12162162162162181</v>
      </c>
      <c r="AS45" s="42" t="s">
        <v>105</v>
      </c>
      <c r="AT45" s="42" t="s">
        <v>105</v>
      </c>
      <c r="AU45" s="42" t="s">
        <v>105</v>
      </c>
      <c r="AV45" s="42" t="s">
        <v>105</v>
      </c>
      <c r="AW45" s="42">
        <v>3427</v>
      </c>
      <c r="AX45" s="42">
        <v>8.5999999999999993E-2</v>
      </c>
      <c r="AY45" s="42" t="s">
        <v>105</v>
      </c>
      <c r="AZ45" s="42" t="s">
        <v>105</v>
      </c>
      <c r="BA45" s="42" t="s">
        <v>105</v>
      </c>
      <c r="BB45" s="42" t="s">
        <v>105</v>
      </c>
      <c r="BC45" s="42" t="s">
        <v>105</v>
      </c>
      <c r="BD45" s="42" t="s">
        <v>105</v>
      </c>
      <c r="BE45" s="28"/>
      <c r="BF45" s="29"/>
    </row>
    <row r="46" spans="1:153" ht="17.25" customHeight="1" x14ac:dyDescent="0.15">
      <c r="A46" s="4">
        <v>42211</v>
      </c>
      <c r="B46" s="2">
        <v>3</v>
      </c>
      <c r="C46" s="2" t="s">
        <v>44</v>
      </c>
      <c r="D46" s="30">
        <v>0.74444444444444446</v>
      </c>
      <c r="E46" s="2" t="s">
        <v>94</v>
      </c>
      <c r="F46" s="2" t="s">
        <v>94</v>
      </c>
      <c r="G46" s="2" t="s">
        <v>94</v>
      </c>
      <c r="H46" s="2" t="s">
        <v>113</v>
      </c>
      <c r="I46" s="2" t="s">
        <v>96</v>
      </c>
      <c r="J46" s="1" t="s">
        <v>133</v>
      </c>
      <c r="K46" s="1" t="s">
        <v>134</v>
      </c>
      <c r="L46" s="1" t="s">
        <v>135</v>
      </c>
      <c r="M46" s="1" t="s">
        <v>131</v>
      </c>
      <c r="N46" s="2">
        <v>26.3</v>
      </c>
      <c r="O46" s="2">
        <v>6.58</v>
      </c>
      <c r="P46" s="2">
        <v>52.7</v>
      </c>
      <c r="R46" s="2"/>
      <c r="S46" s="2">
        <v>-97</v>
      </c>
      <c r="T46" s="2">
        <v>79</v>
      </c>
      <c r="U46" s="1" t="s">
        <v>136</v>
      </c>
      <c r="V46" s="32">
        <v>5</v>
      </c>
      <c r="W46" s="32">
        <v>1004</v>
      </c>
      <c r="X46" s="23"/>
      <c r="Y46" s="23"/>
      <c r="Z46" s="23"/>
      <c r="AA46" s="45">
        <f>Sulfide!G36</f>
        <v>1.8148450244698203E-2</v>
      </c>
      <c r="AB46" s="38">
        <v>0</v>
      </c>
      <c r="AC46" s="38">
        <v>1036.1327220000001</v>
      </c>
      <c r="AD46" s="38">
        <v>0.49006073300000003</v>
      </c>
      <c r="AE46" s="38">
        <v>139.44963340000001</v>
      </c>
      <c r="AF46" s="38">
        <v>31.235940039999999</v>
      </c>
      <c r="AG46" s="38">
        <v>15.65115271</v>
      </c>
      <c r="AH46" s="38">
        <v>0</v>
      </c>
      <c r="AI46" s="38"/>
      <c r="AJ46" s="38"/>
      <c r="AK46" s="38"/>
      <c r="AL46" s="38"/>
      <c r="AM46" s="38"/>
      <c r="AN46" s="38"/>
      <c r="AO46" s="38"/>
      <c r="AP46" s="38"/>
      <c r="AQ46" s="38"/>
      <c r="AR46" s="41">
        <f>Biomass!G36</f>
        <v>1.1363636363636491E-2</v>
      </c>
      <c r="AS46" s="42" t="s">
        <v>105</v>
      </c>
      <c r="AT46" s="42" t="s">
        <v>105</v>
      </c>
      <c r="AU46" s="42">
        <v>1337</v>
      </c>
      <c r="AV46" s="42" t="s">
        <v>106</v>
      </c>
      <c r="AW46" s="42" t="s">
        <v>105</v>
      </c>
      <c r="AX46" s="42">
        <v>0</v>
      </c>
      <c r="AY46" s="42" t="s">
        <v>105</v>
      </c>
      <c r="AZ46" s="42" t="s">
        <v>105</v>
      </c>
      <c r="BA46" s="42" t="s">
        <v>105</v>
      </c>
      <c r="BB46" s="42" t="s">
        <v>105</v>
      </c>
      <c r="BC46" s="42" t="s">
        <v>105</v>
      </c>
      <c r="BD46" s="42" t="s">
        <v>105</v>
      </c>
      <c r="BE46" s="28"/>
      <c r="BF46" s="29"/>
    </row>
    <row r="47" spans="1:153" ht="17.25" customHeight="1" x14ac:dyDescent="0.15">
      <c r="A47" s="4">
        <v>42211</v>
      </c>
      <c r="B47" s="2">
        <v>3</v>
      </c>
      <c r="C47" s="2" t="s">
        <v>47</v>
      </c>
      <c r="E47" s="2" t="s">
        <v>94</v>
      </c>
      <c r="F47" s="2" t="s">
        <v>94</v>
      </c>
      <c r="G47" s="2" t="s">
        <v>94</v>
      </c>
      <c r="H47" s="2" t="s">
        <v>113</v>
      </c>
      <c r="I47" s="2" t="s">
        <v>96</v>
      </c>
      <c r="J47" s="1" t="s">
        <v>133</v>
      </c>
      <c r="K47" s="1" t="s">
        <v>134</v>
      </c>
      <c r="L47" s="1" t="s">
        <v>135</v>
      </c>
      <c r="M47" s="1" t="s">
        <v>131</v>
      </c>
      <c r="N47" s="2">
        <v>26.4</v>
      </c>
      <c r="O47" s="2">
        <v>6.58</v>
      </c>
      <c r="P47" s="2">
        <v>50.3</v>
      </c>
      <c r="U47" s="21"/>
      <c r="V47" s="32">
        <v>10.5</v>
      </c>
      <c r="W47" s="32">
        <v>1008.5</v>
      </c>
      <c r="X47" s="23"/>
      <c r="Y47" s="23"/>
      <c r="Z47" s="23"/>
      <c r="AA47" s="45">
        <f>Sulfide!G37</f>
        <v>0.84081022294725383</v>
      </c>
      <c r="AB47" s="38">
        <v>0</v>
      </c>
      <c r="AC47" s="38">
        <v>3932.5553580000001</v>
      </c>
      <c r="AD47" s="38">
        <v>9.4809551499999998</v>
      </c>
      <c r="AE47" s="38">
        <v>27.918126059999999</v>
      </c>
      <c r="AF47" s="38">
        <v>64.923700740000001</v>
      </c>
      <c r="AG47" s="38">
        <v>20.348470649999999</v>
      </c>
      <c r="AH47" s="38">
        <v>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41">
        <f>Biomass!G37</f>
        <v>0.1958762886597939</v>
      </c>
      <c r="AS47" s="42" t="s">
        <v>105</v>
      </c>
      <c r="AT47" s="42" t="s">
        <v>105</v>
      </c>
      <c r="AU47" s="42" t="s">
        <v>105</v>
      </c>
      <c r="AV47" s="42" t="s">
        <v>105</v>
      </c>
      <c r="AW47" s="42">
        <v>837</v>
      </c>
      <c r="AX47" s="42">
        <v>2.1000000000000001E-2</v>
      </c>
      <c r="AY47" s="42" t="s">
        <v>105</v>
      </c>
      <c r="AZ47" s="42" t="s">
        <v>105</v>
      </c>
      <c r="BA47" s="42" t="s">
        <v>105</v>
      </c>
      <c r="BB47" s="42" t="s">
        <v>105</v>
      </c>
      <c r="BC47" s="42" t="s">
        <v>105</v>
      </c>
      <c r="BD47" s="42" t="s">
        <v>105</v>
      </c>
      <c r="BE47" s="28"/>
      <c r="BF47" s="29"/>
    </row>
    <row r="48" spans="1:153" ht="17.25" customHeight="1" x14ac:dyDescent="0.15">
      <c r="A48" s="4">
        <v>42211</v>
      </c>
      <c r="B48" s="2">
        <v>3</v>
      </c>
      <c r="C48" s="2" t="s">
        <v>48</v>
      </c>
      <c r="E48" s="2" t="s">
        <v>94</v>
      </c>
      <c r="F48" s="2" t="s">
        <v>94</v>
      </c>
      <c r="G48" s="2" t="s">
        <v>94</v>
      </c>
      <c r="H48" s="2" t="s">
        <v>113</v>
      </c>
      <c r="I48" s="2" t="s">
        <v>96</v>
      </c>
      <c r="J48" s="1" t="s">
        <v>133</v>
      </c>
      <c r="K48" s="1" t="s">
        <v>134</v>
      </c>
      <c r="L48" s="1" t="s">
        <v>135</v>
      </c>
      <c r="M48" s="1" t="s">
        <v>131</v>
      </c>
      <c r="N48" s="2">
        <v>27.3</v>
      </c>
      <c r="O48" s="2">
        <v>6.34</v>
      </c>
      <c r="P48" s="2">
        <v>8.5</v>
      </c>
      <c r="U48" s="21"/>
      <c r="V48" s="32">
        <v>25.5</v>
      </c>
      <c r="W48" s="32">
        <v>1019</v>
      </c>
      <c r="X48" s="23"/>
      <c r="Y48" s="23"/>
      <c r="Z48" s="23"/>
      <c r="AA48" s="45">
        <f>Sulfide!G38</f>
        <v>0.66408374116367597</v>
      </c>
      <c r="AB48" s="38">
        <v>0.146150944</v>
      </c>
      <c r="AC48" s="38">
        <v>14224.19176</v>
      </c>
      <c r="AD48" s="38">
        <v>13.54712836</v>
      </c>
      <c r="AE48" s="38">
        <v>20.83706827</v>
      </c>
      <c r="AF48" s="38">
        <v>56.30023705</v>
      </c>
      <c r="AG48" s="38">
        <v>2.3431023839999998</v>
      </c>
      <c r="AH48" s="38">
        <v>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41">
        <f>Biomass!G38</f>
        <v>0.18823529411764714</v>
      </c>
      <c r="AS48" s="42" t="s">
        <v>105</v>
      </c>
      <c r="AT48" s="42" t="s">
        <v>105</v>
      </c>
      <c r="AU48" s="42" t="s">
        <v>105</v>
      </c>
      <c r="AV48" s="42" t="s">
        <v>105</v>
      </c>
      <c r="AW48" s="42">
        <v>5617</v>
      </c>
      <c r="AX48" s="42">
        <v>0.14199999999999999</v>
      </c>
      <c r="AY48" s="42">
        <v>1727</v>
      </c>
      <c r="AZ48" s="42" t="s">
        <v>106</v>
      </c>
      <c r="BA48" s="42" t="s">
        <v>105</v>
      </c>
      <c r="BB48" s="42" t="s">
        <v>105</v>
      </c>
      <c r="BC48" s="42" t="s">
        <v>105</v>
      </c>
      <c r="BD48" s="42" t="s">
        <v>105</v>
      </c>
      <c r="BE48" s="28"/>
      <c r="BF48" s="29"/>
    </row>
    <row r="49" spans="1:153" ht="17.25" customHeight="1" x14ac:dyDescent="0.15">
      <c r="A49" s="4">
        <v>42211</v>
      </c>
      <c r="B49" s="2">
        <v>3</v>
      </c>
      <c r="C49" s="2" t="s">
        <v>49</v>
      </c>
      <c r="E49" s="2" t="s">
        <v>94</v>
      </c>
      <c r="F49" s="2" t="s">
        <v>94</v>
      </c>
      <c r="G49" s="2" t="s">
        <v>94</v>
      </c>
      <c r="H49" s="2" t="s">
        <v>113</v>
      </c>
      <c r="I49" s="2" t="s">
        <v>96</v>
      </c>
      <c r="J49" s="1" t="s">
        <v>133</v>
      </c>
      <c r="K49" s="1" t="s">
        <v>134</v>
      </c>
      <c r="L49" s="1" t="s">
        <v>135</v>
      </c>
      <c r="M49" s="1" t="s">
        <v>131</v>
      </c>
      <c r="N49" s="2">
        <v>26.6</v>
      </c>
      <c r="O49" s="2">
        <v>6.29</v>
      </c>
      <c r="P49" s="2">
        <v>8.1</v>
      </c>
      <c r="R49" s="2" t="s">
        <v>118</v>
      </c>
      <c r="U49" s="21"/>
      <c r="V49" s="32">
        <v>30.5</v>
      </c>
      <c r="W49" s="32">
        <v>1022.5</v>
      </c>
      <c r="X49" s="23"/>
      <c r="Y49" s="23"/>
      <c r="Z49" s="23"/>
      <c r="AA49" s="45">
        <f>Sulfide!G39</f>
        <v>0.41258836324089176</v>
      </c>
      <c r="AB49" s="38">
        <v>0.13392696400000001</v>
      </c>
      <c r="AC49" s="38">
        <v>15242.136130000001</v>
      </c>
      <c r="AD49" s="38">
        <v>19.076951380000001</v>
      </c>
      <c r="AE49" s="38">
        <v>20.443219379999999</v>
      </c>
      <c r="AF49" s="38">
        <v>59.03537918</v>
      </c>
      <c r="AG49" s="38">
        <v>10.950062880000001</v>
      </c>
      <c r="AH49" s="38">
        <v>0</v>
      </c>
      <c r="AI49" s="38"/>
      <c r="AJ49" s="38"/>
      <c r="AK49" s="38"/>
      <c r="AL49" s="38"/>
      <c r="AM49" s="38"/>
      <c r="AN49" s="38"/>
      <c r="AO49" s="38"/>
      <c r="AP49" s="38"/>
      <c r="AQ49" s="38"/>
      <c r="AR49" s="41">
        <f>Biomass!G39</f>
        <v>0.17647058823529407</v>
      </c>
      <c r="AS49" s="42" t="s">
        <v>105</v>
      </c>
      <c r="AT49" s="42" t="s">
        <v>105</v>
      </c>
      <c r="AU49" s="42" t="s">
        <v>105</v>
      </c>
      <c r="AV49" s="42" t="s">
        <v>105</v>
      </c>
      <c r="AW49" s="42">
        <v>26739</v>
      </c>
      <c r="AX49" s="42">
        <v>0.67500000000000004</v>
      </c>
      <c r="AY49" s="42">
        <v>919</v>
      </c>
      <c r="AZ49" s="42" t="s">
        <v>106</v>
      </c>
      <c r="BA49" s="42" t="s">
        <v>105</v>
      </c>
      <c r="BB49" s="42" t="s">
        <v>105</v>
      </c>
      <c r="BC49" s="42" t="s">
        <v>105</v>
      </c>
      <c r="BD49" s="42" t="s">
        <v>105</v>
      </c>
      <c r="BE49" s="28"/>
      <c r="BF49" s="29"/>
    </row>
    <row r="50" spans="1:153" ht="17.25" customHeight="1" x14ac:dyDescent="0.15">
      <c r="A50" s="51">
        <v>42211</v>
      </c>
      <c r="B50" s="52">
        <v>3</v>
      </c>
      <c r="C50" s="52" t="s">
        <v>55</v>
      </c>
      <c r="D50" s="23"/>
      <c r="E50" s="52">
        <v>0</v>
      </c>
      <c r="F50" s="52">
        <v>0</v>
      </c>
      <c r="G50" s="52">
        <v>0</v>
      </c>
      <c r="H50" s="23"/>
      <c r="I50" s="23"/>
      <c r="J50" s="53"/>
      <c r="K50" s="53"/>
      <c r="L50" s="53"/>
      <c r="M50" s="53"/>
      <c r="N50" s="23"/>
      <c r="O50" s="23"/>
      <c r="P50" s="23"/>
      <c r="Q50" s="23"/>
      <c r="R50" s="23"/>
      <c r="S50" s="23"/>
      <c r="T50" s="23"/>
      <c r="U50" s="53"/>
      <c r="V50" s="22"/>
      <c r="W50" s="22"/>
      <c r="X50" s="23"/>
      <c r="Y50" s="23"/>
      <c r="Z50" s="23"/>
      <c r="AA50" s="2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26"/>
      <c r="AS50" s="42" t="s">
        <v>105</v>
      </c>
      <c r="AT50" s="42" t="s">
        <v>105</v>
      </c>
      <c r="AU50" s="42" t="s">
        <v>105</v>
      </c>
      <c r="AV50" s="42" t="s">
        <v>105</v>
      </c>
      <c r="AW50" s="42" t="s">
        <v>105</v>
      </c>
      <c r="AX50" s="42" t="s">
        <v>105</v>
      </c>
      <c r="AY50" s="42" t="s">
        <v>105</v>
      </c>
      <c r="AZ50" s="42" t="s">
        <v>105</v>
      </c>
      <c r="BA50" s="42" t="s">
        <v>105</v>
      </c>
      <c r="BB50" s="42" t="s">
        <v>105</v>
      </c>
      <c r="BC50" s="42" t="s">
        <v>105</v>
      </c>
      <c r="BD50" s="42" t="s">
        <v>105</v>
      </c>
      <c r="BE50" s="28"/>
      <c r="BF50" s="29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</row>
    <row r="51" spans="1:153" ht="17.25" customHeight="1" x14ac:dyDescent="0.15">
      <c r="A51" s="51">
        <v>42211</v>
      </c>
      <c r="B51" s="52">
        <v>3</v>
      </c>
      <c r="C51" s="52" t="s">
        <v>56</v>
      </c>
      <c r="D51" s="23"/>
      <c r="E51" s="52">
        <v>0</v>
      </c>
      <c r="F51" s="52">
        <v>0</v>
      </c>
      <c r="G51" s="52">
        <v>0</v>
      </c>
      <c r="H51" s="23"/>
      <c r="I51" s="23"/>
      <c r="J51" s="53"/>
      <c r="K51" s="53"/>
      <c r="L51" s="53"/>
      <c r="M51" s="53"/>
      <c r="N51" s="23"/>
      <c r="O51" s="23"/>
      <c r="P51" s="23"/>
      <c r="Q51" s="23"/>
      <c r="R51" s="23"/>
      <c r="S51" s="23"/>
      <c r="T51" s="23"/>
      <c r="U51" s="53"/>
      <c r="V51" s="22"/>
      <c r="W51" s="22"/>
      <c r="X51" s="23"/>
      <c r="Y51" s="23"/>
      <c r="Z51" s="23"/>
      <c r="AA51" s="2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26"/>
      <c r="AS51" s="42" t="s">
        <v>105</v>
      </c>
      <c r="AT51" s="42" t="s">
        <v>105</v>
      </c>
      <c r="AU51" s="42" t="s">
        <v>105</v>
      </c>
      <c r="AV51" s="42" t="s">
        <v>105</v>
      </c>
      <c r="AW51" s="42" t="s">
        <v>105</v>
      </c>
      <c r="AX51" s="42" t="s">
        <v>105</v>
      </c>
      <c r="AY51" s="42" t="s">
        <v>105</v>
      </c>
      <c r="AZ51" s="42" t="s">
        <v>105</v>
      </c>
      <c r="BA51" s="42" t="s">
        <v>105</v>
      </c>
      <c r="BB51" s="42" t="s">
        <v>105</v>
      </c>
      <c r="BC51" s="42" t="s">
        <v>105</v>
      </c>
      <c r="BD51" s="42" t="s">
        <v>105</v>
      </c>
      <c r="BE51" s="28"/>
      <c r="BF51" s="29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</row>
    <row r="52" spans="1:153" ht="17.25" customHeight="1" x14ac:dyDescent="0.15">
      <c r="A52" s="51">
        <v>42211</v>
      </c>
      <c r="B52" s="52">
        <v>3</v>
      </c>
      <c r="C52" s="52" t="s">
        <v>71</v>
      </c>
      <c r="D52" s="23"/>
      <c r="E52" s="52">
        <v>0</v>
      </c>
      <c r="F52" s="52">
        <v>0</v>
      </c>
      <c r="G52" s="52">
        <v>0</v>
      </c>
      <c r="H52" s="23"/>
      <c r="I52" s="23"/>
      <c r="J52" s="53"/>
      <c r="K52" s="53"/>
      <c r="L52" s="53"/>
      <c r="M52" s="53"/>
      <c r="N52" s="23"/>
      <c r="O52" s="23"/>
      <c r="P52" s="23"/>
      <c r="Q52" s="23"/>
      <c r="R52" s="23"/>
      <c r="S52" s="23"/>
      <c r="T52" s="23"/>
      <c r="U52" s="53"/>
      <c r="V52" s="22"/>
      <c r="W52" s="22"/>
      <c r="X52" s="23"/>
      <c r="Y52" s="23"/>
      <c r="Z52" s="23"/>
      <c r="AA52" s="2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26"/>
      <c r="AS52" s="42" t="s">
        <v>105</v>
      </c>
      <c r="AT52" s="42" t="s">
        <v>105</v>
      </c>
      <c r="AU52" s="42" t="s">
        <v>105</v>
      </c>
      <c r="AV52" s="42" t="s">
        <v>105</v>
      </c>
      <c r="AW52" s="42" t="s">
        <v>105</v>
      </c>
      <c r="AX52" s="42" t="s">
        <v>105</v>
      </c>
      <c r="AY52" s="42" t="s">
        <v>105</v>
      </c>
      <c r="AZ52" s="42" t="s">
        <v>105</v>
      </c>
      <c r="BA52" s="42" t="s">
        <v>105</v>
      </c>
      <c r="BB52" s="42" t="s">
        <v>105</v>
      </c>
      <c r="BC52" s="42" t="s">
        <v>105</v>
      </c>
      <c r="BD52" s="42" t="s">
        <v>105</v>
      </c>
      <c r="BE52" s="28"/>
      <c r="BF52" s="29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</row>
    <row r="53" spans="1:153" ht="17.25" customHeight="1" x14ac:dyDescent="0.15">
      <c r="A53" s="51">
        <v>42211</v>
      </c>
      <c r="B53" s="52">
        <v>3</v>
      </c>
      <c r="C53" s="52" t="s">
        <v>77</v>
      </c>
      <c r="D53" s="23"/>
      <c r="E53" s="23"/>
      <c r="F53" s="23"/>
      <c r="G53" s="23"/>
      <c r="H53" s="23"/>
      <c r="I53" s="23"/>
      <c r="J53" s="53"/>
      <c r="K53" s="53"/>
      <c r="L53" s="53"/>
      <c r="M53" s="53"/>
      <c r="N53" s="23"/>
      <c r="O53" s="23"/>
      <c r="P53" s="23"/>
      <c r="Q53" s="23"/>
      <c r="R53" s="23"/>
      <c r="S53" s="23"/>
      <c r="T53" s="23"/>
      <c r="U53" s="53"/>
      <c r="V53" s="22"/>
      <c r="W53" s="22"/>
      <c r="X53" s="23"/>
      <c r="Y53" s="23"/>
      <c r="Z53" s="23"/>
      <c r="AA53" s="2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26"/>
      <c r="AS53" s="42" t="s">
        <v>105</v>
      </c>
      <c r="AT53" s="42" t="s">
        <v>105</v>
      </c>
      <c r="AU53" s="42" t="s">
        <v>105</v>
      </c>
      <c r="AV53" s="42" t="s">
        <v>105</v>
      </c>
      <c r="AW53" s="42" t="s">
        <v>105</v>
      </c>
      <c r="AX53" s="42" t="s">
        <v>105</v>
      </c>
      <c r="AY53" s="42" t="s">
        <v>105</v>
      </c>
      <c r="AZ53" s="42" t="s">
        <v>105</v>
      </c>
      <c r="BA53" s="42" t="s">
        <v>105</v>
      </c>
      <c r="BB53" s="42" t="s">
        <v>105</v>
      </c>
      <c r="BC53" s="42" t="s">
        <v>105</v>
      </c>
      <c r="BD53" s="42" t="s">
        <v>105</v>
      </c>
      <c r="BE53" s="28"/>
      <c r="BF53" s="29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</row>
    <row r="54" spans="1:153" ht="17.25" customHeight="1" x14ac:dyDescent="0.15">
      <c r="B54" s="2" t="s">
        <v>112</v>
      </c>
      <c r="J54" s="21"/>
      <c r="K54" s="21"/>
      <c r="L54" s="21"/>
      <c r="M54" s="21"/>
      <c r="U54" s="21"/>
      <c r="V54" s="22"/>
      <c r="W54" s="22"/>
      <c r="X54" s="23"/>
      <c r="Y54" s="23"/>
      <c r="Z54" s="23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6"/>
      <c r="AS54" s="42" t="s">
        <v>105</v>
      </c>
      <c r="AT54" s="42" t="s">
        <v>105</v>
      </c>
      <c r="AU54" s="42" t="s">
        <v>105</v>
      </c>
      <c r="AV54" s="42" t="s">
        <v>105</v>
      </c>
      <c r="AW54" s="42" t="s">
        <v>105</v>
      </c>
      <c r="AX54" s="42" t="s">
        <v>105</v>
      </c>
      <c r="AY54" s="42" t="s">
        <v>105</v>
      </c>
      <c r="AZ54" s="42" t="s">
        <v>105</v>
      </c>
      <c r="BA54" s="42" t="s">
        <v>105</v>
      </c>
      <c r="BB54" s="42" t="s">
        <v>105</v>
      </c>
      <c r="BC54" s="42" t="s">
        <v>105</v>
      </c>
      <c r="BD54" s="42" t="s">
        <v>105</v>
      </c>
      <c r="BE54" s="28"/>
      <c r="BF54" s="29"/>
    </row>
    <row r="55" spans="1:153" ht="17.25" customHeight="1" x14ac:dyDescent="0.15">
      <c r="A55" s="4">
        <v>42212</v>
      </c>
      <c r="B55" s="2">
        <v>4</v>
      </c>
      <c r="C55" s="2" t="s">
        <v>10</v>
      </c>
      <c r="D55" s="30">
        <v>0.71458333333333335</v>
      </c>
      <c r="E55" s="2" t="s">
        <v>94</v>
      </c>
      <c r="F55" s="2" t="s">
        <v>94</v>
      </c>
      <c r="G55" s="2" t="s">
        <v>94</v>
      </c>
      <c r="H55" s="2" t="s">
        <v>137</v>
      </c>
      <c r="I55" s="2" t="s">
        <v>96</v>
      </c>
      <c r="J55" s="1" t="s">
        <v>97</v>
      </c>
      <c r="K55" s="1" t="s">
        <v>98</v>
      </c>
      <c r="L55" s="1" t="s">
        <v>138</v>
      </c>
      <c r="M55" s="21"/>
      <c r="N55" s="2">
        <v>29.8</v>
      </c>
      <c r="O55" s="2">
        <v>6.67</v>
      </c>
      <c r="P55" s="2">
        <v>35.200000000000003</v>
      </c>
      <c r="R55" s="2" t="s">
        <v>112</v>
      </c>
      <c r="U55" s="21"/>
      <c r="V55" s="32">
        <v>5.5</v>
      </c>
      <c r="W55" s="32">
        <v>1004</v>
      </c>
      <c r="X55" s="23"/>
      <c r="Y55" s="23"/>
      <c r="Z55" s="23"/>
      <c r="AA55" s="45">
        <f>Sulfide!G41</f>
        <v>0.82721587819467091</v>
      </c>
      <c r="AB55" s="38">
        <v>0</v>
      </c>
      <c r="AC55" s="38">
        <v>2098.511677</v>
      </c>
      <c r="AD55" s="38">
        <v>3.8908728340000001</v>
      </c>
      <c r="AE55" s="38">
        <v>130.29657689999999</v>
      </c>
      <c r="AF55" s="38">
        <v>11.039369519999999</v>
      </c>
      <c r="AG55" s="38">
        <v>0.27265114600000001</v>
      </c>
      <c r="AH55" s="38">
        <v>0</v>
      </c>
      <c r="AI55" s="38"/>
      <c r="AJ55" s="38"/>
      <c r="AK55" s="38"/>
      <c r="AL55" s="38"/>
      <c r="AM55" s="38"/>
      <c r="AN55" s="38"/>
      <c r="AO55" s="38"/>
      <c r="AP55" s="38"/>
      <c r="AQ55" s="38"/>
      <c r="AR55" s="41">
        <f>Biomass!G41</f>
        <v>8.6956521739130488E-2</v>
      </c>
      <c r="AS55" s="42" t="s">
        <v>105</v>
      </c>
      <c r="AT55" s="42" t="s">
        <v>105</v>
      </c>
      <c r="AU55" s="42" t="s">
        <v>105</v>
      </c>
      <c r="AV55" s="42" t="s">
        <v>105</v>
      </c>
      <c r="AW55" s="42">
        <v>11498</v>
      </c>
      <c r="AX55" s="42">
        <v>0.28999999999999998</v>
      </c>
      <c r="AY55" s="42">
        <v>2145</v>
      </c>
      <c r="AZ55" s="42" t="s">
        <v>106</v>
      </c>
      <c r="BA55" s="42" t="s">
        <v>105</v>
      </c>
      <c r="BB55" s="42" t="s">
        <v>105</v>
      </c>
      <c r="BC55" s="42" t="s">
        <v>105</v>
      </c>
      <c r="BD55" s="42" t="s">
        <v>105</v>
      </c>
      <c r="BE55" s="28"/>
      <c r="BF55" s="29"/>
    </row>
    <row r="56" spans="1:153" ht="17.25" customHeight="1" x14ac:dyDescent="0.15">
      <c r="A56" s="4">
        <v>42212</v>
      </c>
      <c r="B56" s="2">
        <v>4</v>
      </c>
      <c r="C56" s="2" t="s">
        <v>13</v>
      </c>
      <c r="E56" s="2" t="s">
        <v>94</v>
      </c>
      <c r="F56" s="2" t="s">
        <v>94</v>
      </c>
      <c r="G56" s="2" t="s">
        <v>94</v>
      </c>
      <c r="H56" s="2" t="s">
        <v>137</v>
      </c>
      <c r="I56" s="2" t="s">
        <v>96</v>
      </c>
      <c r="J56" s="1" t="s">
        <v>97</v>
      </c>
      <c r="K56" s="1" t="s">
        <v>98</v>
      </c>
      <c r="L56" s="21"/>
      <c r="M56" s="21"/>
      <c r="N56" s="2">
        <v>29.6</v>
      </c>
      <c r="O56" s="2">
        <v>6.2</v>
      </c>
      <c r="P56" s="2">
        <v>26.9</v>
      </c>
      <c r="U56" s="21"/>
      <c r="V56" s="32">
        <v>11</v>
      </c>
      <c r="W56" s="32">
        <v>1008</v>
      </c>
      <c r="X56" s="23"/>
      <c r="Y56" s="23"/>
      <c r="Z56" s="23"/>
      <c r="AA56" s="45">
        <f>Sulfide!G42</f>
        <v>0.39219684611201738</v>
      </c>
      <c r="AB56" s="38">
        <v>0</v>
      </c>
      <c r="AC56" s="38">
        <v>5856.229628</v>
      </c>
      <c r="AD56" s="38">
        <v>20.665175690000002</v>
      </c>
      <c r="AE56" s="38">
        <v>21.29510689</v>
      </c>
      <c r="AF56" s="38">
        <v>23.85228802</v>
      </c>
      <c r="AG56" s="38">
        <v>3.6391857600000002</v>
      </c>
      <c r="AH56" s="38">
        <v>3.3824532760000001</v>
      </c>
      <c r="AI56" s="38"/>
      <c r="AJ56" s="38"/>
      <c r="AK56" s="38"/>
      <c r="AL56" s="38"/>
      <c r="AM56" s="38"/>
      <c r="AN56" s="38"/>
      <c r="AO56" s="38"/>
      <c r="AP56" s="38"/>
      <c r="AQ56" s="38"/>
      <c r="AR56" s="41">
        <f>Biomass!G42</f>
        <v>0.18999999999999989</v>
      </c>
      <c r="AS56" s="42" t="s">
        <v>105</v>
      </c>
      <c r="AT56" s="42" t="s">
        <v>105</v>
      </c>
      <c r="AU56" s="42" t="s">
        <v>105</v>
      </c>
      <c r="AV56" s="42" t="s">
        <v>105</v>
      </c>
      <c r="AW56" s="42">
        <v>20149</v>
      </c>
      <c r="AX56" s="42">
        <v>0.50800000000000001</v>
      </c>
      <c r="AY56" s="42">
        <v>8823</v>
      </c>
      <c r="AZ56" s="42" t="s">
        <v>106</v>
      </c>
      <c r="BA56" s="42" t="s">
        <v>105</v>
      </c>
      <c r="BB56" s="42" t="s">
        <v>105</v>
      </c>
      <c r="BC56" s="42" t="s">
        <v>105</v>
      </c>
      <c r="BD56" s="42" t="s">
        <v>105</v>
      </c>
      <c r="BE56" s="28"/>
      <c r="BF56" s="29"/>
    </row>
    <row r="57" spans="1:153" ht="17.25" customHeight="1" x14ac:dyDescent="0.15">
      <c r="A57" s="4">
        <v>42212</v>
      </c>
      <c r="B57" s="2">
        <v>4</v>
      </c>
      <c r="C57" s="2" t="s">
        <v>30</v>
      </c>
      <c r="E57" s="2" t="s">
        <v>94</v>
      </c>
      <c r="F57" s="2" t="s">
        <v>94</v>
      </c>
      <c r="G57" s="2" t="s">
        <v>94</v>
      </c>
      <c r="H57" s="2" t="s">
        <v>137</v>
      </c>
      <c r="I57" s="2" t="s">
        <v>96</v>
      </c>
      <c r="J57" s="1" t="s">
        <v>97</v>
      </c>
      <c r="K57" s="1" t="s">
        <v>98</v>
      </c>
      <c r="L57" s="21"/>
      <c r="M57" s="21"/>
      <c r="N57" s="2">
        <v>27.2</v>
      </c>
      <c r="O57" s="2">
        <v>6.27</v>
      </c>
      <c r="P57" s="2">
        <v>19.100000000000001</v>
      </c>
      <c r="U57" s="21"/>
      <c r="V57" s="32">
        <v>24</v>
      </c>
      <c r="W57" s="32">
        <v>1018</v>
      </c>
      <c r="X57" s="23"/>
      <c r="Y57" s="23"/>
      <c r="Z57" s="23"/>
      <c r="AA57" s="45">
        <f>Sulfide!G43</f>
        <v>0.50774877650897232</v>
      </c>
      <c r="AB57" s="38">
        <v>0.164475177</v>
      </c>
      <c r="AC57" s="38">
        <v>13600.415069999999</v>
      </c>
      <c r="AD57" s="38">
        <v>0</v>
      </c>
      <c r="AE57" s="38">
        <v>40.591821860000003</v>
      </c>
      <c r="AF57" s="38">
        <v>61.897445410000003</v>
      </c>
      <c r="AG57" s="38">
        <v>4.693408357</v>
      </c>
      <c r="AH57" s="38">
        <v>4.1384974010000004</v>
      </c>
      <c r="AI57" s="38"/>
      <c r="AJ57" s="38"/>
      <c r="AK57" s="38"/>
      <c r="AL57" s="38"/>
      <c r="AM57" s="38"/>
      <c r="AN57" s="38"/>
      <c r="AO57" s="38"/>
      <c r="AP57" s="38"/>
      <c r="AQ57" s="38"/>
      <c r="AR57" s="41">
        <f>Biomass!G43</f>
        <v>0.28999999999999998</v>
      </c>
      <c r="AS57" s="42" t="s">
        <v>105</v>
      </c>
      <c r="AT57" s="42" t="s">
        <v>105</v>
      </c>
      <c r="AU57" s="42" t="s">
        <v>105</v>
      </c>
      <c r="AV57" s="42" t="s">
        <v>105</v>
      </c>
      <c r="AW57" s="42">
        <v>9143</v>
      </c>
      <c r="AX57" s="42">
        <v>0.23100000000000001</v>
      </c>
      <c r="AY57" s="42">
        <v>3655</v>
      </c>
      <c r="AZ57" s="42" t="s">
        <v>106</v>
      </c>
      <c r="BA57" s="42" t="s">
        <v>105</v>
      </c>
      <c r="BB57" s="42" t="s">
        <v>105</v>
      </c>
      <c r="BC57" s="42">
        <v>732</v>
      </c>
      <c r="BD57" s="42">
        <v>0.156</v>
      </c>
      <c r="BE57" s="28"/>
      <c r="BF57" s="29"/>
    </row>
    <row r="58" spans="1:153" ht="17.25" customHeight="1" x14ac:dyDescent="0.15">
      <c r="A58" s="4">
        <v>42212</v>
      </c>
      <c r="B58" s="2">
        <v>4</v>
      </c>
      <c r="C58" s="2" t="s">
        <v>39</v>
      </c>
      <c r="E58" s="2" t="s">
        <v>94</v>
      </c>
      <c r="F58" s="2" t="s">
        <v>94</v>
      </c>
      <c r="G58" s="2" t="s">
        <v>94</v>
      </c>
      <c r="H58" s="2" t="s">
        <v>137</v>
      </c>
      <c r="I58" s="2" t="s">
        <v>96</v>
      </c>
      <c r="J58" s="1" t="s">
        <v>97</v>
      </c>
      <c r="K58" s="1" t="s">
        <v>98</v>
      </c>
      <c r="L58" s="21"/>
      <c r="M58" s="21"/>
      <c r="N58" s="2">
        <v>28.4</v>
      </c>
      <c r="O58" s="2">
        <v>6.32</v>
      </c>
      <c r="P58" s="2">
        <v>8.6999999999999993</v>
      </c>
      <c r="R58" s="2" t="s">
        <v>118</v>
      </c>
      <c r="U58" s="21"/>
      <c r="V58" s="32">
        <v>33</v>
      </c>
      <c r="W58" s="32">
        <v>1024</v>
      </c>
      <c r="X58" s="23"/>
      <c r="Y58" s="23"/>
      <c r="Z58" s="23"/>
      <c r="AA58" s="45">
        <f>Sulfide!G44</f>
        <v>0.26984774333877104</v>
      </c>
      <c r="AB58" s="38">
        <v>0.151979958</v>
      </c>
      <c r="AC58" s="38">
        <v>22672.985530000002</v>
      </c>
      <c r="AD58" s="38">
        <v>0</v>
      </c>
      <c r="AE58" s="38">
        <v>23.02085881</v>
      </c>
      <c r="AF58" s="38">
        <v>131.94119069999999</v>
      </c>
      <c r="AG58" s="38">
        <v>0</v>
      </c>
      <c r="AH58" s="38">
        <v>3.8631391279999998</v>
      </c>
      <c r="AI58" s="38"/>
      <c r="AJ58" s="38"/>
      <c r="AK58" s="38"/>
      <c r="AL58" s="38"/>
      <c r="AM58" s="38"/>
      <c r="AN58" s="38"/>
      <c r="AO58" s="38"/>
      <c r="AP58" s="38"/>
      <c r="AQ58" s="38"/>
      <c r="AR58" s="41">
        <f>Biomass!G44</f>
        <v>0.25000000000000006</v>
      </c>
      <c r="AS58" s="42" t="s">
        <v>105</v>
      </c>
      <c r="AT58" s="42" t="s">
        <v>105</v>
      </c>
      <c r="AU58" s="42" t="s">
        <v>105</v>
      </c>
      <c r="AV58" s="42" t="s">
        <v>105</v>
      </c>
      <c r="AW58" s="42">
        <v>34758</v>
      </c>
      <c r="AX58" s="42">
        <v>0.877</v>
      </c>
      <c r="AY58" s="42">
        <v>2863</v>
      </c>
      <c r="AZ58" s="42" t="s">
        <v>106</v>
      </c>
      <c r="BA58" s="42" t="s">
        <v>105</v>
      </c>
      <c r="BB58" s="42" t="s">
        <v>105</v>
      </c>
      <c r="BC58" s="42">
        <v>817</v>
      </c>
      <c r="BD58" s="42">
        <v>0.17399999999999999</v>
      </c>
      <c r="BE58" s="28"/>
      <c r="BF58" s="29"/>
    </row>
    <row r="59" spans="1:153" ht="17.25" customHeight="1" x14ac:dyDescent="0.15">
      <c r="A59" s="4">
        <v>42212</v>
      </c>
      <c r="B59" s="2">
        <v>4</v>
      </c>
      <c r="C59" s="2" t="s">
        <v>40</v>
      </c>
      <c r="D59" s="30">
        <v>0.71805555555555556</v>
      </c>
      <c r="E59" s="2" t="s">
        <v>94</v>
      </c>
      <c r="F59" s="2" t="s">
        <v>94</v>
      </c>
      <c r="G59" s="2" t="s">
        <v>94</v>
      </c>
      <c r="H59" s="2" t="s">
        <v>107</v>
      </c>
      <c r="I59" s="2" t="s">
        <v>96</v>
      </c>
      <c r="J59" s="1" t="s">
        <v>97</v>
      </c>
      <c r="K59" s="1" t="s">
        <v>98</v>
      </c>
      <c r="L59" s="1" t="s">
        <v>158</v>
      </c>
      <c r="M59" s="21"/>
      <c r="N59" s="2">
        <v>30</v>
      </c>
      <c r="O59" s="2">
        <v>7.75</v>
      </c>
      <c r="P59" s="2">
        <v>33</v>
      </c>
      <c r="R59" s="2"/>
      <c r="S59" s="2">
        <v>-70</v>
      </c>
      <c r="T59" s="2">
        <v>15</v>
      </c>
      <c r="U59" s="21"/>
      <c r="V59" s="32">
        <v>6</v>
      </c>
      <c r="W59" s="32">
        <v>1005</v>
      </c>
      <c r="X59" s="23"/>
      <c r="Y59" s="23"/>
      <c r="Z59" s="23"/>
      <c r="AA59" s="45">
        <f>Sulfide!G45</f>
        <v>7.9526916802610106E-2</v>
      </c>
      <c r="AB59" s="38">
        <v>0</v>
      </c>
      <c r="AC59" s="38">
        <v>1380.841766</v>
      </c>
      <c r="AD59" s="38">
        <v>2.6687005140000002</v>
      </c>
      <c r="AE59" s="38">
        <v>162.7998642</v>
      </c>
      <c r="AF59" s="38">
        <v>55.011696100000002</v>
      </c>
      <c r="AG59" s="38">
        <v>5.0358552440000004</v>
      </c>
      <c r="AH59" s="38">
        <v>4.2447255989999997</v>
      </c>
      <c r="AI59" s="38"/>
      <c r="AJ59" s="38"/>
      <c r="AK59" s="38"/>
      <c r="AL59" s="38"/>
      <c r="AM59" s="38"/>
      <c r="AN59" s="38"/>
      <c r="AO59" s="38"/>
      <c r="AP59" s="38"/>
      <c r="AQ59" s="38"/>
      <c r="AR59" s="41">
        <f>Biomass!G45</f>
        <v>-1.0000000000000113E-2</v>
      </c>
      <c r="AS59" s="42" t="s">
        <v>105</v>
      </c>
      <c r="AT59" s="42" t="s">
        <v>105</v>
      </c>
      <c r="AU59" s="42" t="s">
        <v>105</v>
      </c>
      <c r="AV59" s="42" t="s">
        <v>105</v>
      </c>
      <c r="AW59" s="42">
        <v>30850</v>
      </c>
      <c r="AX59" s="42">
        <v>0.77800000000000002</v>
      </c>
      <c r="AY59" s="42" t="s">
        <v>105</v>
      </c>
      <c r="AZ59" s="42" t="s">
        <v>105</v>
      </c>
      <c r="BA59" s="42" t="s">
        <v>105</v>
      </c>
      <c r="BB59" s="42" t="s">
        <v>105</v>
      </c>
      <c r="BC59" s="42" t="s">
        <v>105</v>
      </c>
      <c r="BD59" s="42" t="s">
        <v>105</v>
      </c>
      <c r="BE59" s="28"/>
      <c r="BF59" s="29"/>
    </row>
    <row r="60" spans="1:153" ht="17.25" customHeight="1" x14ac:dyDescent="0.15">
      <c r="A60" s="4">
        <v>42212</v>
      </c>
      <c r="B60" s="2">
        <v>4</v>
      </c>
      <c r="C60" s="2" t="s">
        <v>41</v>
      </c>
      <c r="E60" s="2" t="s">
        <v>94</v>
      </c>
      <c r="F60" s="2" t="s">
        <v>94</v>
      </c>
      <c r="G60" s="2" t="s">
        <v>94</v>
      </c>
      <c r="H60" s="2" t="s">
        <v>107</v>
      </c>
      <c r="I60" s="2" t="s">
        <v>96</v>
      </c>
      <c r="J60" s="1" t="s">
        <v>97</v>
      </c>
      <c r="K60" s="1" t="s">
        <v>98</v>
      </c>
      <c r="L60" s="21"/>
      <c r="M60" s="21"/>
      <c r="N60" s="2">
        <v>30.4</v>
      </c>
      <c r="O60" s="2">
        <v>6.41</v>
      </c>
      <c r="P60" s="2">
        <v>18.2</v>
      </c>
      <c r="U60" s="21"/>
      <c r="V60" s="32">
        <v>13</v>
      </c>
      <c r="W60" s="32">
        <v>1010</v>
      </c>
      <c r="X60" s="23"/>
      <c r="Y60" s="23"/>
      <c r="Z60" s="23"/>
      <c r="AA60" s="45">
        <f>Sulfide!G46</f>
        <v>0.84081022294725383</v>
      </c>
      <c r="AB60" s="38">
        <v>0</v>
      </c>
      <c r="AC60" s="38">
        <v>6531.1712399999997</v>
      </c>
      <c r="AD60" s="38">
        <v>16.59701892</v>
      </c>
      <c r="AE60" s="38">
        <v>50.684061790000001</v>
      </c>
      <c r="AF60" s="38">
        <v>86.394395130000007</v>
      </c>
      <c r="AG60" s="38">
        <v>15.15342491</v>
      </c>
      <c r="AH60" s="38">
        <v>0</v>
      </c>
      <c r="AI60" s="38"/>
      <c r="AJ60" s="38"/>
      <c r="AK60" s="38"/>
      <c r="AL60" s="38"/>
      <c r="AM60" s="38"/>
      <c r="AN60" s="38"/>
      <c r="AO60" s="38"/>
      <c r="AP60" s="38"/>
      <c r="AQ60" s="38"/>
      <c r="AR60" s="41">
        <f>Biomass!G46</f>
        <v>0.22093023255813962</v>
      </c>
      <c r="AS60" s="42" t="s">
        <v>105</v>
      </c>
      <c r="AT60" s="42" t="s">
        <v>105</v>
      </c>
      <c r="AU60" s="42" t="s">
        <v>105</v>
      </c>
      <c r="AV60" s="42" t="s">
        <v>105</v>
      </c>
      <c r="AW60" s="42">
        <v>16249</v>
      </c>
      <c r="AX60" s="42">
        <v>0.41</v>
      </c>
      <c r="AY60" s="42">
        <v>4965</v>
      </c>
      <c r="AZ60" s="42" t="s">
        <v>106</v>
      </c>
      <c r="BA60" s="42" t="s">
        <v>105</v>
      </c>
      <c r="BB60" s="42" t="s">
        <v>105</v>
      </c>
      <c r="BC60" s="42" t="s">
        <v>105</v>
      </c>
      <c r="BD60" s="42" t="s">
        <v>105</v>
      </c>
      <c r="BE60" s="28"/>
      <c r="BF60" s="29"/>
    </row>
    <row r="61" spans="1:153" ht="17.25" customHeight="1" x14ac:dyDescent="0.15">
      <c r="A61" s="4">
        <v>42212</v>
      </c>
      <c r="B61" s="2">
        <v>4</v>
      </c>
      <c r="C61" s="2" t="s">
        <v>42</v>
      </c>
      <c r="E61" s="2" t="s">
        <v>94</v>
      </c>
      <c r="F61" s="2" t="s">
        <v>94</v>
      </c>
      <c r="G61" s="2" t="s">
        <v>94</v>
      </c>
      <c r="H61" s="2" t="s">
        <v>107</v>
      </c>
      <c r="I61" s="2" t="s">
        <v>96</v>
      </c>
      <c r="J61" s="1" t="s">
        <v>97</v>
      </c>
      <c r="K61" s="1" t="s">
        <v>98</v>
      </c>
      <c r="L61" s="21"/>
      <c r="M61" s="21"/>
      <c r="N61" s="2">
        <v>27</v>
      </c>
      <c r="O61" s="2">
        <v>6.29</v>
      </c>
      <c r="P61" s="2">
        <v>11.7</v>
      </c>
      <c r="U61" s="21"/>
      <c r="V61" s="32">
        <v>26</v>
      </c>
      <c r="W61" s="32">
        <v>1020.5</v>
      </c>
      <c r="X61" s="23"/>
      <c r="Y61" s="23"/>
      <c r="Z61" s="23"/>
      <c r="AA61" s="45">
        <f>Sulfide!G47</f>
        <v>0.42618270799347469</v>
      </c>
      <c r="AB61" s="38">
        <v>0.30851404500000001</v>
      </c>
      <c r="AC61" s="38">
        <v>20096.197069999998</v>
      </c>
      <c r="AD61" s="38">
        <v>0</v>
      </c>
      <c r="AE61" s="38">
        <v>146.748009</v>
      </c>
      <c r="AF61" s="38">
        <v>84.009527730000002</v>
      </c>
      <c r="AG61" s="38">
        <v>2.528577071</v>
      </c>
      <c r="AH61" s="38">
        <v>3.0199680039999999</v>
      </c>
      <c r="AI61" s="38"/>
      <c r="AJ61" s="38"/>
      <c r="AK61" s="38"/>
      <c r="AL61" s="38"/>
      <c r="AM61" s="38"/>
      <c r="AN61" s="38"/>
      <c r="AO61" s="38"/>
      <c r="AP61" s="38"/>
      <c r="AQ61" s="38"/>
      <c r="AR61" s="41">
        <f>Biomass!G47</f>
        <v>0.37999999999999995</v>
      </c>
      <c r="AS61" s="42" t="s">
        <v>105</v>
      </c>
      <c r="AT61" s="42" t="s">
        <v>105</v>
      </c>
      <c r="AU61" s="42" t="s">
        <v>105</v>
      </c>
      <c r="AV61" s="42" t="s">
        <v>105</v>
      </c>
      <c r="AW61" s="42">
        <v>10346</v>
      </c>
      <c r="AX61" s="42">
        <v>0.26100000000000001</v>
      </c>
      <c r="AY61" s="42">
        <v>2155</v>
      </c>
      <c r="AZ61" s="42" t="s">
        <v>106</v>
      </c>
      <c r="BA61" s="42" t="s">
        <v>105</v>
      </c>
      <c r="BB61" s="42" t="s">
        <v>105</v>
      </c>
      <c r="BC61" s="42">
        <v>765</v>
      </c>
      <c r="BD61" s="42">
        <v>0.16300000000000001</v>
      </c>
      <c r="BE61" s="28"/>
      <c r="BF61" s="29"/>
    </row>
    <row r="62" spans="1:153" ht="17.25" customHeight="1" x14ac:dyDescent="0.15">
      <c r="A62" s="4">
        <v>42212</v>
      </c>
      <c r="B62" s="2">
        <v>4</v>
      </c>
      <c r="C62" s="2" t="s">
        <v>43</v>
      </c>
      <c r="E62" s="2" t="s">
        <v>94</v>
      </c>
      <c r="F62" s="2" t="s">
        <v>94</v>
      </c>
      <c r="G62" s="2" t="s">
        <v>94</v>
      </c>
      <c r="H62" s="2" t="s">
        <v>107</v>
      </c>
      <c r="I62" s="2" t="s">
        <v>96</v>
      </c>
      <c r="J62" s="1" t="s">
        <v>97</v>
      </c>
      <c r="K62" s="1" t="s">
        <v>98</v>
      </c>
      <c r="L62" s="21"/>
      <c r="M62" s="21"/>
      <c r="N62" s="2">
        <v>25.3</v>
      </c>
      <c r="O62" s="2">
        <v>6.3</v>
      </c>
      <c r="P62" s="2">
        <v>7.9</v>
      </c>
      <c r="R62" s="2" t="s">
        <v>118</v>
      </c>
      <c r="U62" s="21"/>
      <c r="V62" s="32">
        <v>31</v>
      </c>
      <c r="W62" s="32">
        <v>1024</v>
      </c>
      <c r="X62" s="23"/>
      <c r="Y62" s="23"/>
      <c r="Z62" s="23"/>
      <c r="AA62" s="45">
        <f>Sulfide!G48</f>
        <v>0.371805328983143</v>
      </c>
      <c r="AB62" s="38">
        <v>0.35394185</v>
      </c>
      <c r="AC62" s="38">
        <v>21469.869780000001</v>
      </c>
      <c r="AD62" s="38">
        <v>0</v>
      </c>
      <c r="AE62" s="38">
        <v>252.63706379999999</v>
      </c>
      <c r="AF62" s="38">
        <v>126.99847440000001</v>
      </c>
      <c r="AG62" s="38">
        <v>0</v>
      </c>
      <c r="AH62" s="38">
        <v>3.223918576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41">
        <f>Biomass!G48</f>
        <v>0.35555555555555551</v>
      </c>
      <c r="AS62" s="42" t="s">
        <v>105</v>
      </c>
      <c r="AT62" s="42" t="s">
        <v>105</v>
      </c>
      <c r="AU62" s="42" t="s">
        <v>105</v>
      </c>
      <c r="AV62" s="42" t="s">
        <v>105</v>
      </c>
      <c r="AW62" s="42">
        <v>10764</v>
      </c>
      <c r="AX62" s="42">
        <v>0.27200000000000002</v>
      </c>
      <c r="AY62" s="42" t="s">
        <v>105</v>
      </c>
      <c r="AZ62" s="42" t="s">
        <v>105</v>
      </c>
      <c r="BA62" s="42" t="s">
        <v>105</v>
      </c>
      <c r="BB62" s="42" t="s">
        <v>105</v>
      </c>
      <c r="BC62" s="42">
        <v>798</v>
      </c>
      <c r="BD62" s="42">
        <v>0.17</v>
      </c>
      <c r="BE62" s="28"/>
      <c r="BF62" s="29"/>
    </row>
    <row r="63" spans="1:153" ht="17.25" customHeight="1" x14ac:dyDescent="0.15">
      <c r="A63" s="4">
        <v>42212</v>
      </c>
      <c r="B63" s="2">
        <v>4</v>
      </c>
      <c r="C63" s="2" t="s">
        <v>44</v>
      </c>
      <c r="D63" s="30">
        <v>0.72361111111111109</v>
      </c>
      <c r="E63" s="2" t="s">
        <v>94</v>
      </c>
      <c r="F63" s="2" t="s">
        <v>94</v>
      </c>
      <c r="G63" s="2" t="s">
        <v>94</v>
      </c>
      <c r="H63" s="2" t="s">
        <v>137</v>
      </c>
      <c r="I63" s="2" t="s">
        <v>96</v>
      </c>
      <c r="J63" s="1" t="s">
        <v>97</v>
      </c>
      <c r="K63" s="1" t="s">
        <v>98</v>
      </c>
      <c r="L63" s="1" t="s">
        <v>164</v>
      </c>
      <c r="M63" s="21"/>
      <c r="N63" s="2">
        <v>28.5</v>
      </c>
      <c r="O63" s="2">
        <v>7.87</v>
      </c>
      <c r="P63" s="2">
        <v>58.5</v>
      </c>
      <c r="R63" s="2"/>
      <c r="S63" s="2">
        <v>118</v>
      </c>
      <c r="T63" s="2">
        <v>-70</v>
      </c>
      <c r="U63" s="21"/>
      <c r="V63" s="32">
        <v>5.5</v>
      </c>
      <c r="W63" s="32">
        <v>1005</v>
      </c>
      <c r="X63" s="23"/>
      <c r="Y63" s="23"/>
      <c r="Z63" s="23"/>
      <c r="AA63" s="45">
        <f>Sulfide!G49</f>
        <v>2.83442088091354E-2</v>
      </c>
      <c r="AB63" s="38">
        <v>0</v>
      </c>
      <c r="AC63" s="38">
        <v>1214.220652</v>
      </c>
      <c r="AD63" s="38">
        <v>1.9782456509999999</v>
      </c>
      <c r="AE63" s="38">
        <v>190.8066355</v>
      </c>
      <c r="AF63" s="38">
        <v>59.051062299999998</v>
      </c>
      <c r="AG63" s="38">
        <v>9.7829573829999994</v>
      </c>
      <c r="AH63" s="38">
        <v>12.48924244</v>
      </c>
      <c r="AI63" s="38"/>
      <c r="AJ63" s="38"/>
      <c r="AK63" s="38"/>
      <c r="AL63" s="38"/>
      <c r="AM63" s="38"/>
      <c r="AN63" s="38"/>
      <c r="AO63" s="38"/>
      <c r="AP63" s="38"/>
      <c r="AQ63" s="38"/>
      <c r="AR63" s="41">
        <f>Biomass!G49</f>
        <v>0</v>
      </c>
      <c r="AS63" s="42" t="s">
        <v>105</v>
      </c>
      <c r="AT63" s="42" t="s">
        <v>105</v>
      </c>
      <c r="AU63" s="42" t="s">
        <v>105</v>
      </c>
      <c r="AV63" s="42" t="s">
        <v>105</v>
      </c>
      <c r="AW63" s="42" t="s">
        <v>105</v>
      </c>
      <c r="AX63" s="42">
        <v>0</v>
      </c>
      <c r="AY63" s="42" t="s">
        <v>105</v>
      </c>
      <c r="AZ63" s="42" t="s">
        <v>105</v>
      </c>
      <c r="BA63" s="42" t="s">
        <v>105</v>
      </c>
      <c r="BB63" s="42" t="s">
        <v>105</v>
      </c>
      <c r="BC63" s="42" t="s">
        <v>105</v>
      </c>
      <c r="BD63" s="42" t="s">
        <v>105</v>
      </c>
      <c r="BE63" s="28"/>
      <c r="BF63" s="29"/>
    </row>
    <row r="64" spans="1:153" ht="17.25" customHeight="1" x14ac:dyDescent="0.15">
      <c r="A64" s="4">
        <v>42212</v>
      </c>
      <c r="B64" s="2">
        <v>4</v>
      </c>
      <c r="C64" s="2" t="s">
        <v>47</v>
      </c>
      <c r="E64" s="2" t="s">
        <v>94</v>
      </c>
      <c r="F64" s="2" t="s">
        <v>94</v>
      </c>
      <c r="G64" s="2" t="s">
        <v>94</v>
      </c>
      <c r="H64" s="2" t="s">
        <v>137</v>
      </c>
      <c r="I64" s="2" t="s">
        <v>96</v>
      </c>
      <c r="J64" s="1" t="s">
        <v>97</v>
      </c>
      <c r="K64" s="1" t="s">
        <v>98</v>
      </c>
      <c r="L64" s="21"/>
      <c r="M64" s="21"/>
      <c r="N64" s="2">
        <v>29</v>
      </c>
      <c r="O64" s="2">
        <v>6.64</v>
      </c>
      <c r="P64" s="2">
        <v>50.9</v>
      </c>
      <c r="U64" s="21"/>
      <c r="V64" s="32">
        <v>11.5</v>
      </c>
      <c r="W64" s="32">
        <v>1009</v>
      </c>
      <c r="X64" s="23"/>
      <c r="Y64" s="23"/>
      <c r="Z64" s="23"/>
      <c r="AA64" s="45">
        <f>Sulfide!G50</f>
        <v>0.9563621533442086</v>
      </c>
      <c r="AB64" s="38">
        <v>1.6422310000000001E-3</v>
      </c>
      <c r="AC64" s="38">
        <v>5791.9123710000003</v>
      </c>
      <c r="AD64" s="38">
        <v>15.72811763</v>
      </c>
      <c r="AE64" s="38">
        <v>49.125488259999997</v>
      </c>
      <c r="AF64" s="38">
        <v>103.0593472</v>
      </c>
      <c r="AG64" s="38">
        <v>0</v>
      </c>
      <c r="AH64" s="38">
        <v>0</v>
      </c>
      <c r="AI64" s="38"/>
      <c r="AJ64" s="38"/>
      <c r="AK64" s="38"/>
      <c r="AL64" s="38"/>
      <c r="AM64" s="38"/>
      <c r="AN64" s="38"/>
      <c r="AO64" s="38"/>
      <c r="AP64" s="38"/>
      <c r="AQ64" s="38"/>
      <c r="AR64" s="41">
        <f>Biomass!G50</f>
        <v>8.9999999999999983E-2</v>
      </c>
      <c r="AS64" s="42" t="s">
        <v>105</v>
      </c>
      <c r="AT64" s="42" t="s">
        <v>105</v>
      </c>
      <c r="AU64" s="42" t="s">
        <v>105</v>
      </c>
      <c r="AV64" s="42" t="s">
        <v>105</v>
      </c>
      <c r="AW64" s="42">
        <v>1734</v>
      </c>
      <c r="AX64" s="42">
        <v>4.3999999999999997E-2</v>
      </c>
      <c r="AY64" s="42">
        <v>1461</v>
      </c>
      <c r="AZ64" s="42" t="s">
        <v>106</v>
      </c>
      <c r="BA64" s="42" t="s">
        <v>105</v>
      </c>
      <c r="BB64" s="42" t="s">
        <v>105</v>
      </c>
      <c r="BC64" s="42" t="s">
        <v>105</v>
      </c>
      <c r="BD64" s="42" t="s">
        <v>105</v>
      </c>
      <c r="BE64" s="28"/>
      <c r="BF64" s="29"/>
    </row>
    <row r="65" spans="1:153" ht="17.25" customHeight="1" x14ac:dyDescent="0.15">
      <c r="A65" s="4">
        <v>42212</v>
      </c>
      <c r="B65" s="2">
        <v>4</v>
      </c>
      <c r="C65" s="2" t="s">
        <v>48</v>
      </c>
      <c r="E65" s="2" t="s">
        <v>94</v>
      </c>
      <c r="F65" s="2" t="s">
        <v>94</v>
      </c>
      <c r="G65" s="2" t="s">
        <v>94</v>
      </c>
      <c r="H65" s="2" t="s">
        <v>137</v>
      </c>
      <c r="I65" s="2" t="s">
        <v>96</v>
      </c>
      <c r="J65" s="1" t="s">
        <v>97</v>
      </c>
      <c r="K65" s="1" t="s">
        <v>98</v>
      </c>
      <c r="L65" s="21"/>
      <c r="M65" s="21"/>
      <c r="N65" s="2">
        <v>27</v>
      </c>
      <c r="O65" s="2">
        <v>6.34</v>
      </c>
      <c r="P65" s="2">
        <v>8.9</v>
      </c>
      <c r="U65" s="21"/>
      <c r="V65" s="32">
        <v>24</v>
      </c>
      <c r="W65" s="32">
        <v>1017</v>
      </c>
      <c r="X65" s="23"/>
      <c r="Y65" s="23"/>
      <c r="Z65" s="23"/>
      <c r="AA65" s="45">
        <f>Sulfide!G51</f>
        <v>0.44657422512234918</v>
      </c>
      <c r="AB65" s="38">
        <v>0.119354432</v>
      </c>
      <c r="AC65" s="38">
        <v>12933.631579999999</v>
      </c>
      <c r="AD65" s="38">
        <v>0</v>
      </c>
      <c r="AE65" s="38">
        <v>29.79674941</v>
      </c>
      <c r="AF65" s="38">
        <v>51.16396426</v>
      </c>
      <c r="AG65" s="38">
        <v>0</v>
      </c>
      <c r="AH65" s="38">
        <v>1.266725106</v>
      </c>
      <c r="AI65" s="38"/>
      <c r="AJ65" s="38"/>
      <c r="AK65" s="38"/>
      <c r="AL65" s="38"/>
      <c r="AM65" s="38"/>
      <c r="AN65" s="38"/>
      <c r="AO65" s="38"/>
      <c r="AP65" s="38"/>
      <c r="AQ65" s="38"/>
      <c r="AR65" s="41">
        <f>Biomass!G51</f>
        <v>0.55000000000000004</v>
      </c>
      <c r="AS65" s="42" t="s">
        <v>105</v>
      </c>
      <c r="AT65" s="42" t="s">
        <v>105</v>
      </c>
      <c r="AU65" s="42" t="s">
        <v>105</v>
      </c>
      <c r="AV65" s="42" t="s">
        <v>105</v>
      </c>
      <c r="AW65" s="42">
        <v>11383</v>
      </c>
      <c r="AX65" s="42">
        <v>0.28699999999999998</v>
      </c>
      <c r="AY65" s="42">
        <v>2609</v>
      </c>
      <c r="AZ65" s="42" t="s">
        <v>106</v>
      </c>
      <c r="BA65" s="42" t="s">
        <v>105</v>
      </c>
      <c r="BB65" s="42" t="s">
        <v>105</v>
      </c>
      <c r="BC65" s="42">
        <v>757</v>
      </c>
      <c r="BD65" s="42">
        <v>0.161</v>
      </c>
      <c r="BE65" s="28"/>
      <c r="BF65" s="29"/>
    </row>
    <row r="66" spans="1:153" ht="17.25" customHeight="1" x14ac:dyDescent="0.15">
      <c r="A66" s="4">
        <v>42212</v>
      </c>
      <c r="B66" s="2">
        <v>4</v>
      </c>
      <c r="C66" s="2" t="s">
        <v>49</v>
      </c>
      <c r="E66" s="2" t="s">
        <v>94</v>
      </c>
      <c r="F66" s="2" t="s">
        <v>94</v>
      </c>
      <c r="G66" s="2" t="s">
        <v>94</v>
      </c>
      <c r="H66" s="2" t="s">
        <v>137</v>
      </c>
      <c r="I66" s="2" t="s">
        <v>96</v>
      </c>
      <c r="J66" s="1" t="s">
        <v>97</v>
      </c>
      <c r="K66" s="1" t="s">
        <v>98</v>
      </c>
      <c r="L66" s="21"/>
      <c r="M66" s="21"/>
      <c r="N66" s="2">
        <v>25.6</v>
      </c>
      <c r="O66" s="2">
        <v>6.25</v>
      </c>
      <c r="P66" s="2">
        <v>6.9</v>
      </c>
      <c r="R66" s="2" t="s">
        <v>118</v>
      </c>
      <c r="U66" s="21"/>
      <c r="V66" s="32">
        <v>30</v>
      </c>
      <c r="W66" s="32">
        <v>1024</v>
      </c>
      <c r="X66" s="23"/>
      <c r="Y66" s="23"/>
      <c r="Z66" s="23"/>
      <c r="AA66" s="45">
        <f>Sulfide!G52</f>
        <v>0.26305057096247958</v>
      </c>
      <c r="AB66" s="38">
        <v>0.16642691100000001</v>
      </c>
      <c r="AC66" s="38">
        <v>17275.185300000001</v>
      </c>
      <c r="AD66" s="38">
        <v>0</v>
      </c>
      <c r="AE66" s="38">
        <v>15.496685019999999</v>
      </c>
      <c r="AF66" s="38">
        <v>95.278772989999993</v>
      </c>
      <c r="AG66" s="38">
        <v>0</v>
      </c>
      <c r="AH66" s="38">
        <v>0</v>
      </c>
      <c r="AI66" s="38"/>
      <c r="AJ66" s="38"/>
      <c r="AK66" s="38"/>
      <c r="AL66" s="38"/>
      <c r="AM66" s="38"/>
      <c r="AN66" s="38"/>
      <c r="AO66" s="38"/>
      <c r="AP66" s="38"/>
      <c r="AQ66" s="38"/>
      <c r="AR66" s="41">
        <f>Biomass!G52</f>
        <v>0.43</v>
      </c>
      <c r="AS66" s="42" t="s">
        <v>105</v>
      </c>
      <c r="AT66" s="42" t="s">
        <v>105</v>
      </c>
      <c r="AU66" s="42" t="s">
        <v>105</v>
      </c>
      <c r="AV66" s="42" t="s">
        <v>105</v>
      </c>
      <c r="AW66" s="42">
        <v>71825</v>
      </c>
      <c r="AX66" s="42">
        <v>1.8120000000000001</v>
      </c>
      <c r="AY66" s="42">
        <v>4690</v>
      </c>
      <c r="AZ66" s="42" t="s">
        <v>106</v>
      </c>
      <c r="BA66" s="42" t="s">
        <v>105</v>
      </c>
      <c r="BB66" s="42" t="s">
        <v>105</v>
      </c>
      <c r="BC66" s="42">
        <v>904</v>
      </c>
      <c r="BD66" s="42">
        <v>0.193</v>
      </c>
      <c r="BE66" s="28"/>
      <c r="BF66" s="29"/>
    </row>
    <row r="67" spans="1:153" ht="17.25" customHeight="1" x14ac:dyDescent="0.15">
      <c r="A67" s="51">
        <v>42212</v>
      </c>
      <c r="B67" s="52">
        <v>4</v>
      </c>
      <c r="C67" s="52" t="s">
        <v>55</v>
      </c>
      <c r="D67" s="23"/>
      <c r="E67" s="52">
        <v>0</v>
      </c>
      <c r="F67" s="52">
        <v>0</v>
      </c>
      <c r="G67" s="52">
        <v>0</v>
      </c>
      <c r="H67" s="23"/>
      <c r="I67" s="23"/>
      <c r="J67" s="53"/>
      <c r="K67" s="53"/>
      <c r="L67" s="53"/>
      <c r="M67" s="53"/>
      <c r="N67" s="23"/>
      <c r="O67" s="23"/>
      <c r="P67" s="23"/>
      <c r="Q67" s="23"/>
      <c r="R67" s="23"/>
      <c r="S67" s="23"/>
      <c r="T67" s="23"/>
      <c r="U67" s="53"/>
      <c r="V67" s="22"/>
      <c r="W67" s="22"/>
      <c r="X67" s="23"/>
      <c r="Y67" s="23"/>
      <c r="Z67" s="23"/>
      <c r="AA67" s="2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26"/>
      <c r="AS67" s="42" t="s">
        <v>105</v>
      </c>
      <c r="AT67" s="42" t="s">
        <v>105</v>
      </c>
      <c r="AU67" s="42" t="s">
        <v>105</v>
      </c>
      <c r="AV67" s="42" t="s">
        <v>105</v>
      </c>
      <c r="AW67" s="42" t="s">
        <v>105</v>
      </c>
      <c r="AX67" s="42" t="s">
        <v>105</v>
      </c>
      <c r="AY67" s="42" t="s">
        <v>105</v>
      </c>
      <c r="AZ67" s="42" t="s">
        <v>105</v>
      </c>
      <c r="BA67" s="42" t="s">
        <v>105</v>
      </c>
      <c r="BB67" s="42" t="s">
        <v>105</v>
      </c>
      <c r="BC67" s="42" t="s">
        <v>105</v>
      </c>
      <c r="BD67" s="42" t="s">
        <v>105</v>
      </c>
      <c r="BE67" s="28"/>
      <c r="BF67" s="29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</row>
    <row r="68" spans="1:153" ht="17.25" customHeight="1" x14ac:dyDescent="0.15">
      <c r="A68" s="51">
        <v>42212</v>
      </c>
      <c r="B68" s="52">
        <v>4</v>
      </c>
      <c r="C68" s="52" t="s">
        <v>56</v>
      </c>
      <c r="D68" s="23"/>
      <c r="E68" s="52">
        <v>0</v>
      </c>
      <c r="F68" s="52">
        <v>0</v>
      </c>
      <c r="G68" s="52">
        <v>0</v>
      </c>
      <c r="H68" s="23"/>
      <c r="I68" s="23"/>
      <c r="J68" s="53"/>
      <c r="K68" s="53"/>
      <c r="L68" s="53"/>
      <c r="M68" s="53"/>
      <c r="N68" s="23"/>
      <c r="O68" s="23"/>
      <c r="P68" s="23"/>
      <c r="Q68" s="23"/>
      <c r="R68" s="23"/>
      <c r="S68" s="23"/>
      <c r="T68" s="23"/>
      <c r="U68" s="53"/>
      <c r="V68" s="22"/>
      <c r="W68" s="22"/>
      <c r="X68" s="23"/>
      <c r="Y68" s="23"/>
      <c r="Z68" s="23"/>
      <c r="AA68" s="2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26"/>
      <c r="AS68" s="42" t="s">
        <v>105</v>
      </c>
      <c r="AT68" s="42" t="s">
        <v>105</v>
      </c>
      <c r="AU68" s="42" t="s">
        <v>105</v>
      </c>
      <c r="AV68" s="42" t="s">
        <v>105</v>
      </c>
      <c r="AW68" s="42" t="s">
        <v>105</v>
      </c>
      <c r="AX68" s="42" t="s">
        <v>105</v>
      </c>
      <c r="AY68" s="42" t="s">
        <v>105</v>
      </c>
      <c r="AZ68" s="42" t="s">
        <v>105</v>
      </c>
      <c r="BA68" s="42" t="s">
        <v>105</v>
      </c>
      <c r="BB68" s="42" t="s">
        <v>105</v>
      </c>
      <c r="BC68" s="42" t="s">
        <v>105</v>
      </c>
      <c r="BD68" s="42" t="s">
        <v>105</v>
      </c>
      <c r="BE68" s="28"/>
      <c r="BF68" s="29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</row>
    <row r="69" spans="1:153" ht="17.25" customHeight="1" x14ac:dyDescent="0.15">
      <c r="A69" s="51">
        <v>42212</v>
      </c>
      <c r="B69" s="52">
        <v>4</v>
      </c>
      <c r="C69" s="52" t="s">
        <v>71</v>
      </c>
      <c r="D69" s="23"/>
      <c r="E69" s="52">
        <v>0</v>
      </c>
      <c r="F69" s="52">
        <v>0</v>
      </c>
      <c r="G69" s="52">
        <v>0</v>
      </c>
      <c r="H69" s="23"/>
      <c r="I69" s="23"/>
      <c r="J69" s="53"/>
      <c r="K69" s="53"/>
      <c r="L69" s="53"/>
      <c r="M69" s="53"/>
      <c r="N69" s="23"/>
      <c r="O69" s="23"/>
      <c r="P69" s="23"/>
      <c r="Q69" s="23"/>
      <c r="R69" s="23"/>
      <c r="S69" s="23"/>
      <c r="T69" s="23"/>
      <c r="U69" s="53"/>
      <c r="V69" s="22"/>
      <c r="W69" s="22"/>
      <c r="X69" s="23"/>
      <c r="Y69" s="23"/>
      <c r="Z69" s="23"/>
      <c r="AA69" s="2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26"/>
      <c r="AS69" s="42" t="s">
        <v>105</v>
      </c>
      <c r="AT69" s="42" t="s">
        <v>105</v>
      </c>
      <c r="AU69" s="42" t="s">
        <v>105</v>
      </c>
      <c r="AV69" s="42" t="s">
        <v>105</v>
      </c>
      <c r="AW69" s="42" t="s">
        <v>105</v>
      </c>
      <c r="AX69" s="42" t="s">
        <v>105</v>
      </c>
      <c r="AY69" s="42" t="s">
        <v>105</v>
      </c>
      <c r="AZ69" s="42" t="s">
        <v>105</v>
      </c>
      <c r="BA69" s="42" t="s">
        <v>105</v>
      </c>
      <c r="BB69" s="42" t="s">
        <v>105</v>
      </c>
      <c r="BC69" s="42" t="s">
        <v>105</v>
      </c>
      <c r="BD69" s="42" t="s">
        <v>105</v>
      </c>
      <c r="BE69" s="28"/>
      <c r="BF69" s="29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</row>
    <row r="70" spans="1:153" ht="17.25" customHeight="1" x14ac:dyDescent="0.15">
      <c r="A70" s="51">
        <v>42212</v>
      </c>
      <c r="B70" s="52">
        <v>4</v>
      </c>
      <c r="C70" s="52" t="s">
        <v>77</v>
      </c>
      <c r="D70" s="23"/>
      <c r="E70" s="52">
        <v>0</v>
      </c>
      <c r="F70" s="52">
        <v>0</v>
      </c>
      <c r="G70" s="52">
        <v>0</v>
      </c>
      <c r="H70" s="23"/>
      <c r="I70" s="23"/>
      <c r="J70" s="53"/>
      <c r="K70" s="53"/>
      <c r="L70" s="53"/>
      <c r="M70" s="53"/>
      <c r="N70" s="23"/>
      <c r="O70" s="23"/>
      <c r="P70" s="23"/>
      <c r="Q70" s="23"/>
      <c r="R70" s="23"/>
      <c r="S70" s="23"/>
      <c r="T70" s="23"/>
      <c r="U70" s="53"/>
      <c r="V70" s="22"/>
      <c r="W70" s="22"/>
      <c r="X70" s="23"/>
      <c r="Y70" s="23"/>
      <c r="Z70" s="23"/>
      <c r="AA70" s="2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26"/>
      <c r="AS70" s="42" t="s">
        <v>105</v>
      </c>
      <c r="AT70" s="42" t="s">
        <v>105</v>
      </c>
      <c r="AU70" s="42" t="s">
        <v>105</v>
      </c>
      <c r="AV70" s="42" t="s">
        <v>105</v>
      </c>
      <c r="AW70" s="42" t="s">
        <v>105</v>
      </c>
      <c r="AX70" s="42" t="s">
        <v>105</v>
      </c>
      <c r="AY70" s="42" t="s">
        <v>105</v>
      </c>
      <c r="AZ70" s="42" t="s">
        <v>105</v>
      </c>
      <c r="BA70" s="42" t="s">
        <v>105</v>
      </c>
      <c r="BB70" s="42" t="s">
        <v>105</v>
      </c>
      <c r="BC70" s="42" t="s">
        <v>105</v>
      </c>
      <c r="BD70" s="42" t="s">
        <v>105</v>
      </c>
      <c r="BE70" s="28"/>
      <c r="BF70" s="29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</row>
    <row r="71" spans="1:153" ht="17.25" customHeight="1" x14ac:dyDescent="0.15">
      <c r="J71" s="21"/>
      <c r="K71" s="21"/>
      <c r="L71" s="21"/>
      <c r="M71" s="21"/>
      <c r="U71" s="21"/>
      <c r="V71" s="22"/>
      <c r="W71" s="22"/>
      <c r="X71" s="23"/>
      <c r="Y71" s="23"/>
      <c r="Z71" s="23"/>
      <c r="AA71" s="24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25"/>
      <c r="AN71" s="61"/>
      <c r="AO71" s="61"/>
      <c r="AP71" s="61"/>
      <c r="AQ71" s="61"/>
      <c r="AR71" s="26"/>
      <c r="AS71" s="42" t="s">
        <v>105</v>
      </c>
      <c r="AT71" s="42" t="s">
        <v>105</v>
      </c>
      <c r="AU71" s="42" t="s">
        <v>105</v>
      </c>
      <c r="AV71" s="42" t="s">
        <v>105</v>
      </c>
      <c r="AW71" s="42" t="s">
        <v>105</v>
      </c>
      <c r="AX71" s="42" t="s">
        <v>105</v>
      </c>
      <c r="AY71" s="42" t="s">
        <v>105</v>
      </c>
      <c r="AZ71" s="42" t="s">
        <v>105</v>
      </c>
      <c r="BA71" s="42" t="s">
        <v>105</v>
      </c>
      <c r="BB71" s="42" t="s">
        <v>105</v>
      </c>
      <c r="BC71" s="42" t="s">
        <v>105</v>
      </c>
      <c r="BD71" s="42" t="s">
        <v>105</v>
      </c>
      <c r="BE71" s="28"/>
      <c r="BF71" s="29"/>
    </row>
    <row r="72" spans="1:153" ht="17.25" customHeight="1" x14ac:dyDescent="0.15">
      <c r="A72" s="4">
        <v>42214</v>
      </c>
      <c r="B72" s="2">
        <v>5</v>
      </c>
      <c r="C72" s="2" t="s">
        <v>10</v>
      </c>
      <c r="D72" s="30">
        <v>0.71805555555555556</v>
      </c>
      <c r="E72" s="2" t="s">
        <v>94</v>
      </c>
      <c r="F72" s="2" t="s">
        <v>94</v>
      </c>
      <c r="G72" s="2" t="s">
        <v>94</v>
      </c>
      <c r="H72" s="2" t="s">
        <v>108</v>
      </c>
      <c r="I72" s="2" t="s">
        <v>96</v>
      </c>
      <c r="J72" s="1" t="s">
        <v>97</v>
      </c>
      <c r="K72" s="1" t="s">
        <v>98</v>
      </c>
      <c r="L72" s="21"/>
      <c r="M72" s="1" t="s">
        <v>194</v>
      </c>
      <c r="N72" s="2">
        <v>32.299999999999997</v>
      </c>
      <c r="O72" s="2">
        <v>6.42</v>
      </c>
      <c r="P72" s="2">
        <v>11</v>
      </c>
      <c r="R72" s="2"/>
      <c r="U72" s="21"/>
      <c r="V72" s="32">
        <v>5.5</v>
      </c>
      <c r="W72" s="32">
        <v>1005</v>
      </c>
      <c r="X72" s="23"/>
      <c r="Y72" s="23"/>
      <c r="Z72" s="23"/>
      <c r="AA72" s="45">
        <f>Sulfide!G54</f>
        <v>0.25625339858618812</v>
      </c>
      <c r="AB72" s="38">
        <v>0</v>
      </c>
      <c r="AC72" s="38">
        <v>1644.4750670000001</v>
      </c>
      <c r="AD72" s="38">
        <v>4.3219308779999999</v>
      </c>
      <c r="AE72" s="38">
        <v>165.4083895</v>
      </c>
      <c r="AF72" s="38">
        <v>7.5963347409999997</v>
      </c>
      <c r="AG72" s="38">
        <v>3.4384988999999998E-2</v>
      </c>
      <c r="AH72" s="38">
        <v>0</v>
      </c>
      <c r="AI72" s="38"/>
      <c r="AJ72" s="38"/>
      <c r="AK72" s="38"/>
      <c r="AL72" s="38"/>
      <c r="AM72" s="38"/>
      <c r="AN72" s="38"/>
      <c r="AO72" s="38"/>
      <c r="AP72" s="38"/>
      <c r="AQ72" s="38"/>
      <c r="AR72" s="41">
        <f>Biomass!G54</f>
        <v>0</v>
      </c>
      <c r="AS72" s="42" t="s">
        <v>105</v>
      </c>
      <c r="AT72" s="42" t="s">
        <v>105</v>
      </c>
      <c r="AU72" s="42">
        <v>2386</v>
      </c>
      <c r="AV72" s="42">
        <v>3.1E-2</v>
      </c>
      <c r="AW72" s="42">
        <v>6348</v>
      </c>
      <c r="AX72" s="42">
        <v>0.16</v>
      </c>
      <c r="AY72" s="42" t="s">
        <v>105</v>
      </c>
      <c r="AZ72" s="42" t="s">
        <v>105</v>
      </c>
      <c r="BA72" s="42" t="s">
        <v>105</v>
      </c>
      <c r="BB72" s="42" t="s">
        <v>105</v>
      </c>
      <c r="BC72" s="42" t="s">
        <v>105</v>
      </c>
      <c r="BD72" s="42" t="s">
        <v>105</v>
      </c>
      <c r="BE72" s="28"/>
      <c r="BF72" s="29"/>
    </row>
    <row r="73" spans="1:153" ht="17.25" customHeight="1" x14ac:dyDescent="0.15">
      <c r="A73" s="4">
        <v>42214</v>
      </c>
      <c r="B73" s="2">
        <v>5</v>
      </c>
      <c r="C73" s="2" t="s">
        <v>13</v>
      </c>
      <c r="E73" s="2" t="s">
        <v>94</v>
      </c>
      <c r="F73" s="2" t="s">
        <v>94</v>
      </c>
      <c r="G73" s="2" t="s">
        <v>94</v>
      </c>
      <c r="H73" s="2" t="s">
        <v>108</v>
      </c>
      <c r="I73" s="2" t="s">
        <v>96</v>
      </c>
      <c r="J73" s="1" t="s">
        <v>97</v>
      </c>
      <c r="K73" s="1" t="s">
        <v>98</v>
      </c>
      <c r="L73" s="21"/>
      <c r="M73" s="1" t="s">
        <v>194</v>
      </c>
      <c r="N73" s="2">
        <v>32.799999999999997</v>
      </c>
      <c r="O73" s="2">
        <v>6.38</v>
      </c>
      <c r="P73" s="2">
        <v>10.6</v>
      </c>
      <c r="U73" s="21"/>
      <c r="V73" s="32">
        <v>12</v>
      </c>
      <c r="W73" s="32">
        <v>1009</v>
      </c>
      <c r="X73" s="23"/>
      <c r="Y73" s="23"/>
      <c r="Z73" s="23"/>
      <c r="AA73" s="45">
        <f>Sulfide!G55</f>
        <v>1.0379282218597063</v>
      </c>
      <c r="AB73" s="38">
        <v>4.1113809999999999E-3</v>
      </c>
      <c r="AC73" s="38">
        <v>5795.5751440000004</v>
      </c>
      <c r="AD73" s="38">
        <v>15.06899522</v>
      </c>
      <c r="AE73" s="38">
        <v>7.9709749959999998</v>
      </c>
      <c r="AF73" s="38">
        <v>21.946568450000001</v>
      </c>
      <c r="AG73" s="38">
        <v>0.18272023800000001</v>
      </c>
      <c r="AH73" s="38">
        <v>1.5902830269999999</v>
      </c>
      <c r="AI73" s="38"/>
      <c r="AJ73" s="38"/>
      <c r="AK73" s="38"/>
      <c r="AL73" s="38"/>
      <c r="AM73" s="38"/>
      <c r="AN73" s="38"/>
      <c r="AO73" s="38"/>
      <c r="AP73" s="38"/>
      <c r="AQ73" s="38"/>
      <c r="AR73" s="41">
        <f>Biomass!G55</f>
        <v>0.11000000000000003</v>
      </c>
      <c r="AS73" s="42" t="s">
        <v>105</v>
      </c>
      <c r="AT73" s="42" t="s">
        <v>105</v>
      </c>
      <c r="AU73" s="42" t="s">
        <v>105</v>
      </c>
      <c r="AV73" s="42" t="s">
        <v>105</v>
      </c>
      <c r="AW73" s="42">
        <v>35230</v>
      </c>
      <c r="AX73" s="42">
        <v>0.88900000000000001</v>
      </c>
      <c r="AY73" s="42">
        <v>10525</v>
      </c>
      <c r="AZ73" s="42" t="s">
        <v>106</v>
      </c>
      <c r="BA73" s="42" t="s">
        <v>105</v>
      </c>
      <c r="BB73" s="42" t="s">
        <v>105</v>
      </c>
      <c r="BC73" s="42" t="s">
        <v>105</v>
      </c>
      <c r="BD73" s="42" t="s">
        <v>105</v>
      </c>
      <c r="BE73" s="28"/>
      <c r="BF73" s="29"/>
    </row>
    <row r="74" spans="1:153" ht="17.25" customHeight="1" x14ac:dyDescent="0.15">
      <c r="A74" s="4">
        <v>42214</v>
      </c>
      <c r="B74" s="2">
        <v>5</v>
      </c>
      <c r="C74" s="2" t="s">
        <v>30</v>
      </c>
      <c r="E74" s="2" t="s">
        <v>94</v>
      </c>
      <c r="F74" s="2" t="s">
        <v>94</v>
      </c>
      <c r="G74" s="2" t="s">
        <v>94</v>
      </c>
      <c r="H74" s="2" t="s">
        <v>203</v>
      </c>
      <c r="I74" s="2" t="s">
        <v>96</v>
      </c>
      <c r="J74" s="1" t="s">
        <v>97</v>
      </c>
      <c r="K74" s="1" t="s">
        <v>98</v>
      </c>
      <c r="L74" s="21"/>
      <c r="M74" s="1" t="s">
        <v>194</v>
      </c>
      <c r="N74" s="2">
        <v>29.6</v>
      </c>
      <c r="O74" s="2">
        <v>6.29</v>
      </c>
      <c r="P74" s="2">
        <v>10.7</v>
      </c>
      <c r="U74" s="21"/>
      <c r="V74" s="32">
        <v>23</v>
      </c>
      <c r="W74" s="32">
        <v>1016.5</v>
      </c>
      <c r="X74" s="23"/>
      <c r="Y74" s="23"/>
      <c r="Z74" s="23"/>
      <c r="AA74" s="45">
        <f>Sulfide!G56</f>
        <v>0.78643284393692214</v>
      </c>
      <c r="AB74" s="38">
        <v>0.32468644299999999</v>
      </c>
      <c r="AC74" s="38">
        <v>14311.21622</v>
      </c>
      <c r="AD74" s="38">
        <v>0</v>
      </c>
      <c r="AE74" s="38">
        <v>16.055999549999999</v>
      </c>
      <c r="AF74" s="38">
        <v>58.182862479999997</v>
      </c>
      <c r="AG74" s="38">
        <v>2.5130249999999998</v>
      </c>
      <c r="AH74" s="38">
        <v>3.932430568</v>
      </c>
      <c r="AI74" s="38"/>
      <c r="AJ74" s="38"/>
      <c r="AK74" s="38"/>
      <c r="AL74" s="38"/>
      <c r="AM74" s="38"/>
      <c r="AN74" s="38"/>
      <c r="AO74" s="38"/>
      <c r="AP74" s="38"/>
      <c r="AQ74" s="38"/>
      <c r="AR74" s="41">
        <f>Biomass!G56</f>
        <v>0.27000000000000013</v>
      </c>
      <c r="AS74" s="42" t="s">
        <v>105</v>
      </c>
      <c r="AT74" s="42" t="s">
        <v>105</v>
      </c>
      <c r="AU74" s="42" t="s">
        <v>105</v>
      </c>
      <c r="AV74" s="42" t="s">
        <v>105</v>
      </c>
      <c r="AW74" s="42">
        <v>29882</v>
      </c>
      <c r="AX74" s="42">
        <v>0.754</v>
      </c>
      <c r="AY74" s="42">
        <v>8295</v>
      </c>
      <c r="AZ74" s="42" t="s">
        <v>106</v>
      </c>
      <c r="BA74" s="42" t="s">
        <v>105</v>
      </c>
      <c r="BB74" s="42" t="s">
        <v>105</v>
      </c>
      <c r="BC74" s="42" t="s">
        <v>105</v>
      </c>
      <c r="BD74" s="42" t="s">
        <v>105</v>
      </c>
      <c r="BE74" s="28"/>
      <c r="BF74" s="29"/>
    </row>
    <row r="75" spans="1:153" ht="17.25" customHeight="1" x14ac:dyDescent="0.15">
      <c r="A75" s="4">
        <v>42214</v>
      </c>
      <c r="B75" s="2">
        <v>5</v>
      </c>
      <c r="C75" s="2" t="s">
        <v>39</v>
      </c>
      <c r="E75" s="2" t="s">
        <v>94</v>
      </c>
      <c r="F75" s="2" t="s">
        <v>94</v>
      </c>
      <c r="G75" s="2" t="s">
        <v>94</v>
      </c>
      <c r="H75" s="2" t="s">
        <v>108</v>
      </c>
      <c r="I75" s="2" t="s">
        <v>96</v>
      </c>
      <c r="J75" s="1" t="s">
        <v>97</v>
      </c>
      <c r="K75" s="1" t="s">
        <v>98</v>
      </c>
      <c r="L75" s="21"/>
      <c r="M75" s="1" t="s">
        <v>194</v>
      </c>
      <c r="N75" s="2">
        <v>27.5</v>
      </c>
      <c r="O75" s="2">
        <v>6.33</v>
      </c>
      <c r="P75" s="2">
        <v>6.2</v>
      </c>
      <c r="R75" s="2" t="s">
        <v>118</v>
      </c>
      <c r="U75" s="21"/>
      <c r="V75" s="32">
        <v>31</v>
      </c>
      <c r="W75" s="32">
        <v>1024</v>
      </c>
      <c r="X75" s="23"/>
      <c r="Y75" s="23"/>
      <c r="Z75" s="23"/>
      <c r="AA75" s="45">
        <f>Sulfide!G57</f>
        <v>0.50774877650897232</v>
      </c>
      <c r="AB75" s="38">
        <v>0.25409120899999998</v>
      </c>
      <c r="AC75" s="38">
        <v>16704.787380000002</v>
      </c>
      <c r="AD75" s="38">
        <v>9</v>
      </c>
      <c r="AE75" s="38">
        <v>7.522214752</v>
      </c>
      <c r="AF75" s="38">
        <v>94.536516969999994</v>
      </c>
      <c r="AG75" s="38">
        <v>0</v>
      </c>
      <c r="AH75" s="38">
        <v>1.8450932040000001</v>
      </c>
      <c r="AI75" s="38"/>
      <c r="AJ75" s="38"/>
      <c r="AK75" s="38"/>
      <c r="AL75" s="38"/>
      <c r="AM75" s="38"/>
      <c r="AN75" s="38"/>
      <c r="AO75" s="38"/>
      <c r="AP75" s="38"/>
      <c r="AQ75" s="38"/>
      <c r="AR75" s="41">
        <f>Biomass!G57</f>
        <v>0.11999999999999997</v>
      </c>
      <c r="AS75" s="42" t="s">
        <v>105</v>
      </c>
      <c r="AT75" s="42" t="s">
        <v>105</v>
      </c>
      <c r="AU75" s="42" t="s">
        <v>105</v>
      </c>
      <c r="AV75" s="42" t="s">
        <v>105</v>
      </c>
      <c r="AW75" s="42">
        <v>41781</v>
      </c>
      <c r="AX75" s="42">
        <v>1.054</v>
      </c>
      <c r="AY75" s="42">
        <v>4807</v>
      </c>
      <c r="AZ75" s="42" t="s">
        <v>106</v>
      </c>
      <c r="BA75" s="42" t="s">
        <v>105</v>
      </c>
      <c r="BB75" s="42" t="s">
        <v>105</v>
      </c>
      <c r="BC75" s="42">
        <v>877</v>
      </c>
      <c r="BD75" s="42">
        <v>0.187</v>
      </c>
      <c r="BE75" s="28"/>
      <c r="BF75" s="29"/>
    </row>
    <row r="76" spans="1:153" ht="17.25" customHeight="1" x14ac:dyDescent="0.15">
      <c r="A76" s="4">
        <v>42214</v>
      </c>
      <c r="B76" s="2">
        <v>5</v>
      </c>
      <c r="C76" s="2" t="s">
        <v>40</v>
      </c>
      <c r="D76" s="30">
        <v>0.72569444444444442</v>
      </c>
      <c r="E76" s="2" t="s">
        <v>94</v>
      </c>
      <c r="F76" s="2" t="s">
        <v>94</v>
      </c>
      <c r="G76" s="2" t="s">
        <v>94</v>
      </c>
      <c r="H76" s="2" t="s">
        <v>221</v>
      </c>
      <c r="I76" s="2" t="s">
        <v>96</v>
      </c>
      <c r="J76" s="1" t="s">
        <v>97</v>
      </c>
      <c r="K76" s="1" t="s">
        <v>98</v>
      </c>
      <c r="L76" s="21"/>
      <c r="M76" s="1" t="s">
        <v>194</v>
      </c>
      <c r="N76" s="2">
        <v>32.200000000000003</v>
      </c>
      <c r="O76" s="2">
        <v>7.5</v>
      </c>
      <c r="P76" s="2">
        <v>30.5</v>
      </c>
      <c r="R76" s="2"/>
      <c r="S76" s="2">
        <v>48</v>
      </c>
      <c r="T76" s="2">
        <v>0</v>
      </c>
      <c r="U76" s="21"/>
      <c r="V76" s="32">
        <v>5.5</v>
      </c>
      <c r="W76" s="32">
        <v>1005</v>
      </c>
      <c r="X76" s="23"/>
      <c r="Y76" s="23"/>
      <c r="Z76" s="23"/>
      <c r="AA76" s="45">
        <f>Sulfide!G58</f>
        <v>4.6016856987493207E-2</v>
      </c>
      <c r="AB76" s="38">
        <v>0</v>
      </c>
      <c r="AC76" s="38">
        <v>1568.101746</v>
      </c>
      <c r="AD76" s="38">
        <v>2.9688508910000002</v>
      </c>
      <c r="AE76" s="38">
        <v>260.08488490000002</v>
      </c>
      <c r="AF76" s="38">
        <v>50.41793371</v>
      </c>
      <c r="AG76" s="38">
        <v>9</v>
      </c>
      <c r="AH76" s="38">
        <v>3.4450750050000001</v>
      </c>
      <c r="AI76" s="38"/>
      <c r="AJ76" s="38"/>
      <c r="AK76" s="38"/>
      <c r="AL76" s="38"/>
      <c r="AM76" s="38"/>
      <c r="AN76" s="38"/>
      <c r="AO76" s="38"/>
      <c r="AP76" s="38"/>
      <c r="AQ76" s="38"/>
      <c r="AR76" s="41">
        <f>Biomass!G58</f>
        <v>0</v>
      </c>
      <c r="AS76" s="42" t="s">
        <v>105</v>
      </c>
      <c r="AT76" s="42" t="s">
        <v>105</v>
      </c>
      <c r="AU76" s="42" t="s">
        <v>105</v>
      </c>
      <c r="AV76" s="42" t="s">
        <v>105</v>
      </c>
      <c r="AW76" s="42">
        <v>31435</v>
      </c>
      <c r="AX76" s="42">
        <v>0.79300000000000004</v>
      </c>
      <c r="AY76" s="42" t="s">
        <v>105</v>
      </c>
      <c r="AZ76" s="42" t="s">
        <v>105</v>
      </c>
      <c r="BA76" s="42" t="s">
        <v>105</v>
      </c>
      <c r="BB76" s="42" t="s">
        <v>105</v>
      </c>
      <c r="BC76" s="42" t="s">
        <v>105</v>
      </c>
      <c r="BD76" s="42" t="s">
        <v>105</v>
      </c>
      <c r="BE76" s="28"/>
      <c r="BF76" s="29"/>
    </row>
    <row r="77" spans="1:153" ht="17.25" customHeight="1" x14ac:dyDescent="0.15">
      <c r="A77" s="4">
        <v>42214</v>
      </c>
      <c r="B77" s="2">
        <v>5</v>
      </c>
      <c r="C77" s="2" t="s">
        <v>41</v>
      </c>
      <c r="E77" s="2" t="s">
        <v>94</v>
      </c>
      <c r="F77" s="2" t="s">
        <v>94</v>
      </c>
      <c r="G77" s="2" t="s">
        <v>94</v>
      </c>
      <c r="H77" s="2" t="s">
        <v>221</v>
      </c>
      <c r="I77" s="2" t="s">
        <v>96</v>
      </c>
      <c r="J77" s="1" t="s">
        <v>97</v>
      </c>
      <c r="K77" s="1" t="s">
        <v>98</v>
      </c>
      <c r="L77" s="21"/>
      <c r="M77" s="1" t="s">
        <v>194</v>
      </c>
      <c r="N77" s="2">
        <v>32.5</v>
      </c>
      <c r="O77" s="2">
        <v>7.23</v>
      </c>
      <c r="P77" s="2">
        <v>25.6</v>
      </c>
      <c r="U77" s="21"/>
      <c r="V77" s="32">
        <v>12.5</v>
      </c>
      <c r="W77" s="32">
        <v>1010</v>
      </c>
      <c r="X77" s="23"/>
      <c r="Y77" s="23"/>
      <c r="Z77" s="23"/>
      <c r="AA77" s="45">
        <f>Sulfide!G59</f>
        <v>0.9563621533442086</v>
      </c>
      <c r="AB77" s="38">
        <v>2.1415668999999998E-2</v>
      </c>
      <c r="AC77" s="38">
        <v>6481.3154510000004</v>
      </c>
      <c r="AD77" s="38">
        <v>11.017928449999999</v>
      </c>
      <c r="AE77" s="38">
        <v>84.562598289999997</v>
      </c>
      <c r="AF77" s="38">
        <v>71.711042719999995</v>
      </c>
      <c r="AG77" s="38">
        <v>6.1185224399999996</v>
      </c>
      <c r="AH77" s="38">
        <v>3.5076666539999999</v>
      </c>
      <c r="AI77" s="38"/>
      <c r="AJ77" s="38"/>
      <c r="AK77" s="38"/>
      <c r="AL77" s="38"/>
      <c r="AM77" s="38"/>
      <c r="AN77" s="38"/>
      <c r="AO77" s="38"/>
      <c r="AP77" s="38"/>
      <c r="AQ77" s="38"/>
      <c r="AR77" s="41">
        <f>Biomass!G59</f>
        <v>0.17999999999999997</v>
      </c>
      <c r="AS77" s="42" t="s">
        <v>105</v>
      </c>
      <c r="AT77" s="42" t="s">
        <v>105</v>
      </c>
      <c r="AU77" s="42" t="s">
        <v>105</v>
      </c>
      <c r="AV77" s="42" t="s">
        <v>105</v>
      </c>
      <c r="AW77" s="42">
        <v>24562</v>
      </c>
      <c r="AX77" s="42">
        <v>0.62</v>
      </c>
      <c r="AY77" s="42">
        <v>11024</v>
      </c>
      <c r="AZ77" s="42" t="s">
        <v>106</v>
      </c>
      <c r="BA77" s="42" t="s">
        <v>105</v>
      </c>
      <c r="BB77" s="42" t="s">
        <v>105</v>
      </c>
      <c r="BC77" s="42">
        <v>491</v>
      </c>
      <c r="BD77" s="42">
        <v>0.105</v>
      </c>
      <c r="BE77" s="28"/>
      <c r="BF77" s="29"/>
    </row>
    <row r="78" spans="1:153" ht="17.25" customHeight="1" x14ac:dyDescent="0.15">
      <c r="A78" s="4">
        <v>42214</v>
      </c>
      <c r="B78" s="2">
        <v>5</v>
      </c>
      <c r="C78" s="2" t="s">
        <v>42</v>
      </c>
      <c r="E78" s="2" t="s">
        <v>94</v>
      </c>
      <c r="F78" s="2" t="s">
        <v>94</v>
      </c>
      <c r="G78" s="2" t="s">
        <v>94</v>
      </c>
      <c r="H78" s="2" t="s">
        <v>221</v>
      </c>
      <c r="I78" s="2" t="s">
        <v>96</v>
      </c>
      <c r="J78" s="1" t="s">
        <v>97</v>
      </c>
      <c r="K78" s="1" t="s">
        <v>98</v>
      </c>
      <c r="L78" s="21"/>
      <c r="M78" s="1" t="s">
        <v>194</v>
      </c>
      <c r="N78" s="2">
        <v>28.5</v>
      </c>
      <c r="O78" s="2">
        <v>6.26</v>
      </c>
      <c r="P78" s="2">
        <v>8.3000000000000007</v>
      </c>
      <c r="U78" s="21"/>
      <c r="V78" s="32">
        <v>25</v>
      </c>
      <c r="W78" s="32">
        <v>1019</v>
      </c>
      <c r="X78" s="23"/>
      <c r="Y78" s="23"/>
      <c r="Z78" s="23"/>
      <c r="AA78" s="45">
        <f>Sulfide!G60</f>
        <v>0.65728656878738434</v>
      </c>
      <c r="AB78" s="38">
        <v>0.34866536399999998</v>
      </c>
      <c r="AC78" s="38">
        <v>15538.307419999999</v>
      </c>
      <c r="AD78" s="38">
        <v>0</v>
      </c>
      <c r="AE78" s="38">
        <v>62.917845450000002</v>
      </c>
      <c r="AF78" s="38">
        <v>61.630886889999999</v>
      </c>
      <c r="AG78" s="38">
        <v>1.855605795</v>
      </c>
      <c r="AH78" s="38">
        <v>0</v>
      </c>
      <c r="AI78" s="38"/>
      <c r="AJ78" s="38"/>
      <c r="AK78" s="38"/>
      <c r="AL78" s="38"/>
      <c r="AM78" s="38"/>
      <c r="AN78" s="38"/>
      <c r="AO78" s="38"/>
      <c r="AP78" s="38"/>
      <c r="AQ78" s="38"/>
      <c r="AR78" s="41">
        <f>Biomass!G60</f>
        <v>0.4</v>
      </c>
      <c r="AS78" s="42" t="s">
        <v>105</v>
      </c>
      <c r="AT78" s="42" t="s">
        <v>105</v>
      </c>
      <c r="AU78" s="42" t="s">
        <v>105</v>
      </c>
      <c r="AV78" s="42" t="s">
        <v>105</v>
      </c>
      <c r="AW78" s="42">
        <v>12256</v>
      </c>
      <c r="AX78" s="42">
        <v>0.309</v>
      </c>
      <c r="AY78" s="42">
        <v>4186</v>
      </c>
      <c r="AZ78" s="42" t="s">
        <v>106</v>
      </c>
      <c r="BA78" s="42" t="s">
        <v>105</v>
      </c>
      <c r="BB78" s="42" t="s">
        <v>105</v>
      </c>
      <c r="BC78" s="42">
        <v>625</v>
      </c>
      <c r="BD78" s="42">
        <v>0.13300000000000001</v>
      </c>
      <c r="BE78" s="28"/>
      <c r="BF78" s="29"/>
    </row>
    <row r="79" spans="1:153" ht="17.25" customHeight="1" x14ac:dyDescent="0.15">
      <c r="A79" s="4">
        <v>42214</v>
      </c>
      <c r="B79" s="2">
        <v>5</v>
      </c>
      <c r="C79" s="2" t="s">
        <v>43</v>
      </c>
      <c r="E79" s="2" t="s">
        <v>94</v>
      </c>
      <c r="F79" s="2" t="s">
        <v>94</v>
      </c>
      <c r="G79" s="2" t="s">
        <v>94</v>
      </c>
      <c r="H79" s="2" t="s">
        <v>221</v>
      </c>
      <c r="I79" s="2" t="s">
        <v>96</v>
      </c>
      <c r="J79" s="1" t="s">
        <v>97</v>
      </c>
      <c r="K79" s="1" t="s">
        <v>98</v>
      </c>
      <c r="L79" s="21"/>
      <c r="M79" s="1" t="s">
        <v>194</v>
      </c>
      <c r="N79" s="2">
        <v>28.2</v>
      </c>
      <c r="O79" s="2">
        <v>6.28</v>
      </c>
      <c r="P79" s="2">
        <v>8</v>
      </c>
      <c r="R79" s="2" t="s">
        <v>118</v>
      </c>
      <c r="U79" s="21"/>
      <c r="V79" s="32">
        <v>30</v>
      </c>
      <c r="W79" s="32">
        <v>1023</v>
      </c>
      <c r="X79" s="23"/>
      <c r="Y79" s="23"/>
      <c r="Z79" s="23"/>
      <c r="AA79" s="45">
        <f>Sulfide!G61</f>
        <v>0.61650353452963558</v>
      </c>
      <c r="AB79" s="38">
        <v>0.407794455</v>
      </c>
      <c r="AC79" s="38">
        <v>19469.361339999999</v>
      </c>
      <c r="AD79" s="38">
        <v>9</v>
      </c>
      <c r="AE79" s="38">
        <v>140.72520309999999</v>
      </c>
      <c r="AF79" s="38">
        <v>115.47579039999999</v>
      </c>
      <c r="AG79" s="38">
        <v>0</v>
      </c>
      <c r="AH79" s="38">
        <v>3.453187545</v>
      </c>
      <c r="AI79" s="38"/>
      <c r="AJ79" s="38"/>
      <c r="AK79" s="38"/>
      <c r="AL79" s="38"/>
      <c r="AM79" s="38"/>
      <c r="AN79" s="38"/>
      <c r="AO79" s="38"/>
      <c r="AP79" s="38"/>
      <c r="AQ79" s="38"/>
      <c r="AR79" s="41">
        <f>Biomass!G61</f>
        <v>0.20999999999999996</v>
      </c>
      <c r="AS79" s="42" t="s">
        <v>105</v>
      </c>
      <c r="AT79" s="42" t="s">
        <v>105</v>
      </c>
      <c r="AU79" s="42" t="s">
        <v>105</v>
      </c>
      <c r="AV79" s="42" t="s">
        <v>105</v>
      </c>
      <c r="AW79" s="42">
        <v>20521</v>
      </c>
      <c r="AX79" s="42">
        <v>0.51800000000000002</v>
      </c>
      <c r="AY79" s="42" t="s">
        <v>105</v>
      </c>
      <c r="AZ79" s="42" t="s">
        <v>105</v>
      </c>
      <c r="BA79" s="42" t="s">
        <v>105</v>
      </c>
      <c r="BB79" s="42" t="s">
        <v>105</v>
      </c>
      <c r="BC79" s="42">
        <v>879</v>
      </c>
      <c r="BD79" s="42">
        <v>0.187</v>
      </c>
      <c r="BE79" s="28"/>
      <c r="BF79" s="29"/>
    </row>
    <row r="80" spans="1:153" ht="17.25" customHeight="1" x14ac:dyDescent="0.15">
      <c r="A80" s="4">
        <v>42214</v>
      </c>
      <c r="B80" s="2">
        <v>5</v>
      </c>
      <c r="C80" s="2" t="s">
        <v>44</v>
      </c>
      <c r="D80" s="30">
        <v>0.72916666666666663</v>
      </c>
      <c r="E80" s="2" t="s">
        <v>94</v>
      </c>
      <c r="F80" s="2" t="s">
        <v>94</v>
      </c>
      <c r="G80" s="2" t="s">
        <v>94</v>
      </c>
      <c r="H80" s="2" t="s">
        <v>221</v>
      </c>
      <c r="I80" s="2" t="s">
        <v>96</v>
      </c>
      <c r="J80" s="1" t="s">
        <v>97</v>
      </c>
      <c r="K80" s="1" t="s">
        <v>98</v>
      </c>
      <c r="L80" s="21"/>
      <c r="M80" s="1" t="s">
        <v>194</v>
      </c>
      <c r="N80" s="2">
        <v>31.2</v>
      </c>
      <c r="O80" s="2">
        <v>7.33</v>
      </c>
      <c r="P80" s="2">
        <v>68.8</v>
      </c>
      <c r="R80" s="2"/>
      <c r="S80" s="2">
        <v>120</v>
      </c>
      <c r="T80" s="2">
        <v>100</v>
      </c>
      <c r="U80" s="21"/>
      <c r="V80" s="32">
        <v>5</v>
      </c>
      <c r="W80" s="32">
        <v>1005</v>
      </c>
      <c r="X80" s="23"/>
      <c r="Y80" s="23"/>
      <c r="Z80" s="23"/>
      <c r="AA80" s="45">
        <f>Sulfide!G62</f>
        <v>1.5429581294181623E-2</v>
      </c>
      <c r="AB80" s="38">
        <v>0</v>
      </c>
      <c r="AC80" s="38">
        <v>1329.709233</v>
      </c>
      <c r="AD80" s="38">
        <v>1.8852197900000001</v>
      </c>
      <c r="AE80" s="38">
        <v>261.90026569999998</v>
      </c>
      <c r="AF80" s="38">
        <v>45.917072760000003</v>
      </c>
      <c r="AG80" s="38">
        <v>5.8279873929999999</v>
      </c>
      <c r="AH80" s="38">
        <v>10.51970614</v>
      </c>
      <c r="AI80" s="38"/>
      <c r="AJ80" s="38"/>
      <c r="AK80" s="38"/>
      <c r="AL80" s="38"/>
      <c r="AM80" s="38"/>
      <c r="AN80" s="38"/>
      <c r="AO80" s="38"/>
      <c r="AP80" s="38"/>
      <c r="AQ80" s="38"/>
      <c r="AR80" s="41">
        <f>Biomass!G62</f>
        <v>2.9999999999999992E-2</v>
      </c>
      <c r="AS80" s="42" t="s">
        <v>105</v>
      </c>
      <c r="AT80" s="42" t="s">
        <v>105</v>
      </c>
      <c r="AU80" s="42">
        <v>2092</v>
      </c>
      <c r="AV80" s="42">
        <v>2.7E-2</v>
      </c>
      <c r="AW80" s="42">
        <v>15682</v>
      </c>
      <c r="AX80" s="42">
        <v>0.39600000000000002</v>
      </c>
      <c r="AY80" s="42" t="s">
        <v>105</v>
      </c>
      <c r="AZ80" s="42" t="s">
        <v>105</v>
      </c>
      <c r="BA80" s="42" t="s">
        <v>105</v>
      </c>
      <c r="BB80" s="42" t="s">
        <v>105</v>
      </c>
      <c r="BC80" s="42" t="s">
        <v>105</v>
      </c>
      <c r="BD80" s="42" t="s">
        <v>105</v>
      </c>
      <c r="BE80" s="28"/>
      <c r="BF80" s="29"/>
    </row>
    <row r="81" spans="1:153" ht="17.25" customHeight="1" x14ac:dyDescent="0.15">
      <c r="A81" s="4">
        <v>42214</v>
      </c>
      <c r="B81" s="2">
        <v>5</v>
      </c>
      <c r="C81" s="2" t="s">
        <v>47</v>
      </c>
      <c r="E81" s="2" t="s">
        <v>94</v>
      </c>
      <c r="F81" s="2" t="s">
        <v>94</v>
      </c>
      <c r="G81" s="2" t="s">
        <v>94</v>
      </c>
      <c r="H81" s="2" t="s">
        <v>221</v>
      </c>
      <c r="I81" s="2" t="s">
        <v>96</v>
      </c>
      <c r="J81" s="1" t="s">
        <v>97</v>
      </c>
      <c r="K81" s="1" t="s">
        <v>98</v>
      </c>
      <c r="L81" s="21"/>
      <c r="M81" s="1" t="s">
        <v>194</v>
      </c>
      <c r="N81" s="2">
        <v>31.8</v>
      </c>
      <c r="O81" s="2">
        <v>7.12</v>
      </c>
      <c r="P81" s="2">
        <v>57.2</v>
      </c>
      <c r="U81" s="21"/>
      <c r="V81" s="32">
        <v>11</v>
      </c>
      <c r="W81" s="32">
        <v>1008</v>
      </c>
      <c r="X81" s="23"/>
      <c r="Y81" s="23"/>
      <c r="Z81" s="23"/>
      <c r="AA81" s="45">
        <f>Sulfide!G63</f>
        <v>1.0175367047308321</v>
      </c>
      <c r="AB81" s="38">
        <v>0.14505570700000001</v>
      </c>
      <c r="AC81" s="38">
        <v>5230.9713060000004</v>
      </c>
      <c r="AD81" s="38">
        <v>8.5414496030000002</v>
      </c>
      <c r="AE81" s="38">
        <v>75.118644759999995</v>
      </c>
      <c r="AF81" s="38">
        <v>80.658987159999995</v>
      </c>
      <c r="AG81" s="38">
        <v>0</v>
      </c>
      <c r="AH81" s="38">
        <v>0</v>
      </c>
      <c r="AI81" s="38"/>
      <c r="AJ81" s="38"/>
      <c r="AK81" s="38"/>
      <c r="AL81" s="38"/>
      <c r="AM81" s="38"/>
      <c r="AN81" s="38"/>
      <c r="AO81" s="38"/>
      <c r="AP81" s="38"/>
      <c r="AQ81" s="38"/>
      <c r="AR81" s="41">
        <f>Biomass!G63</f>
        <v>0.43</v>
      </c>
      <c r="AS81" s="42" t="s">
        <v>105</v>
      </c>
      <c r="AT81" s="42" t="s">
        <v>105</v>
      </c>
      <c r="AU81" s="42" t="s">
        <v>105</v>
      </c>
      <c r="AV81" s="42" t="s">
        <v>105</v>
      </c>
      <c r="AW81" s="42" t="s">
        <v>105</v>
      </c>
      <c r="AX81" s="42">
        <v>0</v>
      </c>
      <c r="AY81" s="42" t="s">
        <v>105</v>
      </c>
      <c r="AZ81" s="42" t="s">
        <v>105</v>
      </c>
      <c r="BA81" s="42" t="s">
        <v>105</v>
      </c>
      <c r="BB81" s="42" t="s">
        <v>105</v>
      </c>
      <c r="BC81" s="42" t="s">
        <v>105</v>
      </c>
      <c r="BD81" s="42" t="s">
        <v>105</v>
      </c>
      <c r="BE81" s="28"/>
      <c r="BF81" s="29"/>
    </row>
    <row r="82" spans="1:153" ht="17.25" customHeight="1" x14ac:dyDescent="0.15">
      <c r="A82" s="4">
        <v>42214</v>
      </c>
      <c r="B82" s="2">
        <v>5</v>
      </c>
      <c r="C82" s="2" t="s">
        <v>48</v>
      </c>
      <c r="E82" s="2" t="s">
        <v>94</v>
      </c>
      <c r="F82" s="2" t="s">
        <v>94</v>
      </c>
      <c r="G82" s="2" t="s">
        <v>94</v>
      </c>
      <c r="H82" s="2" t="s">
        <v>221</v>
      </c>
      <c r="I82" s="2" t="s">
        <v>96</v>
      </c>
      <c r="J82" s="1" t="s">
        <v>97</v>
      </c>
      <c r="K82" s="1" t="s">
        <v>98</v>
      </c>
      <c r="L82" s="21"/>
      <c r="M82" s="1" t="s">
        <v>194</v>
      </c>
      <c r="N82" s="2">
        <v>28.7</v>
      </c>
      <c r="O82" s="2">
        <v>6.28</v>
      </c>
      <c r="P82" s="2">
        <v>8.4</v>
      </c>
      <c r="U82" s="21"/>
      <c r="V82" s="32">
        <v>22</v>
      </c>
      <c r="W82" s="32">
        <v>1017</v>
      </c>
      <c r="X82" s="23"/>
      <c r="Y82" s="23"/>
      <c r="Z82" s="23"/>
      <c r="AA82" s="45">
        <f>Sulfide!G64</f>
        <v>0.76604132680804793</v>
      </c>
      <c r="AB82" s="38">
        <v>0.35689148999999998</v>
      </c>
      <c r="AC82" s="38">
        <v>13067.276330000001</v>
      </c>
      <c r="AD82" s="38">
        <v>0</v>
      </c>
      <c r="AE82" s="38">
        <v>19.921231500000001</v>
      </c>
      <c r="AF82" s="38">
        <v>50.363253620000002</v>
      </c>
      <c r="AG82" s="38">
        <v>1.2670928999999999E-2</v>
      </c>
      <c r="AH82" s="38">
        <v>0</v>
      </c>
      <c r="AI82" s="38"/>
      <c r="AJ82" s="38"/>
      <c r="AK82" s="38"/>
      <c r="AL82" s="38"/>
      <c r="AM82" s="38"/>
      <c r="AN82" s="38"/>
      <c r="AO82" s="38"/>
      <c r="AP82" s="38"/>
      <c r="AQ82" s="38"/>
      <c r="AR82" s="41" t="e">
        <f>Biomass!G64</f>
        <v>#VALUE!</v>
      </c>
      <c r="AS82" s="42" t="s">
        <v>105</v>
      </c>
      <c r="AT82" s="42" t="s">
        <v>105</v>
      </c>
      <c r="AU82" s="42" t="s">
        <v>105</v>
      </c>
      <c r="AV82" s="42" t="s">
        <v>105</v>
      </c>
      <c r="AW82" s="42">
        <v>1970</v>
      </c>
      <c r="AX82" s="42">
        <v>0.05</v>
      </c>
      <c r="AY82" s="42" t="s">
        <v>105</v>
      </c>
      <c r="AZ82" s="42" t="s">
        <v>105</v>
      </c>
      <c r="BA82" s="42" t="s">
        <v>105</v>
      </c>
      <c r="BB82" s="42" t="s">
        <v>105</v>
      </c>
      <c r="BC82" s="42">
        <v>712</v>
      </c>
      <c r="BD82" s="42">
        <v>1.52E-2</v>
      </c>
      <c r="BE82" s="28"/>
      <c r="BF82" s="29"/>
    </row>
    <row r="83" spans="1:153" ht="17.25" customHeight="1" x14ac:dyDescent="0.15">
      <c r="A83" s="4">
        <v>42214</v>
      </c>
      <c r="B83" s="2">
        <v>5</v>
      </c>
      <c r="C83" s="2" t="s">
        <v>49</v>
      </c>
      <c r="E83" s="2" t="s">
        <v>94</v>
      </c>
      <c r="F83" s="2" t="s">
        <v>94</v>
      </c>
      <c r="G83" s="2" t="s">
        <v>94</v>
      </c>
      <c r="H83" s="2" t="s">
        <v>246</v>
      </c>
      <c r="I83" s="2" t="s">
        <v>96</v>
      </c>
      <c r="J83" s="1" t="s">
        <v>97</v>
      </c>
      <c r="K83" s="1" t="s">
        <v>98</v>
      </c>
      <c r="L83" s="21"/>
      <c r="M83" s="1" t="s">
        <v>194</v>
      </c>
      <c r="N83" s="2">
        <v>28.8</v>
      </c>
      <c r="O83" s="2">
        <v>6.24</v>
      </c>
      <c r="P83" s="2">
        <v>5.4</v>
      </c>
      <c r="R83" s="2" t="s">
        <v>118</v>
      </c>
      <c r="U83" s="21"/>
      <c r="V83" s="32">
        <v>30</v>
      </c>
      <c r="W83" s="32">
        <v>1022</v>
      </c>
      <c r="X83" s="23"/>
      <c r="Y83" s="23"/>
      <c r="Z83" s="23"/>
      <c r="AA83" s="45">
        <f>Sulfide!G65</f>
        <v>0.6233007069059272</v>
      </c>
      <c r="AB83" s="38">
        <v>0.29012269099999999</v>
      </c>
      <c r="AC83" s="38">
        <v>18157.380300000001</v>
      </c>
      <c r="AD83" s="38">
        <v>0</v>
      </c>
      <c r="AE83" s="38">
        <v>12.709487279999999</v>
      </c>
      <c r="AF83" s="38">
        <v>88.180048510000006</v>
      </c>
      <c r="AG83" s="38">
        <v>0</v>
      </c>
      <c r="AH83" s="38">
        <v>1.8052735630000001</v>
      </c>
      <c r="AI83" s="38"/>
      <c r="AJ83" s="38"/>
      <c r="AK83" s="38"/>
      <c r="AL83" s="38"/>
      <c r="AM83" s="38"/>
      <c r="AN83" s="38"/>
      <c r="AO83" s="38"/>
      <c r="AP83" s="38"/>
      <c r="AQ83" s="38"/>
      <c r="AR83" s="41">
        <f>Biomass!G65</f>
        <v>2.9999999999999992E-2</v>
      </c>
      <c r="AS83" s="42" t="s">
        <v>105</v>
      </c>
      <c r="AT83" s="42" t="s">
        <v>105</v>
      </c>
      <c r="AU83" s="42" t="s">
        <v>105</v>
      </c>
      <c r="AV83" s="42" t="s">
        <v>105</v>
      </c>
      <c r="AW83" s="42">
        <v>33745</v>
      </c>
      <c r="AX83" s="42">
        <v>0.85099999999999998</v>
      </c>
      <c r="AY83" s="42">
        <v>1275</v>
      </c>
      <c r="AZ83" s="42" t="s">
        <v>106</v>
      </c>
      <c r="BA83" s="62" t="s">
        <v>105</v>
      </c>
      <c r="BB83" s="62" t="s">
        <v>105</v>
      </c>
      <c r="BC83" s="42">
        <v>708</v>
      </c>
      <c r="BD83" s="42">
        <v>0.151</v>
      </c>
      <c r="BE83" s="28"/>
      <c r="BF83" s="29"/>
    </row>
    <row r="84" spans="1:153" ht="17.25" customHeight="1" x14ac:dyDescent="0.15">
      <c r="A84" s="51">
        <v>42214</v>
      </c>
      <c r="B84" s="52">
        <v>5</v>
      </c>
      <c r="C84" s="52" t="s">
        <v>55</v>
      </c>
      <c r="D84" s="23"/>
      <c r="E84" s="23"/>
      <c r="F84" s="23"/>
      <c r="G84" s="23"/>
      <c r="H84" s="23"/>
      <c r="I84" s="23"/>
      <c r="J84" s="53"/>
      <c r="K84" s="53"/>
      <c r="L84" s="53"/>
      <c r="M84" s="53"/>
      <c r="N84" s="23"/>
      <c r="O84" s="23"/>
      <c r="P84" s="23"/>
      <c r="Q84" s="23"/>
      <c r="R84" s="23"/>
      <c r="S84" s="23"/>
      <c r="T84" s="23"/>
      <c r="U84" s="53"/>
      <c r="V84" s="22"/>
      <c r="W84" s="22"/>
      <c r="X84" s="23"/>
      <c r="Y84" s="23"/>
      <c r="Z84" s="23"/>
      <c r="AA84" s="2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26"/>
      <c r="AS84" s="42" t="s">
        <v>105</v>
      </c>
      <c r="AT84" s="42" t="s">
        <v>105</v>
      </c>
      <c r="AU84" s="42" t="s">
        <v>105</v>
      </c>
      <c r="AV84" s="42" t="s">
        <v>105</v>
      </c>
      <c r="AW84" s="42" t="s">
        <v>105</v>
      </c>
      <c r="AX84" s="42" t="s">
        <v>105</v>
      </c>
      <c r="AY84" s="42" t="s">
        <v>105</v>
      </c>
      <c r="AZ84" s="42" t="s">
        <v>105</v>
      </c>
      <c r="BA84" s="42" t="s">
        <v>105</v>
      </c>
      <c r="BB84" s="42" t="s">
        <v>105</v>
      </c>
      <c r="BC84" s="42" t="s">
        <v>105</v>
      </c>
      <c r="BD84" s="42" t="s">
        <v>105</v>
      </c>
      <c r="BE84" s="28"/>
      <c r="BF84" s="29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</row>
    <row r="85" spans="1:153" ht="17.25" customHeight="1" x14ac:dyDescent="0.15">
      <c r="A85" s="51">
        <v>42214</v>
      </c>
      <c r="B85" s="52">
        <v>5</v>
      </c>
      <c r="C85" s="52" t="s">
        <v>56</v>
      </c>
      <c r="D85" s="23"/>
      <c r="E85" s="23"/>
      <c r="F85" s="23"/>
      <c r="G85" s="23"/>
      <c r="H85" s="23"/>
      <c r="I85" s="23"/>
      <c r="J85" s="53"/>
      <c r="K85" s="53"/>
      <c r="L85" s="53"/>
      <c r="M85" s="53"/>
      <c r="N85" s="23"/>
      <c r="O85" s="23"/>
      <c r="P85" s="23"/>
      <c r="Q85" s="23"/>
      <c r="R85" s="23"/>
      <c r="S85" s="23"/>
      <c r="T85" s="23"/>
      <c r="U85" s="53"/>
      <c r="V85" s="22"/>
      <c r="W85" s="22"/>
      <c r="X85" s="23"/>
      <c r="Y85" s="23"/>
      <c r="Z85" s="23"/>
      <c r="AA85" s="2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26"/>
      <c r="AS85" s="42" t="s">
        <v>105</v>
      </c>
      <c r="AT85" s="42" t="s">
        <v>105</v>
      </c>
      <c r="AU85" s="42" t="s">
        <v>105</v>
      </c>
      <c r="AV85" s="42" t="s">
        <v>105</v>
      </c>
      <c r="AW85" s="42" t="s">
        <v>105</v>
      </c>
      <c r="AX85" s="42" t="s">
        <v>105</v>
      </c>
      <c r="AY85" s="42" t="s">
        <v>105</v>
      </c>
      <c r="AZ85" s="42" t="s">
        <v>105</v>
      </c>
      <c r="BA85" s="42" t="s">
        <v>105</v>
      </c>
      <c r="BB85" s="42" t="s">
        <v>105</v>
      </c>
      <c r="BC85" s="42" t="s">
        <v>105</v>
      </c>
      <c r="BD85" s="42" t="s">
        <v>105</v>
      </c>
      <c r="BE85" s="28"/>
      <c r="BF85" s="29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</row>
    <row r="86" spans="1:153" ht="17.25" customHeight="1" x14ac:dyDescent="0.15">
      <c r="A86" s="51">
        <v>42214</v>
      </c>
      <c r="B86" s="52">
        <v>5</v>
      </c>
      <c r="C86" s="52" t="s">
        <v>71</v>
      </c>
      <c r="D86" s="23"/>
      <c r="E86" s="23"/>
      <c r="F86" s="23"/>
      <c r="G86" s="23"/>
      <c r="H86" s="23"/>
      <c r="I86" s="23"/>
      <c r="J86" s="53"/>
      <c r="K86" s="53"/>
      <c r="L86" s="53"/>
      <c r="M86" s="53"/>
      <c r="N86" s="23"/>
      <c r="O86" s="23"/>
      <c r="P86" s="23"/>
      <c r="Q86" s="23"/>
      <c r="R86" s="23"/>
      <c r="S86" s="23"/>
      <c r="T86" s="23"/>
      <c r="U86" s="53"/>
      <c r="V86" s="22"/>
      <c r="W86" s="22"/>
      <c r="X86" s="23"/>
      <c r="Y86" s="23"/>
      <c r="Z86" s="23"/>
      <c r="AA86" s="2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26"/>
      <c r="AS86" s="42" t="s">
        <v>105</v>
      </c>
      <c r="AT86" s="42" t="s">
        <v>105</v>
      </c>
      <c r="AU86" s="42" t="s">
        <v>105</v>
      </c>
      <c r="AV86" s="42" t="s">
        <v>105</v>
      </c>
      <c r="AW86" s="42" t="s">
        <v>105</v>
      </c>
      <c r="AX86" s="42" t="s">
        <v>105</v>
      </c>
      <c r="AY86" s="42" t="s">
        <v>105</v>
      </c>
      <c r="AZ86" s="42" t="s">
        <v>105</v>
      </c>
      <c r="BA86" s="42" t="s">
        <v>105</v>
      </c>
      <c r="BB86" s="42" t="s">
        <v>105</v>
      </c>
      <c r="BC86" s="42" t="s">
        <v>105</v>
      </c>
      <c r="BD86" s="42" t="s">
        <v>105</v>
      </c>
      <c r="BE86" s="28"/>
      <c r="BF86" s="29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</row>
    <row r="87" spans="1:153" ht="17.25" customHeight="1" x14ac:dyDescent="0.15">
      <c r="A87" s="51">
        <v>42214</v>
      </c>
      <c r="B87" s="52">
        <v>5</v>
      </c>
      <c r="C87" s="52" t="s">
        <v>77</v>
      </c>
      <c r="D87" s="23"/>
      <c r="E87" s="23"/>
      <c r="F87" s="23"/>
      <c r="G87" s="23"/>
      <c r="H87" s="23"/>
      <c r="I87" s="23"/>
      <c r="J87" s="53"/>
      <c r="K87" s="53"/>
      <c r="L87" s="53"/>
      <c r="M87" s="53"/>
      <c r="N87" s="23"/>
      <c r="O87" s="23"/>
      <c r="P87" s="23"/>
      <c r="Q87" s="23"/>
      <c r="R87" s="23"/>
      <c r="S87" s="23"/>
      <c r="T87" s="23"/>
      <c r="U87" s="53"/>
      <c r="V87" s="22"/>
      <c r="W87" s="22"/>
      <c r="X87" s="23"/>
      <c r="Y87" s="23"/>
      <c r="Z87" s="23"/>
      <c r="AA87" s="2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26"/>
      <c r="AS87" s="42" t="s">
        <v>105</v>
      </c>
      <c r="AT87" s="42" t="s">
        <v>105</v>
      </c>
      <c r="AU87" s="42" t="s">
        <v>105</v>
      </c>
      <c r="AV87" s="42" t="s">
        <v>105</v>
      </c>
      <c r="AW87" s="42" t="s">
        <v>105</v>
      </c>
      <c r="AX87" s="42" t="s">
        <v>105</v>
      </c>
      <c r="AY87" s="42" t="s">
        <v>105</v>
      </c>
      <c r="AZ87" s="42" t="s">
        <v>105</v>
      </c>
      <c r="BA87" s="42" t="s">
        <v>105</v>
      </c>
      <c r="BB87" s="42" t="s">
        <v>105</v>
      </c>
      <c r="BC87" s="42" t="s">
        <v>105</v>
      </c>
      <c r="BD87" s="42" t="s">
        <v>105</v>
      </c>
      <c r="BE87" s="28"/>
      <c r="BF87" s="29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</row>
    <row r="88" spans="1:153" ht="17.25" customHeight="1" x14ac:dyDescent="0.15">
      <c r="B88" s="2" t="s">
        <v>112</v>
      </c>
      <c r="H88" s="2" t="s">
        <v>112</v>
      </c>
      <c r="J88" s="21"/>
      <c r="K88" s="21"/>
      <c r="L88" s="21"/>
      <c r="M88" s="21"/>
      <c r="U88" s="21"/>
      <c r="V88" s="22"/>
      <c r="W88" s="22"/>
      <c r="X88" s="23"/>
      <c r="Y88" s="23"/>
      <c r="Z88" s="23"/>
      <c r="AA88" s="24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61"/>
      <c r="AN88" s="25"/>
      <c r="AO88" s="25"/>
      <c r="AP88" s="25"/>
      <c r="AQ88" s="25"/>
      <c r="AR88" s="26"/>
      <c r="AS88" s="42" t="s">
        <v>105</v>
      </c>
      <c r="AT88" s="42" t="s">
        <v>105</v>
      </c>
      <c r="AU88" s="42" t="s">
        <v>105</v>
      </c>
      <c r="AV88" s="42" t="s">
        <v>105</v>
      </c>
      <c r="AW88" s="42" t="s">
        <v>105</v>
      </c>
      <c r="AX88" s="42" t="s">
        <v>105</v>
      </c>
      <c r="AY88" s="42" t="s">
        <v>105</v>
      </c>
      <c r="AZ88" s="42" t="s">
        <v>105</v>
      </c>
      <c r="BA88" s="42" t="s">
        <v>105</v>
      </c>
      <c r="BB88" s="42" t="s">
        <v>105</v>
      </c>
      <c r="BC88" s="42" t="s">
        <v>105</v>
      </c>
      <c r="BD88" s="42" t="s">
        <v>105</v>
      </c>
      <c r="BE88" s="28"/>
      <c r="BF88" s="29"/>
    </row>
    <row r="89" spans="1:153" ht="17.25" customHeight="1" x14ac:dyDescent="0.15">
      <c r="A89" s="4">
        <v>42216</v>
      </c>
      <c r="B89" s="2">
        <v>6</v>
      </c>
      <c r="C89" s="2" t="s">
        <v>10</v>
      </c>
      <c r="D89" s="30">
        <v>0.7104166666666667</v>
      </c>
      <c r="E89" s="2" t="s">
        <v>94</v>
      </c>
      <c r="F89" s="2" t="s">
        <v>94</v>
      </c>
      <c r="G89" s="2" t="s">
        <v>94</v>
      </c>
      <c r="H89" s="2" t="s">
        <v>113</v>
      </c>
      <c r="I89" s="2" t="s">
        <v>96</v>
      </c>
      <c r="J89" s="1" t="s">
        <v>267</v>
      </c>
      <c r="K89" s="1" t="s">
        <v>268</v>
      </c>
      <c r="L89" s="1" t="s">
        <v>269</v>
      </c>
      <c r="M89" s="1" t="s">
        <v>270</v>
      </c>
      <c r="N89" s="2">
        <v>32</v>
      </c>
      <c r="O89" s="2">
        <v>6.5</v>
      </c>
      <c r="P89" s="2">
        <v>12.2</v>
      </c>
      <c r="U89" s="1" t="s">
        <v>271</v>
      </c>
      <c r="V89" s="32">
        <v>6</v>
      </c>
      <c r="W89" s="32">
        <v>1004</v>
      </c>
      <c r="X89" s="23"/>
      <c r="Y89" s="23"/>
      <c r="Z89" s="23"/>
      <c r="AA89" s="45">
        <f>Sulfide!G67</f>
        <v>-5.641653072321913E-2</v>
      </c>
      <c r="AB89" s="38">
        <v>0</v>
      </c>
      <c r="AC89" s="38">
        <v>1514.5258899999999</v>
      </c>
      <c r="AD89" s="38">
        <v>4.9467679689999997</v>
      </c>
      <c r="AE89" s="38">
        <v>179.26684890000001</v>
      </c>
      <c r="AF89" s="38">
        <v>5.6669220339999997</v>
      </c>
      <c r="AG89" s="38">
        <v>0</v>
      </c>
      <c r="AH89" s="38">
        <v>0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41">
        <f>Biomass!G67</f>
        <v>4.0000000000000105E-2</v>
      </c>
      <c r="AS89" s="42" t="s">
        <v>105</v>
      </c>
      <c r="AT89" s="42" t="s">
        <v>105</v>
      </c>
      <c r="AU89" s="42">
        <v>5980</v>
      </c>
      <c r="AV89" s="42">
        <v>7.6999999999999999E-2</v>
      </c>
      <c r="AW89" s="42">
        <v>4335</v>
      </c>
      <c r="AX89" s="42">
        <v>0.109</v>
      </c>
      <c r="AY89" s="42" t="s">
        <v>105</v>
      </c>
      <c r="AZ89" s="42" t="s">
        <v>105</v>
      </c>
      <c r="BA89" s="42" t="s">
        <v>105</v>
      </c>
      <c r="BB89" s="42" t="s">
        <v>105</v>
      </c>
      <c r="BC89" s="42" t="s">
        <v>105</v>
      </c>
      <c r="BD89" s="42" t="s">
        <v>105</v>
      </c>
      <c r="BE89" s="28"/>
      <c r="BF89" s="29"/>
    </row>
    <row r="90" spans="1:153" ht="17.25" customHeight="1" x14ac:dyDescent="0.15">
      <c r="A90" s="4">
        <v>42216</v>
      </c>
      <c r="B90" s="2">
        <v>6</v>
      </c>
      <c r="C90" s="2" t="s">
        <v>13</v>
      </c>
      <c r="E90" s="2" t="s">
        <v>94</v>
      </c>
      <c r="F90" s="2" t="s">
        <v>94</v>
      </c>
      <c r="G90" s="2" t="s">
        <v>94</v>
      </c>
      <c r="H90" s="2" t="s">
        <v>113</v>
      </c>
      <c r="I90" s="2" t="s">
        <v>96</v>
      </c>
      <c r="J90" s="1" t="s">
        <v>267</v>
      </c>
      <c r="K90" s="1" t="s">
        <v>268</v>
      </c>
      <c r="L90" s="21"/>
      <c r="M90" s="1" t="s">
        <v>270</v>
      </c>
      <c r="N90" s="2">
        <v>33.299999999999997</v>
      </c>
      <c r="O90" s="2">
        <v>6.14</v>
      </c>
      <c r="P90" s="2">
        <v>4.3</v>
      </c>
      <c r="U90" s="21"/>
      <c r="V90" s="32">
        <v>11</v>
      </c>
      <c r="W90" s="32">
        <v>1008</v>
      </c>
      <c r="X90" s="23"/>
      <c r="Y90" s="23"/>
      <c r="Z90" s="23"/>
      <c r="AA90" s="45">
        <f>Sulfide!G68</f>
        <v>1.0583197389885808</v>
      </c>
      <c r="AB90" s="38">
        <v>0</v>
      </c>
      <c r="AC90" s="38">
        <v>6542.8788789999999</v>
      </c>
      <c r="AD90" s="38">
        <v>16.602713229999999</v>
      </c>
      <c r="AE90" s="38">
        <v>32.414388080000002</v>
      </c>
      <c r="AF90" s="38">
        <v>23.817620210000001</v>
      </c>
      <c r="AG90" s="38">
        <v>0</v>
      </c>
      <c r="AH90" s="38">
        <v>0</v>
      </c>
      <c r="AI90" s="38"/>
      <c r="AJ90" s="38"/>
      <c r="AK90" s="38"/>
      <c r="AL90" s="38"/>
      <c r="AM90" s="38"/>
      <c r="AN90" s="38"/>
      <c r="AO90" s="38"/>
      <c r="AP90" s="38"/>
      <c r="AQ90" s="38"/>
      <c r="AR90" s="41">
        <f>Biomass!G68</f>
        <v>0.12999999999999992</v>
      </c>
      <c r="AS90" s="42" t="s">
        <v>105</v>
      </c>
      <c r="AT90" s="42" t="s">
        <v>105</v>
      </c>
      <c r="AU90" s="42">
        <v>2374</v>
      </c>
      <c r="AV90" s="42">
        <v>3.1E-2</v>
      </c>
      <c r="AW90" s="42">
        <v>33010</v>
      </c>
      <c r="AX90" s="42">
        <v>0.83299999999999996</v>
      </c>
      <c r="AY90" s="42">
        <v>9047</v>
      </c>
      <c r="AZ90" s="42" t="s">
        <v>106</v>
      </c>
      <c r="BA90" s="42" t="s">
        <v>105</v>
      </c>
      <c r="BB90" s="42" t="s">
        <v>105</v>
      </c>
      <c r="BC90" s="42" t="s">
        <v>105</v>
      </c>
      <c r="BD90" s="42" t="s">
        <v>105</v>
      </c>
      <c r="BE90" s="28"/>
      <c r="BF90" s="29"/>
    </row>
    <row r="91" spans="1:153" ht="17.25" customHeight="1" x14ac:dyDescent="0.15">
      <c r="A91" s="4">
        <v>42216</v>
      </c>
      <c r="B91" s="2">
        <v>6</v>
      </c>
      <c r="C91" s="2" t="s">
        <v>30</v>
      </c>
      <c r="E91" s="2" t="s">
        <v>94</v>
      </c>
      <c r="F91" s="2" t="s">
        <v>94</v>
      </c>
      <c r="G91" s="2" t="s">
        <v>94</v>
      </c>
      <c r="H91" s="2" t="s">
        <v>113</v>
      </c>
      <c r="I91" s="2" t="s">
        <v>96</v>
      </c>
      <c r="J91" s="1" t="s">
        <v>267</v>
      </c>
      <c r="K91" s="1" t="s">
        <v>268</v>
      </c>
      <c r="L91" s="21"/>
      <c r="M91" s="1" t="s">
        <v>270</v>
      </c>
      <c r="N91" s="2">
        <v>30.8</v>
      </c>
      <c r="O91" s="2">
        <v>6.29</v>
      </c>
      <c r="P91" s="2">
        <v>11.2</v>
      </c>
      <c r="U91" s="21"/>
      <c r="V91" s="32">
        <v>23</v>
      </c>
      <c r="W91" s="32">
        <v>1017</v>
      </c>
      <c r="X91" s="23"/>
      <c r="Y91" s="23"/>
      <c r="Z91" s="23"/>
      <c r="AA91" s="45">
        <f>Sulfide!G69</f>
        <v>0.93597063621533438</v>
      </c>
      <c r="AB91" s="38">
        <v>3.0468427999999999E-2</v>
      </c>
      <c r="AC91" s="38">
        <v>14258.47867</v>
      </c>
      <c r="AD91" s="38">
        <v>0</v>
      </c>
      <c r="AE91" s="38">
        <v>21.851775499999999</v>
      </c>
      <c r="AF91" s="38">
        <v>54.264334499999997</v>
      </c>
      <c r="AG91" s="38">
        <v>0</v>
      </c>
      <c r="AH91" s="38">
        <v>3.2373966250000001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41">
        <f>Biomass!G69</f>
        <v>0.31999999999999995</v>
      </c>
      <c r="AS91" s="42" t="s">
        <v>105</v>
      </c>
      <c r="AT91" s="42" t="s">
        <v>105</v>
      </c>
      <c r="AU91" s="42">
        <v>3030</v>
      </c>
      <c r="AV91" s="42">
        <v>3.9E-2</v>
      </c>
      <c r="AW91" s="42">
        <v>43668</v>
      </c>
      <c r="AX91" s="42">
        <v>1.1020000000000001</v>
      </c>
      <c r="AY91" s="42">
        <v>7078</v>
      </c>
      <c r="AZ91" s="42" t="s">
        <v>106</v>
      </c>
      <c r="BA91" s="42" t="s">
        <v>105</v>
      </c>
      <c r="BB91" s="42" t="s">
        <v>105</v>
      </c>
      <c r="BC91" s="42">
        <v>789</v>
      </c>
      <c r="BD91" s="42">
        <v>0.16800000000000001</v>
      </c>
      <c r="BE91" s="28"/>
      <c r="BF91" s="29"/>
    </row>
    <row r="92" spans="1:153" ht="17.25" customHeight="1" x14ac:dyDescent="0.15">
      <c r="A92" s="4">
        <v>42216</v>
      </c>
      <c r="B92" s="2">
        <v>6</v>
      </c>
      <c r="C92" s="2" t="s">
        <v>39</v>
      </c>
      <c r="E92" s="2" t="s">
        <v>94</v>
      </c>
      <c r="F92" s="2" t="s">
        <v>94</v>
      </c>
      <c r="G92" s="2" t="s">
        <v>94</v>
      </c>
      <c r="H92" s="2" t="s">
        <v>113</v>
      </c>
      <c r="I92" s="2" t="s">
        <v>96</v>
      </c>
      <c r="J92" s="1" t="s">
        <v>267</v>
      </c>
      <c r="K92" s="1" t="s">
        <v>268</v>
      </c>
      <c r="L92" s="21"/>
      <c r="M92" s="1" t="s">
        <v>270</v>
      </c>
      <c r="N92" s="2">
        <v>27.8</v>
      </c>
      <c r="O92" s="2">
        <v>6.25</v>
      </c>
      <c r="P92" s="2">
        <v>10.8</v>
      </c>
      <c r="R92" s="2" t="s">
        <v>118</v>
      </c>
      <c r="U92" s="21"/>
      <c r="V92" s="32">
        <v>30.5</v>
      </c>
      <c r="W92" s="32">
        <v>1022.5</v>
      </c>
      <c r="X92" s="23"/>
      <c r="Y92" s="23"/>
      <c r="Z92" s="23"/>
      <c r="AA92" s="45">
        <f>Sulfide!G70</f>
        <v>0.64369222403480142</v>
      </c>
      <c r="AB92" s="38">
        <v>0</v>
      </c>
      <c r="AC92" s="38">
        <v>20892.053039999999</v>
      </c>
      <c r="AD92" s="38">
        <v>25.679562749999999</v>
      </c>
      <c r="AE92" s="38">
        <v>30.97963815</v>
      </c>
      <c r="AF92" s="38">
        <v>90.597635449999999</v>
      </c>
      <c r="AG92" s="38">
        <v>0.73710991599999998</v>
      </c>
      <c r="AH92" s="38">
        <v>3.5300601</v>
      </c>
      <c r="AI92" s="38"/>
      <c r="AJ92" s="38"/>
      <c r="AK92" s="38"/>
      <c r="AL92" s="38"/>
      <c r="AM92" s="38"/>
      <c r="AN92" s="38"/>
      <c r="AO92" s="38"/>
      <c r="AP92" s="38"/>
      <c r="AQ92" s="38"/>
      <c r="AR92" s="41">
        <f>Biomass!G70</f>
        <v>0.14999999999999997</v>
      </c>
      <c r="AS92" s="42" t="s">
        <v>105</v>
      </c>
      <c r="AT92" s="42" t="s">
        <v>105</v>
      </c>
      <c r="AU92" s="42">
        <v>3160</v>
      </c>
      <c r="AV92" s="42">
        <v>4.1000000000000002E-2</v>
      </c>
      <c r="AW92" s="42">
        <v>71216</v>
      </c>
      <c r="AX92" s="42">
        <v>1.7969999999999999</v>
      </c>
      <c r="AY92" s="42">
        <v>5206</v>
      </c>
      <c r="AZ92" s="42" t="s">
        <v>106</v>
      </c>
      <c r="BA92" s="42" t="s">
        <v>105</v>
      </c>
      <c r="BB92" s="42" t="s">
        <v>105</v>
      </c>
      <c r="BC92" s="42">
        <v>957</v>
      </c>
      <c r="BD92" s="42">
        <v>0.20399999999999999</v>
      </c>
      <c r="BE92" s="28"/>
      <c r="BF92" s="29"/>
    </row>
    <row r="93" spans="1:153" ht="17.25" customHeight="1" x14ac:dyDescent="0.15">
      <c r="A93" s="4">
        <v>42216</v>
      </c>
      <c r="B93" s="2">
        <v>6</v>
      </c>
      <c r="C93" s="2" t="s">
        <v>40</v>
      </c>
      <c r="D93" s="30">
        <v>0.71805555555555556</v>
      </c>
      <c r="E93" s="2" t="s">
        <v>94</v>
      </c>
      <c r="F93" s="2" t="s">
        <v>94</v>
      </c>
      <c r="G93" s="2" t="s">
        <v>94</v>
      </c>
      <c r="H93" s="2" t="s">
        <v>113</v>
      </c>
      <c r="I93" s="2" t="s">
        <v>96</v>
      </c>
      <c r="J93" s="1" t="s">
        <v>291</v>
      </c>
      <c r="K93" s="1" t="s">
        <v>268</v>
      </c>
      <c r="L93" s="1" t="s">
        <v>292</v>
      </c>
      <c r="M93" s="1" t="s">
        <v>270</v>
      </c>
      <c r="N93" s="2">
        <v>31.2</v>
      </c>
      <c r="O93" s="2">
        <v>7.23</v>
      </c>
      <c r="P93" s="2">
        <v>14.5</v>
      </c>
      <c r="U93" s="1" t="s">
        <v>293</v>
      </c>
      <c r="V93" s="32">
        <v>5</v>
      </c>
      <c r="W93" s="32">
        <v>1004</v>
      </c>
      <c r="X93" s="23"/>
      <c r="Y93" s="23"/>
      <c r="Z93" s="23"/>
      <c r="AA93" s="45">
        <f>Sulfide!G71</f>
        <v>-2.2430668841761807E-2</v>
      </c>
      <c r="AB93" s="38">
        <v>0</v>
      </c>
      <c r="AC93" s="38">
        <v>1486.399386</v>
      </c>
      <c r="AD93" s="38">
        <v>5.2571512120000001</v>
      </c>
      <c r="AE93" s="38">
        <v>182.9932297</v>
      </c>
      <c r="AF93" s="38">
        <v>39.686965139999998</v>
      </c>
      <c r="AG93" s="38">
        <v>1.3670144289999999</v>
      </c>
      <c r="AH93" s="38">
        <v>5.1799695120000004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41">
        <f>Biomass!G71</f>
        <v>-9.9999999999999908E-2</v>
      </c>
      <c r="AS93" s="42" t="s">
        <v>105</v>
      </c>
      <c r="AT93" s="42" t="s">
        <v>105</v>
      </c>
      <c r="AU93" s="42">
        <v>3230</v>
      </c>
      <c r="AV93" s="42">
        <v>4.2000000000000003E-2</v>
      </c>
      <c r="AW93" s="42">
        <v>11119</v>
      </c>
      <c r="AX93" s="42">
        <v>0.28100000000000003</v>
      </c>
      <c r="AY93" s="42" t="s">
        <v>105</v>
      </c>
      <c r="AZ93" s="42" t="s">
        <v>105</v>
      </c>
      <c r="BA93" s="42" t="s">
        <v>105</v>
      </c>
      <c r="BB93" s="42" t="s">
        <v>105</v>
      </c>
      <c r="BC93" s="42" t="s">
        <v>105</v>
      </c>
      <c r="BD93" s="42" t="s">
        <v>105</v>
      </c>
      <c r="BE93" s="28"/>
      <c r="BF93" s="29"/>
    </row>
    <row r="94" spans="1:153" ht="17.25" customHeight="1" x14ac:dyDescent="0.15">
      <c r="A94" s="4">
        <v>42216</v>
      </c>
      <c r="B94" s="2">
        <v>6</v>
      </c>
      <c r="C94" s="2" t="s">
        <v>41</v>
      </c>
      <c r="E94" s="2" t="s">
        <v>94</v>
      </c>
      <c r="F94" s="2" t="s">
        <v>94</v>
      </c>
      <c r="G94" s="2" t="s">
        <v>94</v>
      </c>
      <c r="H94" s="2" t="s">
        <v>113</v>
      </c>
      <c r="I94" s="2" t="s">
        <v>96</v>
      </c>
      <c r="J94" s="1" t="s">
        <v>291</v>
      </c>
      <c r="K94" s="1" t="s">
        <v>268</v>
      </c>
      <c r="L94" s="21"/>
      <c r="M94" s="1" t="s">
        <v>270</v>
      </c>
      <c r="N94" s="2">
        <v>31.8</v>
      </c>
      <c r="O94" s="2">
        <v>6.89</v>
      </c>
      <c r="P94" s="2">
        <v>9</v>
      </c>
      <c r="U94" s="21"/>
      <c r="V94" s="32">
        <v>11.5</v>
      </c>
      <c r="W94" s="32">
        <v>1009</v>
      </c>
      <c r="X94" s="23"/>
      <c r="Y94" s="23"/>
      <c r="Z94" s="23"/>
      <c r="AA94" s="45">
        <f>Sulfide!G72</f>
        <v>1.044725394235998</v>
      </c>
      <c r="AB94" s="38">
        <v>0</v>
      </c>
      <c r="AC94" s="38">
        <v>6076.4742530000003</v>
      </c>
      <c r="AD94" s="38">
        <v>19.059605860000001</v>
      </c>
      <c r="AE94" s="38">
        <v>54.141186849999997</v>
      </c>
      <c r="AF94" s="38">
        <v>85.394836729999994</v>
      </c>
      <c r="AG94" s="38">
        <v>0</v>
      </c>
      <c r="AH94" s="38">
        <v>4.0388750250000003</v>
      </c>
      <c r="AI94" s="38"/>
      <c r="AJ94" s="38"/>
      <c r="AK94" s="38"/>
      <c r="AL94" s="38"/>
      <c r="AM94" s="38"/>
      <c r="AN94" s="38"/>
      <c r="AO94" s="38"/>
      <c r="AP94" s="38"/>
      <c r="AQ94" s="38"/>
      <c r="AR94" s="41">
        <f>Biomass!G72</f>
        <v>0.16000000000000009</v>
      </c>
      <c r="AS94" s="42" t="s">
        <v>105</v>
      </c>
      <c r="AT94" s="42" t="s">
        <v>105</v>
      </c>
      <c r="AU94" s="42">
        <v>1279</v>
      </c>
      <c r="AV94" s="42">
        <v>1.7000000000000001E-2</v>
      </c>
      <c r="AW94" s="42">
        <v>25957</v>
      </c>
      <c r="AX94" s="42">
        <v>0.65500000000000003</v>
      </c>
      <c r="AY94" s="42">
        <v>10621</v>
      </c>
      <c r="AZ94" s="42" t="s">
        <v>106</v>
      </c>
      <c r="BA94" s="42" t="s">
        <v>105</v>
      </c>
      <c r="BB94" s="42" t="s">
        <v>105</v>
      </c>
      <c r="BC94" s="42">
        <v>390</v>
      </c>
      <c r="BD94" s="42">
        <v>8.3000000000000004E-2</v>
      </c>
      <c r="BE94" s="28"/>
      <c r="BF94" s="29"/>
    </row>
    <row r="95" spans="1:153" ht="17.25" customHeight="1" x14ac:dyDescent="0.15">
      <c r="A95" s="4">
        <v>42216</v>
      </c>
      <c r="B95" s="2">
        <v>6</v>
      </c>
      <c r="C95" s="2" t="s">
        <v>42</v>
      </c>
      <c r="E95" s="2" t="s">
        <v>94</v>
      </c>
      <c r="F95" s="2" t="s">
        <v>94</v>
      </c>
      <c r="G95" s="2" t="s">
        <v>94</v>
      </c>
      <c r="H95" s="2" t="s">
        <v>113</v>
      </c>
      <c r="I95" s="2" t="s">
        <v>96</v>
      </c>
      <c r="J95" s="1" t="s">
        <v>291</v>
      </c>
      <c r="K95" s="1" t="s">
        <v>268</v>
      </c>
      <c r="L95" s="21"/>
      <c r="M95" s="1" t="s">
        <v>270</v>
      </c>
      <c r="N95" s="2">
        <v>30</v>
      </c>
      <c r="O95" s="2">
        <v>6.11</v>
      </c>
      <c r="P95" s="2">
        <v>3.6</v>
      </c>
      <c r="U95" s="21"/>
      <c r="V95" s="32">
        <v>24</v>
      </c>
      <c r="W95" s="32">
        <v>1018.5</v>
      </c>
      <c r="X95" s="23"/>
      <c r="Y95" s="23"/>
      <c r="Z95" s="23"/>
      <c r="AA95" s="45">
        <f>Sulfide!G73</f>
        <v>0.73885263730288198</v>
      </c>
      <c r="AB95" s="38">
        <v>0</v>
      </c>
      <c r="AC95" s="38">
        <v>16850.091950000002</v>
      </c>
      <c r="AD95" s="38">
        <v>20.717464679999999</v>
      </c>
      <c r="AE95" s="38">
        <v>35.893814820000003</v>
      </c>
      <c r="AF95" s="38">
        <v>64.751475450000001</v>
      </c>
      <c r="AG95" s="38">
        <v>0.87956775600000003</v>
      </c>
      <c r="AH95" s="38">
        <v>4.0114479210000002</v>
      </c>
      <c r="AI95" s="38"/>
      <c r="AJ95" s="38"/>
      <c r="AK95" s="38"/>
      <c r="AL95" s="38"/>
      <c r="AM95" s="38"/>
      <c r="AN95" s="38"/>
      <c r="AO95" s="38"/>
      <c r="AP95" s="38"/>
      <c r="AQ95" s="38"/>
      <c r="AR95" s="41">
        <f>Biomass!G73</f>
        <v>1.0599999999999998</v>
      </c>
      <c r="AS95" s="42" t="s">
        <v>105</v>
      </c>
      <c r="AT95" s="42" t="s">
        <v>105</v>
      </c>
      <c r="AU95" s="42">
        <v>4529</v>
      </c>
      <c r="AV95" s="42">
        <v>5.8000000000000003E-2</v>
      </c>
      <c r="AW95" s="42">
        <v>65914</v>
      </c>
      <c r="AX95" s="42">
        <v>1.663</v>
      </c>
      <c r="AY95" s="42">
        <v>7527</v>
      </c>
      <c r="AZ95" s="42" t="s">
        <v>106</v>
      </c>
      <c r="BA95" s="42">
        <v>1413</v>
      </c>
      <c r="BB95" s="42" t="s">
        <v>106</v>
      </c>
      <c r="BC95" s="42">
        <v>952</v>
      </c>
      <c r="BD95" s="42">
        <v>0.20300000000000001</v>
      </c>
      <c r="BE95" s="28"/>
      <c r="BF95" s="29"/>
    </row>
    <row r="96" spans="1:153" ht="17.25" customHeight="1" x14ac:dyDescent="0.15">
      <c r="A96" s="4">
        <v>42216</v>
      </c>
      <c r="B96" s="2">
        <v>6</v>
      </c>
      <c r="C96" s="2" t="s">
        <v>43</v>
      </c>
      <c r="E96" s="2" t="s">
        <v>94</v>
      </c>
      <c r="F96" s="2" t="s">
        <v>94</v>
      </c>
      <c r="G96" s="2" t="s">
        <v>94</v>
      </c>
      <c r="H96" s="2" t="s">
        <v>113</v>
      </c>
      <c r="I96" s="2" t="s">
        <v>96</v>
      </c>
      <c r="J96" s="1" t="s">
        <v>291</v>
      </c>
      <c r="K96" s="1" t="s">
        <v>268</v>
      </c>
      <c r="L96" s="21"/>
      <c r="M96" s="1" t="s">
        <v>270</v>
      </c>
      <c r="N96" s="2">
        <v>28.3</v>
      </c>
      <c r="O96" s="2">
        <v>6.18</v>
      </c>
      <c r="P96" s="2">
        <v>3.4</v>
      </c>
      <c r="R96" s="2" t="s">
        <v>118</v>
      </c>
      <c r="U96" s="21"/>
      <c r="V96" s="32">
        <v>29.5</v>
      </c>
      <c r="W96" s="32">
        <v>1021.5</v>
      </c>
      <c r="X96" s="23"/>
      <c r="Y96" s="23"/>
      <c r="Z96" s="23"/>
      <c r="AA96" s="45">
        <f>Sulfide!G74</f>
        <v>0.52814029363784676</v>
      </c>
      <c r="AB96" s="38">
        <v>1.6373037E-2</v>
      </c>
      <c r="AC96" s="38">
        <v>22218.17067</v>
      </c>
      <c r="AD96" s="38">
        <v>29.945240510000001</v>
      </c>
      <c r="AE96" s="38">
        <v>89.651110040000006</v>
      </c>
      <c r="AF96" s="38">
        <v>94.858101550000001</v>
      </c>
      <c r="AG96" s="38">
        <v>0</v>
      </c>
      <c r="AH96" s="38">
        <v>5.2015208240000002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41">
        <f>Biomass!G74</f>
        <v>0.28999999999999998</v>
      </c>
      <c r="AS96" s="42" t="s">
        <v>105</v>
      </c>
      <c r="AT96" s="42" t="s">
        <v>105</v>
      </c>
      <c r="AU96" s="42">
        <v>1806</v>
      </c>
      <c r="AV96" s="42">
        <v>2.3E-2</v>
      </c>
      <c r="AW96" s="42">
        <v>70542</v>
      </c>
      <c r="AX96" s="42">
        <v>1.78</v>
      </c>
      <c r="AY96" s="42">
        <v>2008</v>
      </c>
      <c r="AZ96" s="42" t="s">
        <v>106</v>
      </c>
      <c r="BA96" s="42" t="s">
        <v>105</v>
      </c>
      <c r="BB96" s="42" t="s">
        <v>105</v>
      </c>
      <c r="BC96" s="42">
        <v>927</v>
      </c>
      <c r="BD96" s="42">
        <v>0.19800000000000001</v>
      </c>
      <c r="BE96" s="28"/>
      <c r="BF96" s="29"/>
    </row>
    <row r="97" spans="1:58" ht="17.25" customHeight="1" x14ac:dyDescent="0.15">
      <c r="A97" s="4">
        <v>42216</v>
      </c>
      <c r="B97" s="2">
        <v>6</v>
      </c>
      <c r="C97" s="2" t="s">
        <v>44</v>
      </c>
      <c r="D97" s="30">
        <v>0.72916666666666663</v>
      </c>
      <c r="E97" s="2" t="s">
        <v>94</v>
      </c>
      <c r="F97" s="2" t="s">
        <v>94</v>
      </c>
      <c r="G97" s="2" t="s">
        <v>94</v>
      </c>
      <c r="H97" s="2" t="s">
        <v>113</v>
      </c>
      <c r="I97" s="2" t="s">
        <v>96</v>
      </c>
      <c r="J97" s="1" t="s">
        <v>291</v>
      </c>
      <c r="K97" s="1" t="s">
        <v>268</v>
      </c>
      <c r="L97" s="21"/>
      <c r="M97" s="1" t="s">
        <v>270</v>
      </c>
      <c r="N97" s="2">
        <v>31</v>
      </c>
      <c r="O97" s="2">
        <v>6.32</v>
      </c>
      <c r="P97" s="2">
        <v>47.6</v>
      </c>
      <c r="U97" s="1" t="s">
        <v>317</v>
      </c>
      <c r="V97" s="32">
        <v>4</v>
      </c>
      <c r="W97" s="32">
        <v>1004.5</v>
      </c>
      <c r="X97" s="23"/>
      <c r="Y97" s="23"/>
      <c r="Z97" s="23"/>
      <c r="AA97" s="45">
        <f>Sulfide!G75</f>
        <v>-7.0010875475802078E-2</v>
      </c>
      <c r="AB97" s="38">
        <v>0</v>
      </c>
      <c r="AC97" s="38">
        <v>1463.1425300000001</v>
      </c>
      <c r="AD97" s="38">
        <v>2.4094080010000001</v>
      </c>
      <c r="AE97" s="38">
        <v>259.75796359999998</v>
      </c>
      <c r="AF97" s="38">
        <v>51.677113810000002</v>
      </c>
      <c r="AG97" s="38">
        <v>2.2846277289999999</v>
      </c>
      <c r="AH97" s="38">
        <v>5.3751287379999999</v>
      </c>
      <c r="AI97" s="38"/>
      <c r="AJ97" s="38"/>
      <c r="AK97" s="38"/>
      <c r="AL97" s="38"/>
      <c r="AM97" s="38"/>
      <c r="AN97" s="38"/>
      <c r="AO97" s="38"/>
      <c r="AP97" s="38"/>
      <c r="AQ97" s="38"/>
      <c r="AR97" s="41">
        <f>Biomass!G75</f>
        <v>8.9999999999999983E-2</v>
      </c>
      <c r="AS97" s="42" t="s">
        <v>105</v>
      </c>
      <c r="AT97" s="42" t="s">
        <v>105</v>
      </c>
      <c r="AU97" s="42">
        <v>4543</v>
      </c>
      <c r="AV97" s="42">
        <v>5.8999999999999997E-2</v>
      </c>
      <c r="AW97" s="42">
        <v>5636</v>
      </c>
      <c r="AX97" s="42">
        <v>0.14199999999999999</v>
      </c>
      <c r="AY97" s="42" t="s">
        <v>105</v>
      </c>
      <c r="AZ97" s="42" t="s">
        <v>105</v>
      </c>
      <c r="BA97" s="42" t="s">
        <v>105</v>
      </c>
      <c r="BB97" s="42" t="s">
        <v>105</v>
      </c>
      <c r="BC97" s="42" t="s">
        <v>105</v>
      </c>
      <c r="BD97" s="42" t="s">
        <v>105</v>
      </c>
      <c r="BE97" s="28"/>
      <c r="BF97" s="29"/>
    </row>
    <row r="98" spans="1:58" ht="17.25" customHeight="1" x14ac:dyDescent="0.15">
      <c r="A98" s="4">
        <v>42216</v>
      </c>
      <c r="B98" s="2">
        <v>6</v>
      </c>
      <c r="C98" s="2" t="s">
        <v>47</v>
      </c>
      <c r="E98" s="2" t="s">
        <v>94</v>
      </c>
      <c r="F98" s="2" t="s">
        <v>94</v>
      </c>
      <c r="G98" s="2" t="s">
        <v>94</v>
      </c>
      <c r="H98" s="2" t="s">
        <v>113</v>
      </c>
      <c r="I98" s="2" t="s">
        <v>96</v>
      </c>
      <c r="J98" s="1" t="s">
        <v>291</v>
      </c>
      <c r="K98" s="1" t="s">
        <v>268</v>
      </c>
      <c r="L98" s="21"/>
      <c r="M98" s="1" t="s">
        <v>270</v>
      </c>
      <c r="N98" s="2">
        <v>34.200000000000003</v>
      </c>
      <c r="O98" s="2">
        <v>6.73</v>
      </c>
      <c r="P98" s="2">
        <v>49.3</v>
      </c>
      <c r="U98" s="1" t="s">
        <v>321</v>
      </c>
      <c r="V98" s="32">
        <v>10</v>
      </c>
      <c r="W98" s="32">
        <v>1007</v>
      </c>
      <c r="X98" s="23"/>
      <c r="Y98" s="23"/>
      <c r="Z98" s="23"/>
      <c r="AA98" s="45">
        <f>Sulfide!G76</f>
        <v>0.65048939641109305</v>
      </c>
      <c r="AB98" s="38">
        <v>0</v>
      </c>
      <c r="AC98" s="38">
        <v>4359.5821340000002</v>
      </c>
      <c r="AD98" s="38">
        <v>13.20404018</v>
      </c>
      <c r="AE98" s="38">
        <v>76.059357289999994</v>
      </c>
      <c r="AF98" s="38">
        <v>79.629976880000001</v>
      </c>
      <c r="AG98" s="38">
        <v>0</v>
      </c>
      <c r="AH98" s="38">
        <v>0</v>
      </c>
      <c r="AI98" s="38"/>
      <c r="AJ98" s="38"/>
      <c r="AK98" s="38"/>
      <c r="AL98" s="38"/>
      <c r="AM98" s="38"/>
      <c r="AN98" s="38"/>
      <c r="AO98" s="38"/>
      <c r="AP98" s="38"/>
      <c r="AQ98" s="38"/>
      <c r="AR98" s="41">
        <f>Biomass!G76</f>
        <v>0.19000000000000006</v>
      </c>
      <c r="AS98" s="42" t="s">
        <v>105</v>
      </c>
      <c r="AT98" s="42" t="s">
        <v>105</v>
      </c>
      <c r="AU98" s="42">
        <v>2318</v>
      </c>
      <c r="AV98" s="42">
        <v>0.03</v>
      </c>
      <c r="AW98" s="42" t="s">
        <v>105</v>
      </c>
      <c r="AX98" s="42">
        <v>0</v>
      </c>
      <c r="AY98" s="42" t="s">
        <v>105</v>
      </c>
      <c r="AZ98" s="42" t="s">
        <v>105</v>
      </c>
      <c r="BA98" s="42" t="s">
        <v>105</v>
      </c>
      <c r="BB98" s="42" t="s">
        <v>105</v>
      </c>
      <c r="BC98" s="42">
        <v>230</v>
      </c>
      <c r="BD98" s="42">
        <v>4.9000000000000002E-2</v>
      </c>
      <c r="BE98" s="28"/>
      <c r="BF98" s="29"/>
    </row>
    <row r="99" spans="1:58" ht="17.25" customHeight="1" x14ac:dyDescent="0.15">
      <c r="A99" s="4">
        <v>42216</v>
      </c>
      <c r="B99" s="2">
        <v>6</v>
      </c>
      <c r="C99" s="2" t="s">
        <v>48</v>
      </c>
      <c r="E99" s="2" t="s">
        <v>94</v>
      </c>
      <c r="F99" s="2" t="s">
        <v>94</v>
      </c>
      <c r="G99" s="2" t="s">
        <v>94</v>
      </c>
      <c r="H99" s="2" t="s">
        <v>113</v>
      </c>
      <c r="I99" s="2" t="s">
        <v>96</v>
      </c>
      <c r="J99" s="1" t="s">
        <v>291</v>
      </c>
      <c r="K99" s="1" t="s">
        <v>268</v>
      </c>
      <c r="L99" s="21"/>
      <c r="M99" s="1" t="s">
        <v>270</v>
      </c>
      <c r="N99" s="2">
        <v>29.3</v>
      </c>
      <c r="O99" s="2">
        <v>6.03</v>
      </c>
      <c r="P99" s="2">
        <v>5.0999999999999996</v>
      </c>
      <c r="U99" s="21"/>
      <c r="V99" s="32">
        <v>20.5</v>
      </c>
      <c r="W99" s="32">
        <v>1016</v>
      </c>
      <c r="X99" s="23"/>
      <c r="Y99" s="23"/>
      <c r="Z99" s="23"/>
      <c r="AA99" s="45">
        <f>Sulfide!G77</f>
        <v>0.49415443175638946</v>
      </c>
      <c r="AB99" s="38">
        <v>0</v>
      </c>
      <c r="AC99" s="38">
        <v>11190.05733</v>
      </c>
      <c r="AD99" s="38">
        <v>0</v>
      </c>
      <c r="AE99" s="38">
        <v>26.800852809999999</v>
      </c>
      <c r="AF99" s="38">
        <v>41.541626899999997</v>
      </c>
      <c r="AG99" s="38">
        <v>0</v>
      </c>
      <c r="AH99" s="38">
        <v>0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41">
        <f>Biomass!G77</f>
        <v>0.29999999999999993</v>
      </c>
      <c r="AS99" s="42" t="s">
        <v>105</v>
      </c>
      <c r="AT99" s="42" t="s">
        <v>105</v>
      </c>
      <c r="AU99" s="42">
        <v>3111</v>
      </c>
      <c r="AV99" s="42">
        <v>0.04</v>
      </c>
      <c r="AW99" s="42">
        <v>59888</v>
      </c>
      <c r="AX99" s="42">
        <v>1.5109999999999999</v>
      </c>
      <c r="AY99" s="42" t="s">
        <v>105</v>
      </c>
      <c r="AZ99" s="42" t="s">
        <v>105</v>
      </c>
      <c r="BA99" s="42" t="s">
        <v>105</v>
      </c>
      <c r="BB99" s="42" t="s">
        <v>105</v>
      </c>
      <c r="BC99" s="42">
        <v>955</v>
      </c>
      <c r="BD99" s="42">
        <v>0.20399999999999999</v>
      </c>
      <c r="BE99" s="28"/>
      <c r="BF99" s="29"/>
    </row>
    <row r="100" spans="1:58" ht="17.25" customHeight="1" x14ac:dyDescent="0.15">
      <c r="A100" s="4">
        <v>42216</v>
      </c>
      <c r="B100" s="2">
        <v>6</v>
      </c>
      <c r="C100" s="2" t="s">
        <v>49</v>
      </c>
      <c r="E100" s="2" t="s">
        <v>94</v>
      </c>
      <c r="F100" s="2" t="s">
        <v>94</v>
      </c>
      <c r="G100" s="2" t="s">
        <v>94</v>
      </c>
      <c r="H100" s="2" t="s">
        <v>113</v>
      </c>
      <c r="I100" s="2" t="s">
        <v>96</v>
      </c>
      <c r="J100" s="1" t="s">
        <v>291</v>
      </c>
      <c r="K100" s="1" t="s">
        <v>268</v>
      </c>
      <c r="L100" s="21"/>
      <c r="M100" s="1" t="s">
        <v>270</v>
      </c>
      <c r="N100" s="2">
        <v>27.9</v>
      </c>
      <c r="O100" s="2">
        <v>6.09</v>
      </c>
      <c r="P100" s="2">
        <v>4.0999999999999996</v>
      </c>
      <c r="R100" s="2" t="s">
        <v>118</v>
      </c>
      <c r="U100" s="21"/>
      <c r="V100" s="32">
        <v>29.5</v>
      </c>
      <c r="W100" s="32">
        <v>1022</v>
      </c>
      <c r="X100" s="23"/>
      <c r="Y100" s="23"/>
      <c r="Z100" s="23"/>
      <c r="AA100" s="45">
        <f>Sulfide!G78</f>
        <v>0.44657422512234918</v>
      </c>
      <c r="AB100" s="38">
        <v>0</v>
      </c>
      <c r="AC100" s="38">
        <v>20370.180049999999</v>
      </c>
      <c r="AD100" s="38">
        <v>0</v>
      </c>
      <c r="AE100" s="38">
        <v>61.338069539999999</v>
      </c>
      <c r="AF100" s="38">
        <v>79.21104364</v>
      </c>
      <c r="AG100" s="38">
        <v>0.19123691700000001</v>
      </c>
      <c r="AH100" s="38">
        <v>3.686828615</v>
      </c>
      <c r="AI100" s="38"/>
      <c r="AJ100" s="38"/>
      <c r="AK100" s="38"/>
      <c r="AL100" s="38"/>
      <c r="AM100" s="38"/>
      <c r="AN100" s="38"/>
      <c r="AO100" s="38"/>
      <c r="AP100" s="38"/>
      <c r="AQ100" s="38"/>
      <c r="AR100" s="41">
        <f>Biomass!G78</f>
        <v>0.15000000000000013</v>
      </c>
      <c r="AS100" s="42">
        <v>855</v>
      </c>
      <c r="AT100" s="42">
        <v>8.9999999999999993E-3</v>
      </c>
      <c r="AU100" s="42">
        <v>2817</v>
      </c>
      <c r="AV100" s="42">
        <v>3.5999999999999997E-2</v>
      </c>
      <c r="AW100" s="42">
        <v>12127</v>
      </c>
      <c r="AX100" s="42">
        <v>0.30599999999999999</v>
      </c>
      <c r="AY100" s="42">
        <v>1320</v>
      </c>
      <c r="AZ100" s="42" t="s">
        <v>106</v>
      </c>
      <c r="BA100" s="42" t="s">
        <v>105</v>
      </c>
      <c r="BB100" s="42" t="s">
        <v>105</v>
      </c>
      <c r="BC100" s="42">
        <v>1113</v>
      </c>
      <c r="BD100" s="42">
        <v>0.23699999999999999</v>
      </c>
      <c r="BE100" s="28"/>
      <c r="BF100" s="29"/>
    </row>
    <row r="101" spans="1:58" ht="17.25" customHeight="1" x14ac:dyDescent="0.15">
      <c r="A101" s="4">
        <v>42216</v>
      </c>
      <c r="B101" s="2">
        <v>6</v>
      </c>
      <c r="C101" s="2" t="s">
        <v>55</v>
      </c>
      <c r="D101" s="30">
        <v>0.7270833333333333</v>
      </c>
      <c r="E101" s="2" t="s">
        <v>94</v>
      </c>
      <c r="F101" s="2" t="s">
        <v>94</v>
      </c>
      <c r="G101" s="2" t="s">
        <v>94</v>
      </c>
      <c r="H101" s="2" t="s">
        <v>331</v>
      </c>
      <c r="I101" s="2" t="s">
        <v>96</v>
      </c>
      <c r="J101" s="1" t="s">
        <v>97</v>
      </c>
      <c r="K101" s="1" t="s">
        <v>98</v>
      </c>
      <c r="L101" s="21"/>
      <c r="M101" s="1" t="s">
        <v>270</v>
      </c>
      <c r="N101" s="2">
        <v>32.200000000000003</v>
      </c>
      <c r="O101" s="2">
        <v>6.56</v>
      </c>
      <c r="P101" s="2">
        <v>50.6</v>
      </c>
      <c r="U101" s="1" t="s">
        <v>335</v>
      </c>
      <c r="V101" s="32">
        <v>4</v>
      </c>
      <c r="W101" s="32">
        <v>1004</v>
      </c>
      <c r="X101" s="23"/>
      <c r="Y101" s="23"/>
      <c r="Z101" s="23"/>
      <c r="AA101" s="45">
        <f>Sulfide!G79</f>
        <v>0</v>
      </c>
      <c r="AB101" s="38">
        <v>0</v>
      </c>
      <c r="AC101" s="38">
        <v>1200.8149020000001</v>
      </c>
      <c r="AD101" s="38">
        <v>3.3048750999999998</v>
      </c>
      <c r="AE101" s="38">
        <v>145.70166900000001</v>
      </c>
      <c r="AF101" s="38">
        <v>40.366647499999999</v>
      </c>
      <c r="AG101" s="38">
        <v>1.108671432</v>
      </c>
      <c r="AH101" s="38">
        <v>0</v>
      </c>
      <c r="AI101" s="38"/>
      <c r="AJ101" s="38"/>
      <c r="AK101" s="38"/>
      <c r="AL101" s="38"/>
      <c r="AM101" s="54"/>
      <c r="AN101" s="38"/>
      <c r="AO101" s="38"/>
      <c r="AP101" s="38"/>
      <c r="AQ101" s="38"/>
      <c r="AR101" s="41">
        <f>Biomass!G79</f>
        <v>2.0000000000000052E-2</v>
      </c>
      <c r="AS101" s="42" t="s">
        <v>105</v>
      </c>
      <c r="AT101" s="42" t="s">
        <v>105</v>
      </c>
      <c r="AU101" s="42">
        <v>1117</v>
      </c>
      <c r="AV101" s="42">
        <v>1.4E-2</v>
      </c>
      <c r="AW101" s="42">
        <v>2142</v>
      </c>
      <c r="AX101" s="42">
        <v>5.3999999999999999E-2</v>
      </c>
      <c r="AY101" s="42" t="s">
        <v>105</v>
      </c>
      <c r="AZ101" s="42" t="s">
        <v>105</v>
      </c>
      <c r="BA101" s="42" t="s">
        <v>105</v>
      </c>
      <c r="BB101" s="42" t="s">
        <v>105</v>
      </c>
      <c r="BC101" s="42" t="s">
        <v>105</v>
      </c>
      <c r="BD101" s="42" t="s">
        <v>105</v>
      </c>
      <c r="BE101" s="28"/>
      <c r="BF101" s="29"/>
    </row>
    <row r="102" spans="1:58" ht="17.25" customHeight="1" x14ac:dyDescent="0.15">
      <c r="A102" s="4">
        <v>42216</v>
      </c>
      <c r="B102" s="2">
        <v>6</v>
      </c>
      <c r="C102" s="2" t="s">
        <v>56</v>
      </c>
      <c r="E102" s="2" t="s">
        <v>94</v>
      </c>
      <c r="F102" s="2" t="s">
        <v>94</v>
      </c>
      <c r="G102" s="2" t="s">
        <v>94</v>
      </c>
      <c r="H102" s="2" t="s">
        <v>331</v>
      </c>
      <c r="I102" s="2" t="s">
        <v>96</v>
      </c>
      <c r="J102" s="1" t="s">
        <v>97</v>
      </c>
      <c r="K102" s="1" t="s">
        <v>98</v>
      </c>
      <c r="L102" s="21"/>
      <c r="M102" s="1" t="s">
        <v>270</v>
      </c>
      <c r="N102" s="2">
        <v>32.4</v>
      </c>
      <c r="O102" s="2">
        <v>6.14</v>
      </c>
      <c r="P102" s="2">
        <v>19.2</v>
      </c>
      <c r="U102" s="21"/>
      <c r="V102" s="32">
        <v>9.5</v>
      </c>
      <c r="W102" s="32">
        <v>1007</v>
      </c>
      <c r="X102" s="23"/>
      <c r="Y102" s="23"/>
      <c r="Z102" s="23"/>
      <c r="AA102" s="45">
        <f>Sulfide!G80</f>
        <v>-3.6025013594344749E-2</v>
      </c>
      <c r="AB102" s="38">
        <v>0</v>
      </c>
      <c r="AC102" s="38">
        <v>4916.2087959999999</v>
      </c>
      <c r="AD102" s="38">
        <v>13.46742053</v>
      </c>
      <c r="AE102" s="38">
        <v>85.386605029999998</v>
      </c>
      <c r="AF102" s="38">
        <v>68.903736420000001</v>
      </c>
      <c r="AG102" s="38">
        <v>3.1266831019999999</v>
      </c>
      <c r="AH102" s="38">
        <v>3.7106829079999999</v>
      </c>
      <c r="AI102" s="38"/>
      <c r="AJ102" s="38"/>
      <c r="AK102" s="38"/>
      <c r="AL102" s="38"/>
      <c r="AM102" s="54"/>
      <c r="AN102" s="38"/>
      <c r="AO102" s="38"/>
      <c r="AP102" s="38"/>
      <c r="AQ102" s="38"/>
      <c r="AR102" s="41">
        <f>Biomass!G80</f>
        <v>29.515999999999998</v>
      </c>
      <c r="AS102" s="42" t="s">
        <v>105</v>
      </c>
      <c r="AT102" s="42" t="s">
        <v>105</v>
      </c>
      <c r="AU102" s="42">
        <v>2931</v>
      </c>
      <c r="AV102" s="42">
        <v>3.7999999999999999E-2</v>
      </c>
      <c r="AW102" s="42">
        <v>6372</v>
      </c>
      <c r="AX102" s="42">
        <v>0.161</v>
      </c>
      <c r="AY102" s="42">
        <v>9845</v>
      </c>
      <c r="AZ102" s="42" t="s">
        <v>106</v>
      </c>
      <c r="BA102" s="42">
        <v>2526</v>
      </c>
      <c r="BB102" s="42" t="s">
        <v>106</v>
      </c>
      <c r="BC102" s="42" t="s">
        <v>105</v>
      </c>
      <c r="BD102" s="42" t="s">
        <v>105</v>
      </c>
      <c r="BE102" s="28"/>
      <c r="BF102" s="29"/>
    </row>
    <row r="103" spans="1:58" ht="17.25" customHeight="1" x14ac:dyDescent="0.15">
      <c r="A103" s="4">
        <v>42216</v>
      </c>
      <c r="B103" s="2">
        <v>6</v>
      </c>
      <c r="C103" s="2" t="s">
        <v>71</v>
      </c>
      <c r="E103" s="2" t="s">
        <v>94</v>
      </c>
      <c r="F103" s="2" t="s">
        <v>94</v>
      </c>
      <c r="G103" s="2" t="s">
        <v>94</v>
      </c>
      <c r="H103" s="2" t="s">
        <v>331</v>
      </c>
      <c r="I103" s="2" t="s">
        <v>96</v>
      </c>
      <c r="J103" s="1" t="s">
        <v>97</v>
      </c>
      <c r="K103" s="1" t="s">
        <v>98</v>
      </c>
      <c r="L103" s="21"/>
      <c r="M103" s="1" t="s">
        <v>270</v>
      </c>
      <c r="N103" s="2">
        <v>29</v>
      </c>
      <c r="O103" s="2">
        <v>6.09</v>
      </c>
      <c r="P103" s="2">
        <v>5.5</v>
      </c>
      <c r="U103" s="21"/>
      <c r="V103" s="32">
        <v>21.5</v>
      </c>
      <c r="W103" s="32">
        <v>1016</v>
      </c>
      <c r="X103" s="23"/>
      <c r="Y103" s="23"/>
      <c r="Z103" s="23"/>
      <c r="AA103" s="45">
        <f>Sulfide!G81</f>
        <v>1.0515225666122894</v>
      </c>
      <c r="AB103" s="38">
        <v>0</v>
      </c>
      <c r="AC103" s="38">
        <v>13802.02571</v>
      </c>
      <c r="AD103" s="38">
        <v>0</v>
      </c>
      <c r="AE103" s="38">
        <v>27.395473859999999</v>
      </c>
      <c r="AF103" s="38">
        <v>56.470383140000003</v>
      </c>
      <c r="AG103" s="38">
        <v>0</v>
      </c>
      <c r="AH103" s="38">
        <v>3.9981589739999999</v>
      </c>
      <c r="AI103" s="38"/>
      <c r="AJ103" s="38"/>
      <c r="AK103" s="38"/>
      <c r="AL103" s="38"/>
      <c r="AM103" s="54"/>
      <c r="AN103" s="38"/>
      <c r="AO103" s="38"/>
      <c r="AP103" s="38"/>
      <c r="AQ103" s="38"/>
      <c r="AR103" s="41">
        <f>Biomass!G81</f>
        <v>0.62000000000000111</v>
      </c>
      <c r="AS103" s="42" t="s">
        <v>105</v>
      </c>
      <c r="AT103" s="42" t="s">
        <v>105</v>
      </c>
      <c r="AU103" s="42">
        <v>6256</v>
      </c>
      <c r="AV103" s="42">
        <v>8.1000000000000003E-2</v>
      </c>
      <c r="AW103" s="42">
        <v>134121</v>
      </c>
      <c r="AX103" s="42">
        <v>3.3769999999999998</v>
      </c>
      <c r="AY103" s="42">
        <v>27841</v>
      </c>
      <c r="AZ103" s="42" t="s">
        <v>106</v>
      </c>
      <c r="BA103" s="42" t="s">
        <v>105</v>
      </c>
      <c r="BB103" s="42" t="s">
        <v>105</v>
      </c>
      <c r="BC103" s="42">
        <v>850</v>
      </c>
      <c r="BD103" s="42">
        <v>0.18099999999999999</v>
      </c>
      <c r="BE103" s="28"/>
      <c r="BF103" s="29"/>
    </row>
    <row r="104" spans="1:58" ht="17.25" customHeight="1" x14ac:dyDescent="0.15">
      <c r="A104" s="4">
        <v>42216</v>
      </c>
      <c r="B104" s="2">
        <v>6</v>
      </c>
      <c r="C104" s="2" t="s">
        <v>77</v>
      </c>
      <c r="E104" s="2" t="s">
        <v>94</v>
      </c>
      <c r="F104" s="2" t="s">
        <v>94</v>
      </c>
      <c r="G104" s="2" t="s">
        <v>94</v>
      </c>
      <c r="H104" s="2" t="s">
        <v>331</v>
      </c>
      <c r="I104" s="2" t="s">
        <v>96</v>
      </c>
      <c r="J104" s="1" t="s">
        <v>97</v>
      </c>
      <c r="K104" s="1" t="s">
        <v>98</v>
      </c>
      <c r="L104" s="21"/>
      <c r="M104" s="1" t="s">
        <v>270</v>
      </c>
      <c r="N104" s="2">
        <v>29.8</v>
      </c>
      <c r="O104" s="2">
        <v>6.19</v>
      </c>
      <c r="P104" s="2">
        <v>4.3</v>
      </c>
      <c r="U104" s="21"/>
      <c r="V104" s="32">
        <v>28.5</v>
      </c>
      <c r="W104" s="32">
        <v>1022</v>
      </c>
      <c r="X104" s="23"/>
      <c r="Y104" s="23"/>
      <c r="Z104" s="23"/>
      <c r="AA104" s="45">
        <f>Sulfide!G82</f>
        <v>0.89518760195758562</v>
      </c>
      <c r="AB104" s="38">
        <v>2.4785409999999999E-3</v>
      </c>
      <c r="AC104" s="38">
        <v>20573.60067</v>
      </c>
      <c r="AD104" s="38">
        <v>0</v>
      </c>
      <c r="AE104" s="38">
        <v>164.80821589999999</v>
      </c>
      <c r="AF104" s="38">
        <v>104.7465899</v>
      </c>
      <c r="AG104" s="38">
        <v>0</v>
      </c>
      <c r="AH104" s="38">
        <v>0</v>
      </c>
      <c r="AI104" s="38"/>
      <c r="AJ104" s="38"/>
      <c r="AK104" s="38"/>
      <c r="AL104" s="38"/>
      <c r="AM104" s="54"/>
      <c r="AN104" s="38"/>
      <c r="AO104" s="38"/>
      <c r="AP104" s="38"/>
      <c r="AQ104" s="38"/>
      <c r="AR104" s="41">
        <f>Biomass!G82</f>
        <v>0.95200000000000018</v>
      </c>
      <c r="AS104" s="42" t="s">
        <v>105</v>
      </c>
      <c r="AT104" s="42" t="s">
        <v>105</v>
      </c>
      <c r="AU104" s="42" t="s">
        <v>105</v>
      </c>
      <c r="AV104" s="42" t="s">
        <v>105</v>
      </c>
      <c r="AW104" s="42">
        <v>141412</v>
      </c>
      <c r="AX104" s="42">
        <v>3.56</v>
      </c>
      <c r="AY104" s="42">
        <v>3943</v>
      </c>
      <c r="AZ104" s="42" t="s">
        <v>106</v>
      </c>
      <c r="BA104" s="42" t="s">
        <v>105</v>
      </c>
      <c r="BB104" s="42" t="s">
        <v>105</v>
      </c>
      <c r="BC104" s="42">
        <v>895</v>
      </c>
      <c r="BD104" s="42">
        <v>0.191</v>
      </c>
      <c r="BE104" s="28"/>
      <c r="BF104" s="29"/>
    </row>
    <row r="105" spans="1:58" ht="17.25" customHeight="1" x14ac:dyDescent="0.15">
      <c r="A105" s="4">
        <v>42216</v>
      </c>
      <c r="B105" s="2">
        <v>6</v>
      </c>
      <c r="C105" s="2" t="s">
        <v>109</v>
      </c>
      <c r="E105" s="2" t="s">
        <v>94</v>
      </c>
      <c r="F105" s="2" t="s">
        <v>94</v>
      </c>
      <c r="G105" s="2" t="s">
        <v>94</v>
      </c>
      <c r="H105" s="2" t="s">
        <v>331</v>
      </c>
      <c r="I105" s="2" t="s">
        <v>96</v>
      </c>
      <c r="J105" s="1" t="s">
        <v>97</v>
      </c>
      <c r="K105" s="1" t="s">
        <v>98</v>
      </c>
      <c r="L105" s="21"/>
      <c r="M105" s="1" t="s">
        <v>270</v>
      </c>
      <c r="N105" s="2">
        <v>28.1</v>
      </c>
      <c r="O105" s="2">
        <v>6.31</v>
      </c>
      <c r="P105" s="2">
        <v>5.4</v>
      </c>
      <c r="U105" s="21"/>
      <c r="V105" s="32">
        <v>34.5</v>
      </c>
      <c r="W105" s="32">
        <v>1026</v>
      </c>
      <c r="X105" s="23"/>
      <c r="Y105" s="23"/>
      <c r="Z105" s="23"/>
      <c r="AA105" s="45">
        <f>Sulfide!G83</f>
        <v>0.73205546492659035</v>
      </c>
      <c r="AB105" s="38">
        <v>0.76616909300000002</v>
      </c>
      <c r="AC105" s="38">
        <v>24786.822410000001</v>
      </c>
      <c r="AD105" s="38">
        <v>39.423233089999997</v>
      </c>
      <c r="AE105" s="38">
        <v>872.01613640000005</v>
      </c>
      <c r="AF105" s="38">
        <v>159.86846410000001</v>
      </c>
      <c r="AG105" s="38">
        <v>0</v>
      </c>
      <c r="AH105" s="38">
        <v>0</v>
      </c>
      <c r="AI105" s="38"/>
      <c r="AJ105" s="38"/>
      <c r="AK105" s="38"/>
      <c r="AL105" s="38"/>
      <c r="AM105" s="25"/>
      <c r="AN105" s="38"/>
      <c r="AO105" s="38"/>
      <c r="AP105" s="38"/>
      <c r="AQ105" s="38"/>
      <c r="AR105" s="41">
        <f>Biomass!G83</f>
        <v>0.60000000000000053</v>
      </c>
      <c r="AS105" s="42" t="s">
        <v>105</v>
      </c>
      <c r="AT105" s="42" t="s">
        <v>105</v>
      </c>
      <c r="AU105" s="42">
        <v>4852</v>
      </c>
      <c r="AV105" s="42">
        <v>6.0999999999999999E-2</v>
      </c>
      <c r="AW105" s="42">
        <v>3458</v>
      </c>
      <c r="AX105" s="42">
        <v>8.6999999999999994E-2</v>
      </c>
      <c r="AY105" s="42" t="s">
        <v>105</v>
      </c>
      <c r="AZ105" s="42" t="s">
        <v>105</v>
      </c>
      <c r="BA105" s="42" t="s">
        <v>105</v>
      </c>
      <c r="BB105" s="42" t="s">
        <v>105</v>
      </c>
      <c r="BC105" s="42">
        <v>1049</v>
      </c>
      <c r="BD105" s="42">
        <v>0.224</v>
      </c>
      <c r="BE105" s="28"/>
      <c r="BF105" s="29"/>
    </row>
    <row r="106" spans="1:58" ht="17.25" customHeight="1" x14ac:dyDescent="0.15">
      <c r="A106" s="4">
        <v>42216</v>
      </c>
      <c r="B106" s="2">
        <v>6</v>
      </c>
      <c r="C106" s="2" t="s">
        <v>110</v>
      </c>
      <c r="E106" s="2" t="s">
        <v>94</v>
      </c>
      <c r="F106" s="2" t="s">
        <v>94</v>
      </c>
      <c r="G106" s="2" t="s">
        <v>94</v>
      </c>
      <c r="H106" s="2" t="s">
        <v>331</v>
      </c>
      <c r="I106" s="2" t="s">
        <v>96</v>
      </c>
      <c r="J106" s="1" t="s">
        <v>97</v>
      </c>
      <c r="K106" s="1" t="s">
        <v>98</v>
      </c>
      <c r="L106" s="21"/>
      <c r="M106" s="1" t="s">
        <v>270</v>
      </c>
      <c r="N106" s="2">
        <v>27.4</v>
      </c>
      <c r="O106" s="2">
        <v>6.89</v>
      </c>
      <c r="P106" s="2">
        <v>4.2</v>
      </c>
      <c r="R106" s="2" t="s">
        <v>118</v>
      </c>
      <c r="U106" s="21"/>
      <c r="V106" s="32">
        <v>34.5</v>
      </c>
      <c r="W106" s="32">
        <v>1025.5</v>
      </c>
      <c r="X106" s="23"/>
      <c r="Y106" s="23"/>
      <c r="Z106" s="23"/>
      <c r="AA106" s="45">
        <f>Sulfide!G84</f>
        <v>-5.641653072321913E-2</v>
      </c>
      <c r="AB106" s="38">
        <v>0.57706285400000001</v>
      </c>
      <c r="AC106" s="38">
        <v>23038.641609999999</v>
      </c>
      <c r="AD106" s="38">
        <v>36.031584760000001</v>
      </c>
      <c r="AE106" s="38">
        <v>616.03841450000004</v>
      </c>
      <c r="AF106" s="38">
        <v>140.23048159999999</v>
      </c>
      <c r="AG106" s="38">
        <v>12.604486509999999</v>
      </c>
      <c r="AH106" s="38">
        <v>0</v>
      </c>
      <c r="AI106" s="38"/>
      <c r="AJ106" s="38"/>
      <c r="AK106" s="38"/>
      <c r="AL106" s="38"/>
      <c r="AM106" s="38"/>
      <c r="AN106" s="38"/>
      <c r="AO106" s="38"/>
      <c r="AP106" s="38"/>
      <c r="AQ106" s="38"/>
      <c r="AR106" s="41">
        <f>Biomass!G84</f>
        <v>-9.9999999999999395E-3</v>
      </c>
      <c r="AS106" s="42" t="s">
        <v>105</v>
      </c>
      <c r="AT106" s="42" t="s">
        <v>105</v>
      </c>
      <c r="AU106" s="42">
        <v>2459</v>
      </c>
      <c r="AV106" s="42">
        <v>3.2000000000000001E-2</v>
      </c>
      <c r="AW106" s="42">
        <v>36137</v>
      </c>
      <c r="AX106" s="42">
        <v>0.91200000000000003</v>
      </c>
      <c r="AY106" s="42" t="s">
        <v>105</v>
      </c>
      <c r="AZ106" s="42" t="s">
        <v>105</v>
      </c>
      <c r="BA106" s="42" t="s">
        <v>105</v>
      </c>
      <c r="BB106" s="42" t="s">
        <v>105</v>
      </c>
      <c r="BC106" s="42">
        <v>985</v>
      </c>
      <c r="BD106" s="42">
        <v>0.21</v>
      </c>
      <c r="BE106" s="28"/>
      <c r="BF106" s="29"/>
    </row>
    <row r="107" spans="1:58" ht="17.25" customHeight="1" x14ac:dyDescent="0.15">
      <c r="B107" s="2"/>
      <c r="J107" s="21"/>
      <c r="K107" s="21"/>
      <c r="L107" s="21"/>
      <c r="M107" s="21"/>
      <c r="U107" s="21"/>
      <c r="V107" s="22"/>
      <c r="W107" s="22"/>
      <c r="X107" s="23"/>
      <c r="Y107" s="23"/>
      <c r="Z107" s="23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38"/>
      <c r="AN107" s="25"/>
      <c r="AO107" s="25"/>
      <c r="AP107" s="25"/>
      <c r="AQ107" s="25"/>
      <c r="AR107" s="26"/>
      <c r="AS107" s="42" t="s">
        <v>105</v>
      </c>
      <c r="AT107" s="42" t="s">
        <v>105</v>
      </c>
      <c r="AU107" s="42" t="s">
        <v>105</v>
      </c>
      <c r="AV107" s="42" t="s">
        <v>105</v>
      </c>
      <c r="AW107" s="42" t="s">
        <v>105</v>
      </c>
      <c r="AX107" s="42" t="s">
        <v>105</v>
      </c>
      <c r="AY107" s="42" t="s">
        <v>105</v>
      </c>
      <c r="AZ107" s="42" t="s">
        <v>105</v>
      </c>
      <c r="BA107" s="42" t="s">
        <v>105</v>
      </c>
      <c r="BB107" s="42" t="s">
        <v>105</v>
      </c>
      <c r="BC107" s="42" t="s">
        <v>105</v>
      </c>
      <c r="BD107" s="42" t="s">
        <v>105</v>
      </c>
      <c r="BE107" s="28"/>
      <c r="BF107" s="29"/>
    </row>
    <row r="108" spans="1:58" ht="17.25" customHeight="1" x14ac:dyDescent="0.15">
      <c r="A108" s="4">
        <v>42219</v>
      </c>
      <c r="B108" s="2">
        <v>7</v>
      </c>
      <c r="C108" s="2" t="s">
        <v>10</v>
      </c>
      <c r="D108" s="30">
        <v>0.67361111111111116</v>
      </c>
      <c r="E108" s="2" t="s">
        <v>94</v>
      </c>
      <c r="F108" s="2" t="s">
        <v>94</v>
      </c>
      <c r="G108" s="2" t="s">
        <v>94</v>
      </c>
      <c r="H108" s="2" t="s">
        <v>221</v>
      </c>
      <c r="I108" s="2" t="s">
        <v>96</v>
      </c>
      <c r="J108" s="1" t="s">
        <v>97</v>
      </c>
      <c r="K108" s="1" t="s">
        <v>98</v>
      </c>
      <c r="L108" s="1" t="s">
        <v>411</v>
      </c>
      <c r="M108" s="1" t="s">
        <v>412</v>
      </c>
      <c r="N108" s="2">
        <v>33.700000000000003</v>
      </c>
      <c r="O108" s="2">
        <v>6.86</v>
      </c>
      <c r="P108" s="2">
        <v>35.700000000000003</v>
      </c>
      <c r="R108" s="2"/>
      <c r="S108" s="2">
        <v>32</v>
      </c>
      <c r="T108" s="2">
        <v>167</v>
      </c>
      <c r="U108" s="21"/>
      <c r="V108" s="32">
        <v>5</v>
      </c>
      <c r="W108" s="32">
        <v>1004</v>
      </c>
      <c r="X108" s="23"/>
      <c r="Y108" s="23"/>
      <c r="Z108" s="23"/>
      <c r="AA108" s="45">
        <f>Sulfide!G80</f>
        <v>-3.6025013594344749E-2</v>
      </c>
      <c r="AB108" s="38">
        <v>0</v>
      </c>
      <c r="AC108" s="38">
        <v>1493.2920369999999</v>
      </c>
      <c r="AD108" s="38">
        <v>3.47439783</v>
      </c>
      <c r="AE108" s="38">
        <v>189.8675183</v>
      </c>
      <c r="AF108" s="38">
        <v>6.5336595390000003</v>
      </c>
      <c r="AG108" s="38">
        <v>1.1827630659999999</v>
      </c>
      <c r="AH108" s="38">
        <v>0</v>
      </c>
      <c r="AI108" s="38"/>
      <c r="AJ108" s="38"/>
      <c r="AK108" s="38"/>
      <c r="AL108" s="38"/>
      <c r="AM108" s="38"/>
      <c r="AN108" s="38"/>
      <c r="AO108" s="38"/>
      <c r="AP108" s="38"/>
      <c r="AQ108" s="38"/>
      <c r="AR108" s="41">
        <f>Biomass!G86</f>
        <v>4.0000000000000105E-2</v>
      </c>
      <c r="AS108" s="42" t="s">
        <v>105</v>
      </c>
      <c r="AT108" s="42" t="s">
        <v>105</v>
      </c>
      <c r="AU108" s="42">
        <v>4078</v>
      </c>
      <c r="AV108" s="42">
        <v>5.2999999999999999E-2</v>
      </c>
      <c r="AW108" s="42">
        <v>22083</v>
      </c>
      <c r="AX108" s="42">
        <v>0.55700000000000005</v>
      </c>
      <c r="AY108" s="42" t="s">
        <v>105</v>
      </c>
      <c r="AZ108" s="42" t="s">
        <v>105</v>
      </c>
      <c r="BA108" s="42" t="s">
        <v>105</v>
      </c>
      <c r="BB108" s="42" t="s">
        <v>105</v>
      </c>
      <c r="BC108" s="42" t="s">
        <v>105</v>
      </c>
      <c r="BD108" s="42" t="s">
        <v>105</v>
      </c>
      <c r="BE108" s="28"/>
      <c r="BF108" s="29"/>
    </row>
    <row r="109" spans="1:58" ht="17.25" customHeight="1" x14ac:dyDescent="0.15">
      <c r="A109" s="4">
        <v>42219</v>
      </c>
      <c r="B109" s="2">
        <v>7</v>
      </c>
      <c r="C109" s="2" t="s">
        <v>13</v>
      </c>
      <c r="E109" s="2" t="s">
        <v>94</v>
      </c>
      <c r="F109" s="2" t="s">
        <v>94</v>
      </c>
      <c r="G109" s="2" t="s">
        <v>94</v>
      </c>
      <c r="H109" s="2" t="s">
        <v>221</v>
      </c>
      <c r="I109" s="2" t="s">
        <v>96</v>
      </c>
      <c r="J109" s="1" t="s">
        <v>97</v>
      </c>
      <c r="K109" s="1" t="s">
        <v>98</v>
      </c>
      <c r="L109" s="21"/>
      <c r="M109" s="1" t="s">
        <v>412</v>
      </c>
      <c r="N109" s="2">
        <v>33.4</v>
      </c>
      <c r="O109" s="2">
        <v>6.42</v>
      </c>
      <c r="P109" s="2">
        <v>30.7</v>
      </c>
      <c r="U109" s="21"/>
      <c r="V109" s="32">
        <v>10.5</v>
      </c>
      <c r="W109" s="32">
        <v>1008</v>
      </c>
      <c r="X109" s="23"/>
      <c r="Y109" s="23"/>
      <c r="Z109" s="23"/>
      <c r="AA109" s="45">
        <f>Sulfide!G81</f>
        <v>1.0515225666122894</v>
      </c>
      <c r="AB109" s="38">
        <v>5.1013817000000003E-2</v>
      </c>
      <c r="AC109" s="38">
        <v>4591.6010919999999</v>
      </c>
      <c r="AD109" s="38">
        <v>12.719454089999999</v>
      </c>
      <c r="AE109" s="38">
        <v>17.79044038</v>
      </c>
      <c r="AF109" s="38">
        <v>18.831707000000002</v>
      </c>
      <c r="AG109" s="38">
        <v>0</v>
      </c>
      <c r="AH109" s="38">
        <v>0</v>
      </c>
      <c r="AI109" s="38"/>
      <c r="AJ109" s="38"/>
      <c r="AK109" s="38"/>
      <c r="AL109" s="38"/>
      <c r="AM109" s="38"/>
      <c r="AN109" s="38"/>
      <c r="AO109" s="38"/>
      <c r="AP109" s="38"/>
      <c r="AQ109" s="38"/>
      <c r="AR109" s="41">
        <f>Biomass!G89</f>
        <v>0.10071942446043156</v>
      </c>
      <c r="AS109" s="42" t="s">
        <v>105</v>
      </c>
      <c r="AT109" s="42" t="s">
        <v>105</v>
      </c>
      <c r="AU109" s="42">
        <v>3329</v>
      </c>
      <c r="AV109" s="42">
        <v>4.2999999999999997E-2</v>
      </c>
      <c r="AW109" s="42">
        <v>25720</v>
      </c>
      <c r="AX109" s="42">
        <v>0.64900000000000002</v>
      </c>
      <c r="AY109" s="42">
        <v>8092</v>
      </c>
      <c r="AZ109" s="42" t="s">
        <v>106</v>
      </c>
      <c r="BA109" s="42" t="s">
        <v>105</v>
      </c>
      <c r="BB109" s="42" t="s">
        <v>105</v>
      </c>
      <c r="BC109" s="42" t="s">
        <v>105</v>
      </c>
      <c r="BD109" s="42" t="s">
        <v>105</v>
      </c>
      <c r="BE109" s="28"/>
      <c r="BF109" s="29"/>
    </row>
    <row r="110" spans="1:58" ht="17.25" customHeight="1" x14ac:dyDescent="0.15">
      <c r="A110" s="4">
        <v>42219</v>
      </c>
      <c r="B110" s="2">
        <v>7</v>
      </c>
      <c r="C110" s="2" t="s">
        <v>30</v>
      </c>
      <c r="E110" s="2" t="s">
        <v>94</v>
      </c>
      <c r="F110" s="2" t="s">
        <v>94</v>
      </c>
      <c r="G110" s="2" t="s">
        <v>94</v>
      </c>
      <c r="H110" s="2" t="s">
        <v>221</v>
      </c>
      <c r="I110" s="2" t="s">
        <v>96</v>
      </c>
      <c r="J110" s="1" t="s">
        <v>97</v>
      </c>
      <c r="K110" s="1" t="s">
        <v>98</v>
      </c>
      <c r="L110" s="21"/>
      <c r="M110" s="1" t="s">
        <v>412</v>
      </c>
      <c r="N110" s="2">
        <v>27.3</v>
      </c>
      <c r="O110" s="2">
        <v>6.36</v>
      </c>
      <c r="P110" s="2">
        <v>25.5</v>
      </c>
      <c r="U110" s="21"/>
      <c r="V110" s="32">
        <v>21</v>
      </c>
      <c r="W110" s="32">
        <v>1016</v>
      </c>
      <c r="X110" s="23"/>
      <c r="Y110" s="23"/>
      <c r="Z110" s="23"/>
      <c r="AA110" s="45">
        <f>Sulfide!G82</f>
        <v>0.89518760195758562</v>
      </c>
      <c r="AB110" s="38">
        <v>0.33743983</v>
      </c>
      <c r="AC110" s="38">
        <v>11833.437980000001</v>
      </c>
      <c r="AD110" s="38">
        <v>0</v>
      </c>
      <c r="AE110" s="38">
        <v>16.552890250000001</v>
      </c>
      <c r="AF110" s="38">
        <v>48.11756355</v>
      </c>
      <c r="AG110" s="38">
        <v>0</v>
      </c>
      <c r="AH110" s="38">
        <v>0</v>
      </c>
      <c r="AI110" s="38"/>
      <c r="AJ110" s="38"/>
      <c r="AK110" s="38"/>
      <c r="AL110" s="38"/>
      <c r="AM110" s="38"/>
      <c r="AN110" s="38"/>
      <c r="AO110" s="38"/>
      <c r="AP110" s="38"/>
      <c r="AQ110" s="38"/>
      <c r="AR110" s="41">
        <f>Biomass!G92</f>
        <v>0.59130434782608643</v>
      </c>
      <c r="AS110" s="42" t="s">
        <v>105</v>
      </c>
      <c r="AT110" s="42" t="s">
        <v>105</v>
      </c>
      <c r="AU110" s="42">
        <v>3972</v>
      </c>
      <c r="AV110" s="42">
        <v>5.0999999999999997E-2</v>
      </c>
      <c r="AW110" s="42">
        <v>89649</v>
      </c>
      <c r="AX110" s="42">
        <v>2.262</v>
      </c>
      <c r="AY110" s="42">
        <v>8201</v>
      </c>
      <c r="AZ110" s="42" t="s">
        <v>106</v>
      </c>
      <c r="BA110" s="42" t="s">
        <v>105</v>
      </c>
      <c r="BB110" s="42" t="s">
        <v>105</v>
      </c>
      <c r="BC110" s="42">
        <v>800</v>
      </c>
      <c r="BD110" s="42">
        <v>0.17100000000000001</v>
      </c>
      <c r="BE110" s="28"/>
      <c r="BF110" s="29"/>
    </row>
    <row r="111" spans="1:58" ht="17.25" customHeight="1" x14ac:dyDescent="0.15">
      <c r="A111" s="4">
        <v>42219</v>
      </c>
      <c r="B111" s="2">
        <v>7</v>
      </c>
      <c r="C111" s="2" t="s">
        <v>39</v>
      </c>
      <c r="E111" s="2" t="s">
        <v>94</v>
      </c>
      <c r="F111" s="2" t="s">
        <v>94</v>
      </c>
      <c r="G111" s="2" t="s">
        <v>94</v>
      </c>
      <c r="H111" s="2" t="s">
        <v>221</v>
      </c>
      <c r="I111" s="2" t="s">
        <v>96</v>
      </c>
      <c r="J111" s="1" t="s">
        <v>97</v>
      </c>
      <c r="K111" s="1" t="s">
        <v>98</v>
      </c>
      <c r="L111" s="21"/>
      <c r="M111" s="1" t="s">
        <v>412</v>
      </c>
      <c r="N111" s="2">
        <v>26.3</v>
      </c>
      <c r="O111" s="2">
        <v>6.38</v>
      </c>
      <c r="P111" s="2">
        <v>4.9000000000000004</v>
      </c>
      <c r="R111" s="2" t="s">
        <v>118</v>
      </c>
      <c r="U111" s="1" t="s">
        <v>413</v>
      </c>
      <c r="V111" s="32">
        <v>30</v>
      </c>
      <c r="W111" s="32">
        <v>1023</v>
      </c>
      <c r="X111" s="23"/>
      <c r="Y111" s="23"/>
      <c r="Z111" s="23"/>
      <c r="AA111" s="45">
        <f>Sulfide!G83</f>
        <v>0.73205546492659035</v>
      </c>
      <c r="AB111" s="38">
        <v>0.20571261800000001</v>
      </c>
      <c r="AC111" s="38">
        <v>20235.2435</v>
      </c>
      <c r="AD111" s="38">
        <v>26.97677015</v>
      </c>
      <c r="AE111" s="38">
        <v>15.343254719999999</v>
      </c>
      <c r="AF111" s="38">
        <v>101.3866774</v>
      </c>
      <c r="AG111" s="38">
        <v>0</v>
      </c>
      <c r="AH111" s="38">
        <v>6.7643746619999998</v>
      </c>
      <c r="AI111" s="38"/>
      <c r="AJ111" s="38"/>
      <c r="AK111" s="38"/>
      <c r="AL111" s="38"/>
      <c r="AM111" s="38"/>
      <c r="AN111" s="38"/>
      <c r="AO111" s="38"/>
      <c r="AP111" s="38"/>
      <c r="AQ111" s="38"/>
      <c r="AR111" s="41">
        <f>Biomass!G95</f>
        <v>0.17886178861788637</v>
      </c>
      <c r="AS111" s="42" t="s">
        <v>105</v>
      </c>
      <c r="AT111" s="42" t="s">
        <v>105</v>
      </c>
      <c r="AU111" s="42">
        <v>2859</v>
      </c>
      <c r="AV111" s="42">
        <v>3.6999999999999998E-2</v>
      </c>
      <c r="AW111" s="42">
        <v>48132</v>
      </c>
      <c r="AX111" s="42">
        <v>1.214</v>
      </c>
      <c r="AY111" s="42">
        <v>5616</v>
      </c>
      <c r="AZ111" s="42" t="s">
        <v>106</v>
      </c>
      <c r="BA111" s="42" t="s">
        <v>105</v>
      </c>
      <c r="BB111" s="42" t="s">
        <v>105</v>
      </c>
      <c r="BC111" s="42">
        <v>930</v>
      </c>
      <c r="BD111" s="42">
        <v>0.19800000000000001</v>
      </c>
      <c r="BE111" s="28"/>
      <c r="BF111" s="29"/>
    </row>
    <row r="112" spans="1:58" ht="17.25" customHeight="1" x14ac:dyDescent="0.15">
      <c r="A112" s="4">
        <v>42219</v>
      </c>
      <c r="B112" s="2">
        <v>7</v>
      </c>
      <c r="C112" s="2" t="s">
        <v>40</v>
      </c>
      <c r="D112" s="30">
        <v>0.6875</v>
      </c>
      <c r="E112" s="2" t="s">
        <v>94</v>
      </c>
      <c r="F112" s="2" t="s">
        <v>94</v>
      </c>
      <c r="G112" s="2" t="s">
        <v>94</v>
      </c>
      <c r="H112" s="2" t="s">
        <v>221</v>
      </c>
      <c r="I112" s="2" t="s">
        <v>96</v>
      </c>
      <c r="J112" s="1" t="s">
        <v>97</v>
      </c>
      <c r="K112" s="1" t="s">
        <v>98</v>
      </c>
      <c r="L112" s="1" t="s">
        <v>414</v>
      </c>
      <c r="M112" s="1" t="s">
        <v>412</v>
      </c>
      <c r="N112" s="2">
        <v>33.1</v>
      </c>
      <c r="O112" s="2">
        <v>7.7</v>
      </c>
      <c r="P112" s="2">
        <v>52.2</v>
      </c>
      <c r="R112" s="2"/>
      <c r="S112" s="2">
        <v>32</v>
      </c>
      <c r="T112" s="2">
        <v>167</v>
      </c>
      <c r="U112" s="21"/>
      <c r="V112" s="32">
        <v>5</v>
      </c>
      <c r="W112" s="32">
        <v>1003</v>
      </c>
      <c r="X112" s="23"/>
      <c r="Y112" s="23"/>
      <c r="Z112" s="23"/>
      <c r="AA112" s="45">
        <f>Sulfide!G84</f>
        <v>-5.641653072321913E-2</v>
      </c>
      <c r="AB112" s="38">
        <v>0</v>
      </c>
      <c r="AC112" s="38">
        <v>1635.493929</v>
      </c>
      <c r="AD112" s="38">
        <v>0</v>
      </c>
      <c r="AE112" s="38">
        <v>236.69808950000001</v>
      </c>
      <c r="AF112" s="38">
        <v>45.191471190000001</v>
      </c>
      <c r="AG112" s="38">
        <v>0</v>
      </c>
      <c r="AH112" s="38">
        <v>0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26">
        <f>Biomass!G96</f>
        <v>0</v>
      </c>
      <c r="AS112" s="42" t="s">
        <v>105</v>
      </c>
      <c r="AT112" s="42" t="s">
        <v>105</v>
      </c>
      <c r="AU112" s="42">
        <v>3129</v>
      </c>
      <c r="AV112" s="42">
        <v>0.04</v>
      </c>
      <c r="AW112" s="42">
        <v>7238</v>
      </c>
      <c r="AX112" s="42">
        <v>0.183</v>
      </c>
      <c r="AY112" s="42" t="s">
        <v>105</v>
      </c>
      <c r="AZ112" s="42" t="s">
        <v>105</v>
      </c>
      <c r="BA112" s="42" t="s">
        <v>105</v>
      </c>
      <c r="BB112" s="42" t="s">
        <v>105</v>
      </c>
      <c r="BC112" s="42" t="s">
        <v>105</v>
      </c>
      <c r="BD112" s="42" t="s">
        <v>105</v>
      </c>
      <c r="BE112" s="28"/>
      <c r="BF112" s="29"/>
    </row>
    <row r="113" spans="1:153" ht="17.25" customHeight="1" x14ac:dyDescent="0.15">
      <c r="A113" s="4">
        <v>42219</v>
      </c>
      <c r="B113" s="2">
        <v>7</v>
      </c>
      <c r="C113" s="2" t="s">
        <v>41</v>
      </c>
      <c r="E113" s="2" t="s">
        <v>94</v>
      </c>
      <c r="F113" s="2" t="s">
        <v>94</v>
      </c>
      <c r="G113" s="2" t="s">
        <v>94</v>
      </c>
      <c r="H113" s="2" t="s">
        <v>221</v>
      </c>
      <c r="I113" s="2" t="s">
        <v>96</v>
      </c>
      <c r="J113" s="1" t="s">
        <v>97</v>
      </c>
      <c r="K113" s="1" t="s">
        <v>98</v>
      </c>
      <c r="L113" s="21"/>
      <c r="M113" s="1" t="s">
        <v>412</v>
      </c>
      <c r="N113" s="2">
        <v>33.799999999999997</v>
      </c>
      <c r="O113" s="2">
        <v>6.7</v>
      </c>
      <c r="P113" s="2">
        <v>25.7</v>
      </c>
      <c r="U113" s="21"/>
      <c r="V113" s="32">
        <v>11</v>
      </c>
      <c r="W113" s="32">
        <v>1009</v>
      </c>
      <c r="X113" s="23"/>
      <c r="Y113" s="23"/>
      <c r="Z113" s="23"/>
      <c r="AA113" s="45">
        <f>Sulfide!G85</f>
        <v>1.0651169113648722</v>
      </c>
      <c r="AB113" s="38">
        <v>0.132820577</v>
      </c>
      <c r="AC113" s="38">
        <v>5907.8431030000002</v>
      </c>
      <c r="AD113" s="38">
        <v>0</v>
      </c>
      <c r="AE113" s="38">
        <v>94.401326139999995</v>
      </c>
      <c r="AF113" s="38">
        <v>80.187688780000002</v>
      </c>
      <c r="AG113" s="38">
        <v>0</v>
      </c>
      <c r="AH113" s="38">
        <v>7.9001358450000003</v>
      </c>
      <c r="AI113" s="38"/>
      <c r="AJ113" s="38"/>
      <c r="AK113" s="38"/>
      <c r="AL113" s="38"/>
      <c r="AM113" s="38"/>
      <c r="AN113" s="38"/>
      <c r="AO113" s="38"/>
      <c r="AP113" s="38"/>
      <c r="AQ113" s="38"/>
      <c r="AR113" s="26">
        <f>Biomass!G97</f>
        <v>0.23999999999999994</v>
      </c>
      <c r="AS113" s="42" t="s">
        <v>105</v>
      </c>
      <c r="AT113" s="42" t="s">
        <v>105</v>
      </c>
      <c r="AU113" s="42">
        <v>2911</v>
      </c>
      <c r="AV113" s="42">
        <v>3.7999999999999999E-2</v>
      </c>
      <c r="AW113" s="42">
        <v>17441</v>
      </c>
      <c r="AX113" s="42">
        <v>0.44</v>
      </c>
      <c r="AY113" s="42">
        <v>10163</v>
      </c>
      <c r="AZ113" s="42" t="s">
        <v>106</v>
      </c>
      <c r="BA113" s="42" t="s">
        <v>105</v>
      </c>
      <c r="BB113" s="42" t="s">
        <v>105</v>
      </c>
      <c r="BC113" s="42">
        <v>476</v>
      </c>
      <c r="BD113" s="42">
        <v>0.10100000000000001</v>
      </c>
      <c r="BE113" s="28"/>
      <c r="BF113" s="29"/>
    </row>
    <row r="114" spans="1:153" ht="17.25" customHeight="1" x14ac:dyDescent="0.15">
      <c r="A114" s="4">
        <v>42219</v>
      </c>
      <c r="B114" s="2">
        <v>7</v>
      </c>
      <c r="C114" s="2" t="s">
        <v>42</v>
      </c>
      <c r="E114" s="2" t="s">
        <v>94</v>
      </c>
      <c r="F114" s="2" t="s">
        <v>94</v>
      </c>
      <c r="G114" s="2" t="s">
        <v>94</v>
      </c>
      <c r="H114" s="2" t="s">
        <v>221</v>
      </c>
      <c r="I114" s="2" t="s">
        <v>96</v>
      </c>
      <c r="J114" s="1" t="s">
        <v>97</v>
      </c>
      <c r="K114" s="1" t="s">
        <v>98</v>
      </c>
      <c r="L114" s="21"/>
      <c r="M114" s="1" t="s">
        <v>412</v>
      </c>
      <c r="N114" s="2">
        <v>28.3</v>
      </c>
      <c r="O114" s="2">
        <v>6.21</v>
      </c>
      <c r="P114" s="2">
        <v>3.5</v>
      </c>
      <c r="U114" s="21"/>
      <c r="V114" s="32">
        <v>22</v>
      </c>
      <c r="W114" s="32">
        <v>1016</v>
      </c>
      <c r="X114" s="23"/>
      <c r="Y114" s="23"/>
      <c r="Z114" s="23"/>
      <c r="AA114" s="45">
        <f>Sulfide!G86</f>
        <v>0.80682436106579669</v>
      </c>
      <c r="AB114" s="38">
        <v>0.35336983700000002</v>
      </c>
      <c r="AC114" s="38">
        <v>14209.09714</v>
      </c>
      <c r="AD114" s="38">
        <v>0</v>
      </c>
      <c r="AE114" s="38">
        <v>21.464504420000001</v>
      </c>
      <c r="AF114" s="38">
        <v>57.922389950000003</v>
      </c>
      <c r="AG114" s="38">
        <v>0</v>
      </c>
      <c r="AH114" s="38">
        <v>0</v>
      </c>
      <c r="AI114" s="38"/>
      <c r="AJ114" s="38"/>
      <c r="AK114" s="38"/>
      <c r="AL114" s="38"/>
      <c r="AM114" s="38"/>
      <c r="AN114" s="38"/>
      <c r="AO114" s="38"/>
      <c r="AP114" s="38"/>
      <c r="AQ114" s="38"/>
      <c r="AR114" s="26">
        <f>Biomass!G98</f>
        <v>0.47000000000000031</v>
      </c>
      <c r="AS114" s="42" t="s">
        <v>105</v>
      </c>
      <c r="AT114" s="42" t="s">
        <v>105</v>
      </c>
      <c r="AU114" s="42">
        <v>2639</v>
      </c>
      <c r="AV114" s="42">
        <v>3.4000000000000002E-2</v>
      </c>
      <c r="AW114" s="42">
        <v>51168</v>
      </c>
      <c r="AX114" s="42">
        <v>1.2909999999999999</v>
      </c>
      <c r="AY114" s="42">
        <v>8481</v>
      </c>
      <c r="AZ114" s="42" t="s">
        <v>106</v>
      </c>
      <c r="BA114" s="42" t="s">
        <v>105</v>
      </c>
      <c r="BB114" s="42" t="s">
        <v>105</v>
      </c>
      <c r="BC114" s="42">
        <v>871</v>
      </c>
      <c r="BD114" s="42">
        <v>0.186</v>
      </c>
      <c r="BE114" s="28"/>
      <c r="BF114" s="29"/>
    </row>
    <row r="115" spans="1:153" ht="17.25" customHeight="1" x14ac:dyDescent="0.15">
      <c r="A115" s="4">
        <v>42219</v>
      </c>
      <c r="B115" s="2">
        <v>7</v>
      </c>
      <c r="C115" s="2" t="s">
        <v>43</v>
      </c>
      <c r="E115" s="2" t="s">
        <v>94</v>
      </c>
      <c r="F115" s="2" t="s">
        <v>94</v>
      </c>
      <c r="G115" s="2" t="s">
        <v>94</v>
      </c>
      <c r="H115" s="2" t="s">
        <v>221</v>
      </c>
      <c r="I115" s="2" t="s">
        <v>96</v>
      </c>
      <c r="J115" s="1" t="s">
        <v>97</v>
      </c>
      <c r="K115" s="1" t="s">
        <v>98</v>
      </c>
      <c r="L115" s="21"/>
      <c r="M115" s="1" t="s">
        <v>412</v>
      </c>
      <c r="N115" s="2">
        <v>27.3</v>
      </c>
      <c r="O115" s="2">
        <v>6.24</v>
      </c>
      <c r="P115" s="2">
        <v>2.8</v>
      </c>
      <c r="R115" s="2" t="s">
        <v>415</v>
      </c>
      <c r="U115" s="1" t="s">
        <v>416</v>
      </c>
      <c r="V115" s="32">
        <v>29</v>
      </c>
      <c r="W115" s="32">
        <v>1022</v>
      </c>
      <c r="X115" s="23"/>
      <c r="Y115" s="23"/>
      <c r="Z115" s="23"/>
      <c r="AA115" s="45">
        <f>Sulfide!G87</f>
        <v>0.69806960304513321</v>
      </c>
      <c r="AB115" s="38">
        <v>17.92483442</v>
      </c>
      <c r="AC115" s="38">
        <v>26019.058949999999</v>
      </c>
      <c r="AD115" s="38">
        <v>41.768986009999999</v>
      </c>
      <c r="AE115" s="38">
        <v>44.65757335</v>
      </c>
      <c r="AF115" s="38">
        <v>138.5604529</v>
      </c>
      <c r="AG115" s="38">
        <v>0</v>
      </c>
      <c r="AH115" s="38">
        <v>9.5898102670000007</v>
      </c>
      <c r="AI115" s="38"/>
      <c r="AJ115" s="38"/>
      <c r="AK115" s="38"/>
      <c r="AL115" s="38"/>
      <c r="AM115" s="38"/>
      <c r="AN115" s="38"/>
      <c r="AO115" s="38"/>
      <c r="AP115" s="38"/>
      <c r="AQ115" s="38"/>
      <c r="AR115" s="26">
        <f>Biomass!G99</f>
        <v>0.28999999999999998</v>
      </c>
      <c r="AS115" s="42" t="s">
        <v>105</v>
      </c>
      <c r="AT115" s="42" t="s">
        <v>105</v>
      </c>
      <c r="AU115" s="42">
        <v>5523</v>
      </c>
      <c r="AV115" s="42">
        <v>7.0999999999999994E-2</v>
      </c>
      <c r="AW115" s="42">
        <v>105430</v>
      </c>
      <c r="AX115" s="42">
        <v>2.6589999999999998</v>
      </c>
      <c r="AY115" s="42">
        <v>2115</v>
      </c>
      <c r="AZ115" s="42" t="s">
        <v>106</v>
      </c>
      <c r="BA115" s="42" t="s">
        <v>105</v>
      </c>
      <c r="BB115" s="42" t="s">
        <v>105</v>
      </c>
      <c r="BC115" s="42">
        <v>1100</v>
      </c>
      <c r="BD115" s="42">
        <v>0.23499999999999999</v>
      </c>
      <c r="BE115" s="28"/>
      <c r="BF115" s="29"/>
    </row>
    <row r="116" spans="1:153" ht="17.25" customHeight="1" x14ac:dyDescent="0.15">
      <c r="A116" s="4">
        <v>42219</v>
      </c>
      <c r="B116" s="2">
        <v>7</v>
      </c>
      <c r="C116" s="2" t="s">
        <v>44</v>
      </c>
      <c r="D116" s="30">
        <v>0.6875</v>
      </c>
      <c r="E116" s="2" t="s">
        <v>94</v>
      </c>
      <c r="F116" s="2" t="s">
        <v>94</v>
      </c>
      <c r="G116" s="2" t="s">
        <v>94</v>
      </c>
      <c r="H116" s="2" t="s">
        <v>221</v>
      </c>
      <c r="I116" s="2" t="s">
        <v>96</v>
      </c>
      <c r="J116" s="1" t="s">
        <v>97</v>
      </c>
      <c r="K116" s="1" t="s">
        <v>98</v>
      </c>
      <c r="L116" s="1" t="s">
        <v>417</v>
      </c>
      <c r="M116" s="1" t="s">
        <v>412</v>
      </c>
      <c r="N116" s="2">
        <v>33.4</v>
      </c>
      <c r="O116" s="2">
        <v>7.6</v>
      </c>
      <c r="P116" s="2">
        <v>48.9</v>
      </c>
      <c r="R116" s="2"/>
      <c r="S116" s="2">
        <v>112</v>
      </c>
      <c r="T116" s="2">
        <v>130</v>
      </c>
      <c r="U116" s="21"/>
      <c r="V116" s="32">
        <v>5</v>
      </c>
      <c r="W116" s="32">
        <v>1004</v>
      </c>
      <c r="X116" s="23"/>
      <c r="Y116" s="23"/>
      <c r="Z116" s="23"/>
      <c r="AA116" s="45">
        <f>Sulfide!G88</f>
        <v>-1.5633496465470378E-2</v>
      </c>
      <c r="AB116" s="38">
        <v>0</v>
      </c>
      <c r="AC116" s="38">
        <v>1132.920198</v>
      </c>
      <c r="AD116" s="38">
        <v>1.59087903</v>
      </c>
      <c r="AE116" s="38">
        <v>221.20246409999999</v>
      </c>
      <c r="AF116" s="38">
        <v>46.881775320000003</v>
      </c>
      <c r="AG116" s="38">
        <v>0</v>
      </c>
      <c r="AH116" s="38">
        <v>10.32396829</v>
      </c>
      <c r="AI116" s="38"/>
      <c r="AJ116" s="38"/>
      <c r="AK116" s="38"/>
      <c r="AL116" s="38"/>
      <c r="AM116" s="38"/>
      <c r="AN116" s="38"/>
      <c r="AO116" s="38"/>
      <c r="AP116" s="38"/>
      <c r="AQ116" s="38"/>
      <c r="AR116" s="26">
        <f>Biomass!G100</f>
        <v>4.0000000000000105E-2</v>
      </c>
      <c r="AS116" s="42" t="s">
        <v>105</v>
      </c>
      <c r="AT116" s="42" t="s">
        <v>105</v>
      </c>
      <c r="AU116" s="42">
        <v>4063</v>
      </c>
      <c r="AV116" s="42">
        <v>5.1999999999999998E-2</v>
      </c>
      <c r="AW116" s="42">
        <v>12267</v>
      </c>
      <c r="AX116" s="42">
        <v>0.31</v>
      </c>
      <c r="AY116" s="42" t="s">
        <v>105</v>
      </c>
      <c r="AZ116" s="42" t="s">
        <v>105</v>
      </c>
      <c r="BA116" s="42" t="s">
        <v>105</v>
      </c>
      <c r="BB116" s="42" t="s">
        <v>105</v>
      </c>
      <c r="BC116" s="42" t="s">
        <v>105</v>
      </c>
      <c r="BD116" s="42" t="s">
        <v>105</v>
      </c>
      <c r="BE116" s="28"/>
      <c r="BF116" s="29"/>
    </row>
    <row r="117" spans="1:153" ht="17.25" customHeight="1" x14ac:dyDescent="0.15">
      <c r="A117" s="4">
        <v>42219</v>
      </c>
      <c r="B117" s="2">
        <v>7</v>
      </c>
      <c r="C117" s="2" t="s">
        <v>47</v>
      </c>
      <c r="E117" s="2" t="s">
        <v>94</v>
      </c>
      <c r="F117" s="2" t="s">
        <v>94</v>
      </c>
      <c r="G117" s="2" t="s">
        <v>94</v>
      </c>
      <c r="H117" s="2" t="s">
        <v>221</v>
      </c>
      <c r="I117" s="2" t="s">
        <v>96</v>
      </c>
      <c r="J117" s="1" t="s">
        <v>97</v>
      </c>
      <c r="K117" s="1" t="s">
        <v>98</v>
      </c>
      <c r="L117" s="21"/>
      <c r="M117" s="1" t="s">
        <v>412</v>
      </c>
      <c r="N117" s="2">
        <v>32.700000000000003</v>
      </c>
      <c r="O117" s="2">
        <v>7.1</v>
      </c>
      <c r="P117" s="2">
        <v>36</v>
      </c>
      <c r="U117" s="21"/>
      <c r="V117" s="32">
        <v>10</v>
      </c>
      <c r="W117" s="32">
        <v>1007</v>
      </c>
      <c r="X117" s="23"/>
      <c r="Y117" s="23"/>
      <c r="Z117" s="23"/>
      <c r="AA117" s="45">
        <f>Sulfide!G89</f>
        <v>0.74564980967917327</v>
      </c>
      <c r="AB117" s="38">
        <v>0.132255656</v>
      </c>
      <c r="AC117" s="38">
        <v>3719.7919320000001</v>
      </c>
      <c r="AD117" s="38">
        <v>8.6260286409999996</v>
      </c>
      <c r="AE117" s="38">
        <v>136.9207888</v>
      </c>
      <c r="AF117" s="38">
        <v>74.965379470000002</v>
      </c>
      <c r="AG117" s="38">
        <v>0</v>
      </c>
      <c r="AH117" s="38">
        <v>0</v>
      </c>
      <c r="AI117" s="38"/>
      <c r="AJ117" s="38"/>
      <c r="AK117" s="38"/>
      <c r="AL117" s="38"/>
      <c r="AM117" s="38"/>
      <c r="AN117" s="38"/>
      <c r="AO117" s="38"/>
      <c r="AP117" s="38"/>
      <c r="AQ117" s="38"/>
      <c r="AR117" s="41">
        <f>Biomass!G101</f>
        <v>0.51000000000000023</v>
      </c>
      <c r="AS117" s="42" t="s">
        <v>105</v>
      </c>
      <c r="AT117" s="42" t="s">
        <v>105</v>
      </c>
      <c r="AU117" s="42">
        <v>2397</v>
      </c>
      <c r="AV117" s="42">
        <v>3.1E-2</v>
      </c>
      <c r="AW117" s="42" t="s">
        <v>105</v>
      </c>
      <c r="AX117" s="42">
        <v>0</v>
      </c>
      <c r="AY117" s="42" t="s">
        <v>105</v>
      </c>
      <c r="AZ117" s="42" t="s">
        <v>105</v>
      </c>
      <c r="BA117" s="42" t="s">
        <v>105</v>
      </c>
      <c r="BB117" s="42" t="s">
        <v>105</v>
      </c>
      <c r="BC117" s="42" t="s">
        <v>105</v>
      </c>
      <c r="BD117" s="42" t="s">
        <v>105</v>
      </c>
      <c r="BE117" s="28"/>
      <c r="BF117" s="29"/>
    </row>
    <row r="118" spans="1:153" ht="17.25" customHeight="1" x14ac:dyDescent="0.15">
      <c r="A118" s="4">
        <v>42219</v>
      </c>
      <c r="B118" s="2">
        <v>7</v>
      </c>
      <c r="C118" s="2" t="s">
        <v>48</v>
      </c>
      <c r="E118" s="2" t="s">
        <v>94</v>
      </c>
      <c r="F118" s="2" t="s">
        <v>94</v>
      </c>
      <c r="G118" s="2" t="s">
        <v>94</v>
      </c>
      <c r="H118" s="2" t="s">
        <v>221</v>
      </c>
      <c r="I118" s="2" t="s">
        <v>96</v>
      </c>
      <c r="J118" s="1" t="s">
        <v>97</v>
      </c>
      <c r="K118" s="1" t="s">
        <v>98</v>
      </c>
      <c r="L118" s="21"/>
      <c r="M118" s="1" t="s">
        <v>412</v>
      </c>
      <c r="N118" s="2">
        <v>27.9</v>
      </c>
      <c r="O118" s="2">
        <v>6.18</v>
      </c>
      <c r="P118" s="2">
        <v>4.4000000000000004</v>
      </c>
      <c r="U118" s="21"/>
      <c r="V118" s="32">
        <v>20.5</v>
      </c>
      <c r="W118" s="32">
        <v>1015.5</v>
      </c>
      <c r="X118" s="23"/>
      <c r="Y118" s="23"/>
      <c r="Z118" s="23"/>
      <c r="AA118" s="45">
        <f>Sulfide!G90</f>
        <v>0.73885263730288198</v>
      </c>
      <c r="AB118" s="38">
        <v>0.45622495800000001</v>
      </c>
      <c r="AC118" s="38">
        <v>12876.471680000001</v>
      </c>
      <c r="AD118" s="38">
        <v>0</v>
      </c>
      <c r="AE118" s="38">
        <v>26.14395098</v>
      </c>
      <c r="AF118" s="38">
        <v>52.746195219999997</v>
      </c>
      <c r="AG118" s="38">
        <v>0</v>
      </c>
      <c r="AH118" s="38">
        <v>0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41">
        <f>Biomass!G102</f>
        <v>0.73999999999999966</v>
      </c>
      <c r="AS118" s="42" t="s">
        <v>105</v>
      </c>
      <c r="AT118" s="42" t="s">
        <v>105</v>
      </c>
      <c r="AU118" s="42">
        <v>2558</v>
      </c>
      <c r="AV118" s="42">
        <v>3.3000000000000002E-2</v>
      </c>
      <c r="AW118" s="42">
        <v>30315</v>
      </c>
      <c r="AX118" s="42">
        <v>0.76500000000000001</v>
      </c>
      <c r="AY118" s="42" t="s">
        <v>105</v>
      </c>
      <c r="AZ118" s="42" t="s">
        <v>105</v>
      </c>
      <c r="BA118" s="42" t="s">
        <v>105</v>
      </c>
      <c r="BB118" s="42" t="s">
        <v>105</v>
      </c>
      <c r="BC118" s="42">
        <v>949</v>
      </c>
      <c r="BD118" s="42">
        <v>0.20200000000000001</v>
      </c>
      <c r="BE118" s="28"/>
      <c r="BF118" s="29"/>
    </row>
    <row r="119" spans="1:153" ht="17.25" customHeight="1" x14ac:dyDescent="0.15">
      <c r="A119" s="4">
        <v>42219</v>
      </c>
      <c r="B119" s="2">
        <v>7</v>
      </c>
      <c r="C119" s="2" t="s">
        <v>49</v>
      </c>
      <c r="E119" s="2" t="s">
        <v>94</v>
      </c>
      <c r="F119" s="2" t="s">
        <v>94</v>
      </c>
      <c r="G119" s="2" t="s">
        <v>94</v>
      </c>
      <c r="H119" s="2" t="s">
        <v>221</v>
      </c>
      <c r="I119" s="2" t="s">
        <v>96</v>
      </c>
      <c r="J119" s="1" t="s">
        <v>97</v>
      </c>
      <c r="K119" s="1" t="s">
        <v>98</v>
      </c>
      <c r="L119" s="21"/>
      <c r="M119" s="1" t="s">
        <v>412</v>
      </c>
      <c r="N119" s="2">
        <v>26.3</v>
      </c>
      <c r="O119" s="2">
        <v>6.24</v>
      </c>
      <c r="P119" s="2">
        <v>2.1</v>
      </c>
      <c r="R119" s="2" t="s">
        <v>118</v>
      </c>
      <c r="U119" s="1" t="s">
        <v>418</v>
      </c>
      <c r="V119" s="32">
        <v>29</v>
      </c>
      <c r="W119" s="32">
        <v>1022.5</v>
      </c>
      <c r="X119" s="23"/>
      <c r="Y119" s="23"/>
      <c r="Z119" s="23"/>
      <c r="AA119" s="45">
        <f>Sulfide!G91</f>
        <v>0.65728656878738434</v>
      </c>
      <c r="AB119" s="38">
        <v>0.49732916199999999</v>
      </c>
      <c r="AC119" s="38">
        <v>17679.5586</v>
      </c>
      <c r="AD119" s="38">
        <v>0</v>
      </c>
      <c r="AE119" s="38">
        <v>22.614053080000001</v>
      </c>
      <c r="AF119" s="38">
        <v>71.608092540000001</v>
      </c>
      <c r="AG119" s="38">
        <v>1.4623957489999999</v>
      </c>
      <c r="AH119" s="38">
        <v>0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41">
        <f>Biomass!G103</f>
        <v>0.28000000000000036</v>
      </c>
      <c r="AS119" s="42" t="s">
        <v>105</v>
      </c>
      <c r="AT119" s="42" t="s">
        <v>105</v>
      </c>
      <c r="AU119" s="42">
        <v>4769</v>
      </c>
      <c r="AV119" s="42">
        <v>6.2E-2</v>
      </c>
      <c r="AW119" s="42">
        <v>15975</v>
      </c>
      <c r="AX119" s="42">
        <v>0.40300000000000002</v>
      </c>
      <c r="AY119" s="42" t="s">
        <v>105</v>
      </c>
      <c r="AZ119" s="42" t="s">
        <v>105</v>
      </c>
      <c r="BA119" s="42" t="s">
        <v>105</v>
      </c>
      <c r="BB119" s="42" t="s">
        <v>105</v>
      </c>
      <c r="BC119" s="42">
        <v>1096</v>
      </c>
      <c r="BD119" s="42">
        <v>0.23400000000000001</v>
      </c>
      <c r="BE119" s="28"/>
      <c r="BF119" s="29"/>
    </row>
    <row r="120" spans="1:153" ht="17.25" customHeight="1" x14ac:dyDescent="0.15">
      <c r="A120" s="51">
        <v>42219</v>
      </c>
      <c r="B120" s="52">
        <v>7</v>
      </c>
      <c r="C120" s="52" t="s">
        <v>55</v>
      </c>
      <c r="D120" s="23"/>
      <c r="E120" s="52">
        <v>0</v>
      </c>
      <c r="F120" s="52">
        <v>0</v>
      </c>
      <c r="G120" s="52">
        <v>0</v>
      </c>
      <c r="H120" s="23"/>
      <c r="I120" s="23"/>
      <c r="J120" s="53"/>
      <c r="K120" s="53"/>
      <c r="L120" s="53"/>
      <c r="M120" s="53"/>
      <c r="N120" s="23"/>
      <c r="O120" s="23"/>
      <c r="P120" s="23"/>
      <c r="Q120" s="23"/>
      <c r="R120" s="23"/>
      <c r="S120" s="23"/>
      <c r="T120" s="23"/>
      <c r="U120" s="53"/>
      <c r="V120" s="22"/>
      <c r="W120" s="22"/>
      <c r="X120" s="23"/>
      <c r="Y120" s="23"/>
      <c r="Z120" s="23"/>
      <c r="AA120" s="2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38"/>
      <c r="AN120" s="54"/>
      <c r="AO120" s="54"/>
      <c r="AP120" s="54"/>
      <c r="AQ120" s="54"/>
      <c r="AR120" s="26"/>
      <c r="AS120" s="42" t="s">
        <v>105</v>
      </c>
      <c r="AT120" s="42" t="s">
        <v>105</v>
      </c>
      <c r="AU120" s="42" t="s">
        <v>105</v>
      </c>
      <c r="AV120" s="42" t="s">
        <v>105</v>
      </c>
      <c r="AW120" s="42" t="s">
        <v>105</v>
      </c>
      <c r="AX120" s="42" t="s">
        <v>105</v>
      </c>
      <c r="AY120" s="42" t="s">
        <v>105</v>
      </c>
      <c r="AZ120" s="42" t="s">
        <v>105</v>
      </c>
      <c r="BA120" s="42" t="s">
        <v>105</v>
      </c>
      <c r="BB120" s="42" t="s">
        <v>105</v>
      </c>
      <c r="BC120" s="42" t="s">
        <v>105</v>
      </c>
      <c r="BD120" s="42" t="s">
        <v>105</v>
      </c>
      <c r="BE120" s="28"/>
      <c r="BF120" s="29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</row>
    <row r="121" spans="1:153" ht="17.25" customHeight="1" x14ac:dyDescent="0.15">
      <c r="A121" s="51">
        <v>42219</v>
      </c>
      <c r="B121" s="52">
        <v>7</v>
      </c>
      <c r="C121" s="52" t="s">
        <v>56</v>
      </c>
      <c r="D121" s="23"/>
      <c r="E121" s="52">
        <v>0</v>
      </c>
      <c r="F121" s="52">
        <v>0</v>
      </c>
      <c r="G121" s="52">
        <v>0</v>
      </c>
      <c r="H121" s="23"/>
      <c r="I121" s="23"/>
      <c r="J121" s="53"/>
      <c r="K121" s="53"/>
      <c r="L121" s="53"/>
      <c r="M121" s="53"/>
      <c r="N121" s="23"/>
      <c r="O121" s="23"/>
      <c r="P121" s="23"/>
      <c r="Q121" s="23"/>
      <c r="R121" s="23"/>
      <c r="S121" s="23"/>
      <c r="T121" s="23"/>
      <c r="U121" s="53"/>
      <c r="V121" s="22"/>
      <c r="W121" s="22"/>
      <c r="X121" s="23"/>
      <c r="Y121" s="23"/>
      <c r="Z121" s="23"/>
      <c r="AA121" s="2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38"/>
      <c r="AN121" s="54"/>
      <c r="AO121" s="54"/>
      <c r="AP121" s="54"/>
      <c r="AQ121" s="54"/>
      <c r="AR121" s="26"/>
      <c r="AS121" s="42" t="s">
        <v>105</v>
      </c>
      <c r="AT121" s="42" t="s">
        <v>105</v>
      </c>
      <c r="AU121" s="42" t="s">
        <v>105</v>
      </c>
      <c r="AV121" s="42" t="s">
        <v>105</v>
      </c>
      <c r="AW121" s="42" t="s">
        <v>105</v>
      </c>
      <c r="AX121" s="42" t="s">
        <v>105</v>
      </c>
      <c r="AY121" s="42" t="s">
        <v>105</v>
      </c>
      <c r="AZ121" s="42" t="s">
        <v>105</v>
      </c>
      <c r="BA121" s="42" t="s">
        <v>105</v>
      </c>
      <c r="BB121" s="42" t="s">
        <v>105</v>
      </c>
      <c r="BC121" s="42" t="s">
        <v>105</v>
      </c>
      <c r="BD121" s="42" t="s">
        <v>105</v>
      </c>
      <c r="BE121" s="28"/>
      <c r="BF121" s="29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</row>
    <row r="122" spans="1:153" ht="17.25" customHeight="1" x14ac:dyDescent="0.15">
      <c r="A122" s="51">
        <v>42219</v>
      </c>
      <c r="B122" s="52">
        <v>7</v>
      </c>
      <c r="C122" s="52" t="s">
        <v>71</v>
      </c>
      <c r="D122" s="23"/>
      <c r="E122" s="52">
        <v>0</v>
      </c>
      <c r="F122" s="52">
        <v>0</v>
      </c>
      <c r="G122" s="52">
        <v>0</v>
      </c>
      <c r="H122" s="23"/>
      <c r="I122" s="23"/>
      <c r="J122" s="53"/>
      <c r="K122" s="53"/>
      <c r="L122" s="53"/>
      <c r="M122" s="53"/>
      <c r="N122" s="23"/>
      <c r="O122" s="23"/>
      <c r="P122" s="23"/>
      <c r="Q122" s="23"/>
      <c r="R122" s="23"/>
      <c r="S122" s="23"/>
      <c r="T122" s="23"/>
      <c r="U122" s="53"/>
      <c r="V122" s="22"/>
      <c r="W122" s="22"/>
      <c r="X122" s="23"/>
      <c r="Y122" s="23"/>
      <c r="Z122" s="23"/>
      <c r="AA122" s="2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38"/>
      <c r="AN122" s="54"/>
      <c r="AO122" s="54"/>
      <c r="AP122" s="54"/>
      <c r="AQ122" s="54"/>
      <c r="AR122" s="26"/>
      <c r="AS122" s="42" t="s">
        <v>105</v>
      </c>
      <c r="AT122" s="42" t="s">
        <v>105</v>
      </c>
      <c r="AU122" s="42" t="s">
        <v>105</v>
      </c>
      <c r="AV122" s="42" t="s">
        <v>105</v>
      </c>
      <c r="AW122" s="42" t="s">
        <v>105</v>
      </c>
      <c r="AX122" s="42" t="s">
        <v>105</v>
      </c>
      <c r="AY122" s="42" t="s">
        <v>105</v>
      </c>
      <c r="AZ122" s="42" t="s">
        <v>105</v>
      </c>
      <c r="BA122" s="42" t="s">
        <v>105</v>
      </c>
      <c r="BB122" s="42" t="s">
        <v>105</v>
      </c>
      <c r="BC122" s="42" t="s">
        <v>105</v>
      </c>
      <c r="BD122" s="42" t="s">
        <v>105</v>
      </c>
      <c r="BE122" s="28"/>
      <c r="BF122" s="29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</row>
    <row r="123" spans="1:153" ht="17.25" customHeight="1" x14ac:dyDescent="0.15">
      <c r="A123" s="51">
        <v>42219</v>
      </c>
      <c r="B123" s="52">
        <v>7</v>
      </c>
      <c r="C123" s="52" t="s">
        <v>77</v>
      </c>
      <c r="D123" s="23"/>
      <c r="E123" s="52">
        <v>0</v>
      </c>
      <c r="F123" s="52">
        <v>0</v>
      </c>
      <c r="G123" s="52">
        <v>0</v>
      </c>
      <c r="H123" s="23"/>
      <c r="I123" s="23"/>
      <c r="J123" s="53"/>
      <c r="K123" s="53"/>
      <c r="L123" s="53"/>
      <c r="M123" s="53"/>
      <c r="N123" s="23"/>
      <c r="O123" s="23"/>
      <c r="P123" s="23"/>
      <c r="Q123" s="23"/>
      <c r="R123" s="23"/>
      <c r="S123" s="23"/>
      <c r="T123" s="23"/>
      <c r="U123" s="53"/>
      <c r="V123" s="22"/>
      <c r="W123" s="22"/>
      <c r="X123" s="23"/>
      <c r="Y123" s="23"/>
      <c r="Z123" s="23"/>
      <c r="AA123" s="2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38"/>
      <c r="AN123" s="54"/>
      <c r="AO123" s="54"/>
      <c r="AP123" s="54"/>
      <c r="AQ123" s="54"/>
      <c r="AR123" s="26"/>
      <c r="AS123" s="42" t="s">
        <v>105</v>
      </c>
      <c r="AT123" s="42" t="s">
        <v>105</v>
      </c>
      <c r="AU123" s="42" t="s">
        <v>105</v>
      </c>
      <c r="AV123" s="42" t="s">
        <v>105</v>
      </c>
      <c r="AW123" s="42" t="s">
        <v>105</v>
      </c>
      <c r="AX123" s="42" t="s">
        <v>105</v>
      </c>
      <c r="AY123" s="42" t="s">
        <v>105</v>
      </c>
      <c r="AZ123" s="42" t="s">
        <v>105</v>
      </c>
      <c r="BA123" s="42" t="s">
        <v>105</v>
      </c>
      <c r="BB123" s="42" t="s">
        <v>105</v>
      </c>
      <c r="BC123" s="42" t="s">
        <v>105</v>
      </c>
      <c r="BD123" s="42" t="s">
        <v>105</v>
      </c>
      <c r="BE123" s="28"/>
      <c r="BF123" s="29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</row>
    <row r="124" spans="1:153" ht="17.25" customHeight="1" x14ac:dyDescent="0.15">
      <c r="A124" s="51">
        <v>42219</v>
      </c>
      <c r="B124" s="52">
        <v>7</v>
      </c>
      <c r="C124" s="52" t="s">
        <v>109</v>
      </c>
      <c r="D124" s="23"/>
      <c r="E124" s="52">
        <v>0</v>
      </c>
      <c r="F124" s="52">
        <v>0</v>
      </c>
      <c r="G124" s="52">
        <v>0</v>
      </c>
      <c r="H124" s="23"/>
      <c r="I124" s="23"/>
      <c r="J124" s="53"/>
      <c r="K124" s="53"/>
      <c r="L124" s="53"/>
      <c r="M124" s="53"/>
      <c r="N124" s="23"/>
      <c r="O124" s="23"/>
      <c r="P124" s="23"/>
      <c r="Q124" s="23"/>
      <c r="R124" s="23"/>
      <c r="S124" s="23"/>
      <c r="T124" s="23"/>
      <c r="U124" s="53"/>
      <c r="V124" s="22"/>
      <c r="W124" s="22"/>
      <c r="X124" s="23"/>
      <c r="Y124" s="23"/>
      <c r="Z124" s="23"/>
      <c r="AA124" s="2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25"/>
      <c r="AN124" s="54"/>
      <c r="AO124" s="54"/>
      <c r="AP124" s="54"/>
      <c r="AQ124" s="54"/>
      <c r="AR124" s="26"/>
      <c r="AS124" s="42" t="s">
        <v>105</v>
      </c>
      <c r="AT124" s="42" t="s">
        <v>105</v>
      </c>
      <c r="AU124" s="42" t="s">
        <v>105</v>
      </c>
      <c r="AV124" s="42" t="s">
        <v>105</v>
      </c>
      <c r="AW124" s="42" t="s">
        <v>105</v>
      </c>
      <c r="AX124" s="42" t="s">
        <v>105</v>
      </c>
      <c r="AY124" s="42" t="s">
        <v>105</v>
      </c>
      <c r="AZ124" s="42" t="s">
        <v>105</v>
      </c>
      <c r="BA124" s="42" t="s">
        <v>105</v>
      </c>
      <c r="BB124" s="42" t="s">
        <v>105</v>
      </c>
      <c r="BC124" s="42" t="s">
        <v>105</v>
      </c>
      <c r="BD124" s="42" t="s">
        <v>105</v>
      </c>
      <c r="BE124" s="28"/>
      <c r="BF124" s="29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</row>
    <row r="125" spans="1:153" ht="17.25" customHeight="1" x14ac:dyDescent="0.15">
      <c r="A125" s="51">
        <v>42219</v>
      </c>
      <c r="B125" s="52">
        <v>7</v>
      </c>
      <c r="C125" s="52" t="s">
        <v>110</v>
      </c>
      <c r="D125" s="23"/>
      <c r="E125" s="52">
        <v>0</v>
      </c>
      <c r="F125" s="52">
        <v>0</v>
      </c>
      <c r="G125" s="52">
        <v>0</v>
      </c>
      <c r="H125" s="23"/>
      <c r="I125" s="23"/>
      <c r="J125" s="53"/>
      <c r="K125" s="53"/>
      <c r="L125" s="53"/>
      <c r="M125" s="53"/>
      <c r="N125" s="23"/>
      <c r="O125" s="23"/>
      <c r="P125" s="23"/>
      <c r="Q125" s="23"/>
      <c r="R125" s="23"/>
      <c r="S125" s="23"/>
      <c r="T125" s="23"/>
      <c r="U125" s="53"/>
      <c r="V125" s="22"/>
      <c r="W125" s="22"/>
      <c r="X125" s="23"/>
      <c r="Y125" s="23"/>
      <c r="Z125" s="23"/>
      <c r="AA125" s="2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38"/>
      <c r="AN125" s="54"/>
      <c r="AO125" s="54"/>
      <c r="AP125" s="54"/>
      <c r="AQ125" s="54"/>
      <c r="AR125" s="26"/>
      <c r="AS125" s="42" t="s">
        <v>105</v>
      </c>
      <c r="AT125" s="42" t="s">
        <v>105</v>
      </c>
      <c r="AU125" s="42" t="s">
        <v>105</v>
      </c>
      <c r="AV125" s="42" t="s">
        <v>105</v>
      </c>
      <c r="AW125" s="42" t="s">
        <v>105</v>
      </c>
      <c r="AX125" s="42" t="s">
        <v>105</v>
      </c>
      <c r="AY125" s="42" t="s">
        <v>105</v>
      </c>
      <c r="AZ125" s="42" t="s">
        <v>105</v>
      </c>
      <c r="BA125" s="42" t="s">
        <v>105</v>
      </c>
      <c r="BB125" s="42" t="s">
        <v>105</v>
      </c>
      <c r="BC125" s="42" t="s">
        <v>105</v>
      </c>
      <c r="BD125" s="42" t="s">
        <v>105</v>
      </c>
      <c r="BE125" s="28"/>
      <c r="BF125" s="29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</row>
    <row r="126" spans="1:153" ht="17.25" customHeight="1" x14ac:dyDescent="0.15">
      <c r="B126" s="2" t="s">
        <v>112</v>
      </c>
      <c r="U126" s="21"/>
      <c r="V126" s="22"/>
      <c r="W126" s="22"/>
      <c r="X126" s="23"/>
      <c r="Y126" s="23"/>
      <c r="Z126" s="23"/>
      <c r="AA126" s="24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38"/>
      <c r="AN126" s="61"/>
      <c r="AO126" s="61"/>
      <c r="AP126" s="61"/>
      <c r="AQ126" s="61"/>
      <c r="AR126" s="26"/>
      <c r="AS126" s="42" t="s">
        <v>105</v>
      </c>
      <c r="AT126" s="42" t="s">
        <v>105</v>
      </c>
      <c r="AU126" s="42" t="s">
        <v>105</v>
      </c>
      <c r="AV126" s="42" t="s">
        <v>105</v>
      </c>
      <c r="AW126" s="42" t="s">
        <v>105</v>
      </c>
      <c r="AX126" s="42" t="s">
        <v>105</v>
      </c>
      <c r="AY126" s="42" t="s">
        <v>105</v>
      </c>
      <c r="AZ126" s="42" t="s">
        <v>105</v>
      </c>
      <c r="BA126" s="42" t="s">
        <v>105</v>
      </c>
      <c r="BB126" s="42" t="s">
        <v>105</v>
      </c>
      <c r="BC126" s="42" t="s">
        <v>105</v>
      </c>
      <c r="BD126" s="42" t="s">
        <v>105</v>
      </c>
      <c r="BE126" s="28"/>
      <c r="BF126" s="29"/>
    </row>
    <row r="127" spans="1:153" ht="17.25" customHeight="1" x14ac:dyDescent="0.15">
      <c r="A127" s="4">
        <v>42220</v>
      </c>
      <c r="U127" s="1" t="s">
        <v>419</v>
      </c>
      <c r="V127" s="22"/>
      <c r="W127" s="22"/>
      <c r="X127" s="23"/>
      <c r="Y127" s="23"/>
      <c r="Z127" s="23"/>
      <c r="AA127" s="24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38"/>
      <c r="AN127" s="61"/>
      <c r="AO127" s="61"/>
      <c r="AP127" s="61"/>
      <c r="AQ127" s="61"/>
      <c r="AR127" s="26"/>
      <c r="AS127" s="42" t="s">
        <v>105</v>
      </c>
      <c r="AT127" s="42" t="s">
        <v>105</v>
      </c>
      <c r="AU127" s="42" t="s">
        <v>105</v>
      </c>
      <c r="AV127" s="42" t="s">
        <v>105</v>
      </c>
      <c r="AW127" s="42" t="s">
        <v>105</v>
      </c>
      <c r="AX127" s="42" t="s">
        <v>105</v>
      </c>
      <c r="AY127" s="42" t="s">
        <v>105</v>
      </c>
      <c r="AZ127" s="42" t="s">
        <v>105</v>
      </c>
      <c r="BA127" s="42" t="s">
        <v>105</v>
      </c>
      <c r="BB127" s="42" t="s">
        <v>105</v>
      </c>
      <c r="BC127" s="42" t="s">
        <v>105</v>
      </c>
      <c r="BD127" s="42" t="s">
        <v>105</v>
      </c>
      <c r="BE127" s="28"/>
      <c r="BF127" s="29"/>
    </row>
    <row r="128" spans="1:153" ht="17.25" customHeight="1" x14ac:dyDescent="0.15">
      <c r="U128" s="21"/>
      <c r="V128" s="22"/>
      <c r="W128" s="22"/>
      <c r="X128" s="23"/>
      <c r="Y128" s="23"/>
      <c r="Z128" s="23"/>
      <c r="AA128" s="24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38"/>
      <c r="AN128" s="61"/>
      <c r="AO128" s="61"/>
      <c r="AP128" s="61"/>
      <c r="AQ128" s="61"/>
      <c r="AR128" s="26"/>
      <c r="AS128" s="42" t="s">
        <v>105</v>
      </c>
      <c r="AT128" s="42" t="s">
        <v>105</v>
      </c>
      <c r="AU128" s="42" t="s">
        <v>105</v>
      </c>
      <c r="AV128" s="42" t="s">
        <v>105</v>
      </c>
      <c r="AW128" s="42" t="s">
        <v>105</v>
      </c>
      <c r="AX128" s="42" t="s">
        <v>105</v>
      </c>
      <c r="AY128" s="42" t="s">
        <v>105</v>
      </c>
      <c r="AZ128" s="42" t="s">
        <v>105</v>
      </c>
      <c r="BA128" s="42" t="s">
        <v>105</v>
      </c>
      <c r="BB128" s="42" t="s">
        <v>105</v>
      </c>
      <c r="BC128" s="42" t="s">
        <v>105</v>
      </c>
      <c r="BD128" s="42" t="s">
        <v>105</v>
      </c>
      <c r="BE128" s="28"/>
      <c r="BF128" s="29"/>
    </row>
    <row r="129" spans="1:153" ht="17.25" customHeight="1" x14ac:dyDescent="0.15">
      <c r="A129" s="4">
        <v>42222</v>
      </c>
      <c r="B129" s="2">
        <v>8</v>
      </c>
      <c r="C129" s="2" t="s">
        <v>10</v>
      </c>
      <c r="E129" s="2" t="s">
        <v>94</v>
      </c>
      <c r="F129" s="2" t="s">
        <v>94</v>
      </c>
      <c r="G129" s="2" t="s">
        <v>94</v>
      </c>
      <c r="H129" s="2" t="s">
        <v>113</v>
      </c>
      <c r="I129" s="2" t="s">
        <v>96</v>
      </c>
      <c r="J129" s="2" t="s">
        <v>97</v>
      </c>
      <c r="K129" s="2" t="s">
        <v>98</v>
      </c>
      <c r="L129" s="2" t="s">
        <v>420</v>
      </c>
      <c r="M129" s="2" t="s">
        <v>421</v>
      </c>
      <c r="N129" s="2">
        <v>29.1</v>
      </c>
      <c r="O129" s="2">
        <v>6.64</v>
      </c>
      <c r="P129" s="2">
        <v>44.7</v>
      </c>
      <c r="U129" s="1" t="s">
        <v>422</v>
      </c>
      <c r="V129" s="32">
        <v>5</v>
      </c>
      <c r="W129" s="32">
        <v>1.004</v>
      </c>
      <c r="X129" s="23"/>
      <c r="Y129" s="23"/>
      <c r="Z129" s="23"/>
      <c r="AA129" s="24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38"/>
      <c r="AN129" s="61"/>
      <c r="AO129" s="61"/>
      <c r="AP129" s="61"/>
      <c r="AQ129" s="61"/>
      <c r="AR129" s="41">
        <f>Biomass!G105</f>
        <v>-3.9999999999999931E-2</v>
      </c>
      <c r="AS129" s="42" t="s">
        <v>105</v>
      </c>
      <c r="AT129" s="42" t="s">
        <v>105</v>
      </c>
      <c r="AU129" s="42" t="s">
        <v>105</v>
      </c>
      <c r="AV129" s="42" t="s">
        <v>105</v>
      </c>
      <c r="AW129" s="42">
        <v>51185</v>
      </c>
      <c r="AX129" s="42">
        <v>1.2909999999999999</v>
      </c>
      <c r="AY129" s="42" t="s">
        <v>105</v>
      </c>
      <c r="AZ129" s="42" t="s">
        <v>105</v>
      </c>
      <c r="BA129" s="42" t="s">
        <v>105</v>
      </c>
      <c r="BB129" s="42" t="s">
        <v>105</v>
      </c>
      <c r="BC129" s="42" t="s">
        <v>105</v>
      </c>
      <c r="BD129" s="42" t="s">
        <v>105</v>
      </c>
      <c r="BE129" s="28"/>
      <c r="BF129" s="29"/>
    </row>
    <row r="130" spans="1:153" ht="17.25" customHeight="1" x14ac:dyDescent="0.15">
      <c r="A130" s="4">
        <v>42222</v>
      </c>
      <c r="B130" s="2">
        <v>8</v>
      </c>
      <c r="C130" s="2" t="s">
        <v>13</v>
      </c>
      <c r="E130" s="2" t="s">
        <v>94</v>
      </c>
      <c r="F130" s="2" t="s">
        <v>94</v>
      </c>
      <c r="G130" s="2" t="s">
        <v>94</v>
      </c>
      <c r="H130" s="2" t="s">
        <v>113</v>
      </c>
      <c r="I130" s="2" t="s">
        <v>96</v>
      </c>
      <c r="M130" s="2" t="s">
        <v>421</v>
      </c>
      <c r="N130" s="2">
        <v>29.6</v>
      </c>
      <c r="O130" s="2">
        <v>6.55</v>
      </c>
      <c r="P130" s="2">
        <v>37.6</v>
      </c>
      <c r="U130" s="21"/>
      <c r="V130" s="32">
        <v>11</v>
      </c>
      <c r="W130" s="32">
        <v>1.008</v>
      </c>
      <c r="X130" s="23"/>
      <c r="Y130" s="23"/>
      <c r="Z130" s="23"/>
      <c r="AA130" s="24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38"/>
      <c r="AN130" s="61"/>
      <c r="AO130" s="61"/>
      <c r="AP130" s="61"/>
      <c r="AQ130" s="61"/>
      <c r="AR130" s="41">
        <f>Biomass!G106</f>
        <v>0.20000000000000018</v>
      </c>
      <c r="AS130" s="42" t="s">
        <v>105</v>
      </c>
      <c r="AT130" s="42" t="s">
        <v>105</v>
      </c>
      <c r="AU130" s="42">
        <v>6083</v>
      </c>
      <c r="AV130" s="42">
        <v>7.9000000000000001E-2</v>
      </c>
      <c r="AW130" s="42">
        <v>34080</v>
      </c>
      <c r="AX130" s="42">
        <v>0.86</v>
      </c>
      <c r="AY130" s="42">
        <v>11772</v>
      </c>
      <c r="AZ130" s="42" t="s">
        <v>106</v>
      </c>
      <c r="BA130" s="42" t="s">
        <v>105</v>
      </c>
      <c r="BB130" s="42" t="s">
        <v>105</v>
      </c>
      <c r="BC130" s="42">
        <v>405</v>
      </c>
      <c r="BD130" s="42">
        <v>8.5999999999999993E-2</v>
      </c>
      <c r="BE130" s="28"/>
      <c r="BF130" s="29"/>
    </row>
    <row r="131" spans="1:153" ht="17.25" customHeight="1" x14ac:dyDescent="0.15">
      <c r="A131" s="4">
        <v>42222</v>
      </c>
      <c r="B131" s="2">
        <v>8</v>
      </c>
      <c r="C131" s="2" t="s">
        <v>30</v>
      </c>
      <c r="E131" s="2" t="s">
        <v>94</v>
      </c>
      <c r="F131" s="2" t="s">
        <v>94</v>
      </c>
      <c r="G131" s="2" t="s">
        <v>94</v>
      </c>
      <c r="H131" s="2" t="s">
        <v>113</v>
      </c>
      <c r="I131" s="2" t="s">
        <v>96</v>
      </c>
      <c r="M131" s="2" t="s">
        <v>421</v>
      </c>
      <c r="N131" s="2">
        <v>25.3</v>
      </c>
      <c r="O131" s="2">
        <v>6.19</v>
      </c>
      <c r="P131" s="2">
        <v>15.2</v>
      </c>
      <c r="U131" s="21"/>
      <c r="V131" s="32">
        <v>21</v>
      </c>
      <c r="W131" s="32">
        <v>1.016</v>
      </c>
      <c r="X131" s="23"/>
      <c r="Y131" s="23"/>
      <c r="Z131" s="23"/>
      <c r="AA131" s="24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38"/>
      <c r="AN131" s="61"/>
      <c r="AO131" s="61"/>
      <c r="AP131" s="61"/>
      <c r="AQ131" s="61"/>
      <c r="AR131" s="41">
        <f>Biomass!G107</f>
        <v>0.95000000000000084</v>
      </c>
      <c r="AS131" s="42" t="s">
        <v>105</v>
      </c>
      <c r="AT131" s="42" t="s">
        <v>105</v>
      </c>
      <c r="AU131" s="42">
        <v>3038</v>
      </c>
      <c r="AV131" s="42">
        <v>3.9E-2</v>
      </c>
      <c r="AW131" s="42">
        <v>13328</v>
      </c>
      <c r="AX131" s="42">
        <v>0.33600000000000002</v>
      </c>
      <c r="AY131" s="42">
        <v>6103</v>
      </c>
      <c r="AZ131" s="42" t="s">
        <v>106</v>
      </c>
      <c r="BA131" s="42" t="s">
        <v>105</v>
      </c>
      <c r="BB131" s="42" t="s">
        <v>105</v>
      </c>
      <c r="BC131" s="42">
        <v>751</v>
      </c>
      <c r="BD131" s="42">
        <v>0.16</v>
      </c>
      <c r="BE131" s="28"/>
      <c r="BF131" s="29"/>
    </row>
    <row r="132" spans="1:153" ht="17.25" customHeight="1" x14ac:dyDescent="0.15">
      <c r="A132" s="4">
        <v>42222</v>
      </c>
      <c r="B132" s="2">
        <v>8</v>
      </c>
      <c r="C132" s="2" t="s">
        <v>39</v>
      </c>
      <c r="E132" s="2" t="s">
        <v>94</v>
      </c>
      <c r="F132" s="2" t="s">
        <v>94</v>
      </c>
      <c r="G132" s="2" t="s">
        <v>94</v>
      </c>
      <c r="H132" s="2" t="s">
        <v>113</v>
      </c>
      <c r="I132" s="2" t="s">
        <v>96</v>
      </c>
      <c r="M132" s="2" t="s">
        <v>421</v>
      </c>
      <c r="N132" s="2">
        <v>25.2</v>
      </c>
      <c r="O132" s="2">
        <v>6.31</v>
      </c>
      <c r="P132" s="2">
        <v>3.8</v>
      </c>
      <c r="R132" s="2" t="s">
        <v>118</v>
      </c>
      <c r="U132" s="21"/>
      <c r="V132" s="32">
        <v>33</v>
      </c>
      <c r="W132" s="32">
        <v>1.0249999999999999</v>
      </c>
      <c r="X132" s="23"/>
      <c r="Y132" s="23"/>
      <c r="Z132" s="23"/>
      <c r="AA132" s="24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38"/>
      <c r="AN132" s="61"/>
      <c r="AO132" s="61"/>
      <c r="AP132" s="61"/>
      <c r="AQ132" s="61"/>
      <c r="AR132" s="41">
        <f>Biomass!G108</f>
        <v>0.39000000000000007</v>
      </c>
      <c r="AS132" s="42" t="s">
        <v>105</v>
      </c>
      <c r="AT132" s="42" t="s">
        <v>105</v>
      </c>
      <c r="AU132" s="42">
        <v>3830</v>
      </c>
      <c r="AV132" s="42">
        <v>4.9000000000000002E-2</v>
      </c>
      <c r="AW132" s="42">
        <v>54938</v>
      </c>
      <c r="AX132" s="42">
        <v>1.3859999999999999</v>
      </c>
      <c r="AY132" s="42">
        <v>6297</v>
      </c>
      <c r="AZ132" s="42" t="s">
        <v>106</v>
      </c>
      <c r="BA132" s="42" t="s">
        <v>105</v>
      </c>
      <c r="BB132" s="42" t="s">
        <v>105</v>
      </c>
      <c r="BC132" s="42">
        <v>992</v>
      </c>
      <c r="BD132" s="42">
        <v>0.21099999999999999</v>
      </c>
      <c r="BE132" s="28"/>
      <c r="BF132" s="29"/>
    </row>
    <row r="133" spans="1:153" ht="17.25" customHeight="1" x14ac:dyDescent="0.15">
      <c r="A133" s="4">
        <v>42222</v>
      </c>
      <c r="B133" s="2">
        <v>8</v>
      </c>
      <c r="C133" s="2" t="s">
        <v>40</v>
      </c>
      <c r="E133" s="2" t="s">
        <v>94</v>
      </c>
      <c r="F133" s="2" t="s">
        <v>94</v>
      </c>
      <c r="G133" s="2" t="s">
        <v>94</v>
      </c>
      <c r="H133" s="2" t="s">
        <v>113</v>
      </c>
      <c r="I133" s="2" t="s">
        <v>96</v>
      </c>
      <c r="J133" s="2" t="s">
        <v>97</v>
      </c>
      <c r="K133" s="2" t="s">
        <v>98</v>
      </c>
      <c r="L133" s="2" t="s">
        <v>423</v>
      </c>
      <c r="M133" s="2" t="s">
        <v>421</v>
      </c>
      <c r="N133" s="2">
        <v>29</v>
      </c>
      <c r="O133" s="2">
        <v>7.19</v>
      </c>
      <c r="P133" s="2">
        <v>45.5</v>
      </c>
      <c r="U133" s="1" t="s">
        <v>422</v>
      </c>
      <c r="V133" s="32">
        <v>6</v>
      </c>
      <c r="W133" s="32">
        <v>1.0049999999999999</v>
      </c>
      <c r="X133" s="23"/>
      <c r="Y133" s="23"/>
      <c r="Z133" s="23"/>
      <c r="AA133" s="24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38"/>
      <c r="AN133" s="61"/>
      <c r="AO133" s="61"/>
      <c r="AP133" s="61"/>
      <c r="AQ133" s="61"/>
      <c r="AR133" s="41">
        <f>Biomass!G109</f>
        <v>2.9999999999999992E-2</v>
      </c>
      <c r="AS133" s="42" t="s">
        <v>105</v>
      </c>
      <c r="AT133" s="42" t="s">
        <v>105</v>
      </c>
      <c r="AU133" s="42">
        <v>4333</v>
      </c>
      <c r="AV133" s="42">
        <v>5.6000000000000001E-2</v>
      </c>
      <c r="AW133" s="42">
        <v>151474</v>
      </c>
      <c r="AX133" s="42">
        <v>3.8119999999999998</v>
      </c>
      <c r="AY133" s="42">
        <v>3076</v>
      </c>
      <c r="AZ133" s="42" t="s">
        <v>106</v>
      </c>
      <c r="BA133" s="42" t="s">
        <v>105</v>
      </c>
      <c r="BB133" s="42" t="s">
        <v>105</v>
      </c>
      <c r="BC133" s="42">
        <v>1018</v>
      </c>
      <c r="BD133" s="42">
        <v>0.217</v>
      </c>
      <c r="BE133" s="28"/>
      <c r="BF133" s="29"/>
    </row>
    <row r="134" spans="1:153" ht="17.25" customHeight="1" x14ac:dyDescent="0.15">
      <c r="A134" s="4">
        <v>42222</v>
      </c>
      <c r="B134" s="2">
        <v>8</v>
      </c>
      <c r="C134" s="2" t="s">
        <v>41</v>
      </c>
      <c r="E134" s="2" t="s">
        <v>94</v>
      </c>
      <c r="F134" s="2" t="s">
        <v>94</v>
      </c>
      <c r="G134" s="2" t="s">
        <v>94</v>
      </c>
      <c r="H134" s="2" t="s">
        <v>113</v>
      </c>
      <c r="I134" s="2" t="s">
        <v>96</v>
      </c>
      <c r="M134" s="2" t="s">
        <v>421</v>
      </c>
      <c r="N134" s="2">
        <v>29.2</v>
      </c>
      <c r="O134" s="2">
        <v>7.02</v>
      </c>
      <c r="P134" s="2">
        <v>43.8</v>
      </c>
      <c r="U134" s="21"/>
      <c r="V134" s="32">
        <v>11</v>
      </c>
      <c r="W134" s="32">
        <v>1.008</v>
      </c>
      <c r="X134" s="23"/>
      <c r="Y134" s="23"/>
      <c r="Z134" s="23"/>
      <c r="AA134" s="24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38"/>
      <c r="AN134" s="61"/>
      <c r="AO134" s="61"/>
      <c r="AP134" s="61"/>
      <c r="AQ134" s="61"/>
      <c r="AR134" s="41">
        <f>Biomass!G110</f>
        <v>0.25000000000000006</v>
      </c>
      <c r="AS134" s="42" t="s">
        <v>105</v>
      </c>
      <c r="AT134" s="42" t="s">
        <v>105</v>
      </c>
      <c r="AU134" s="42">
        <v>750</v>
      </c>
      <c r="AV134" s="42">
        <v>0.01</v>
      </c>
      <c r="AW134" s="42">
        <v>18607</v>
      </c>
      <c r="AX134" s="42">
        <v>0.46899999999999997</v>
      </c>
      <c r="AY134" s="42">
        <v>8112</v>
      </c>
      <c r="AZ134" s="42" t="s">
        <v>106</v>
      </c>
      <c r="BA134" s="42" t="s">
        <v>105</v>
      </c>
      <c r="BB134" s="42" t="s">
        <v>105</v>
      </c>
      <c r="BC134" s="42">
        <v>426</v>
      </c>
      <c r="BD134" s="42">
        <v>9.0999999999999998E-2</v>
      </c>
      <c r="BE134" s="28"/>
      <c r="BF134" s="29"/>
    </row>
    <row r="135" spans="1:153" ht="17.25" customHeight="1" x14ac:dyDescent="0.15">
      <c r="A135" s="4">
        <v>42222</v>
      </c>
      <c r="B135" s="2">
        <v>8</v>
      </c>
      <c r="C135" s="2" t="s">
        <v>42</v>
      </c>
      <c r="E135" s="2" t="s">
        <v>94</v>
      </c>
      <c r="F135" s="2" t="s">
        <v>94</v>
      </c>
      <c r="G135" s="2" t="s">
        <v>94</v>
      </c>
      <c r="H135" s="2" t="s">
        <v>113</v>
      </c>
      <c r="I135" s="2" t="s">
        <v>96</v>
      </c>
      <c r="M135" s="2" t="s">
        <v>421</v>
      </c>
      <c r="N135" s="2">
        <v>26.4</v>
      </c>
      <c r="O135" s="2">
        <v>6.16</v>
      </c>
      <c r="P135" s="2">
        <v>8</v>
      </c>
      <c r="U135" s="21"/>
      <c r="V135" s="32">
        <v>22</v>
      </c>
      <c r="W135" s="32">
        <v>1.0169999999999999</v>
      </c>
      <c r="X135" s="23"/>
      <c r="Y135" s="23"/>
      <c r="Z135" s="23"/>
      <c r="AA135" s="24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38"/>
      <c r="AN135" s="61"/>
      <c r="AO135" s="61"/>
      <c r="AP135" s="61"/>
      <c r="AQ135" s="61"/>
      <c r="AR135" s="41">
        <f>Biomass!G111</f>
        <v>0.37000000000000088</v>
      </c>
      <c r="AS135" s="42" t="s">
        <v>105</v>
      </c>
      <c r="AT135" s="42" t="s">
        <v>105</v>
      </c>
      <c r="AU135" s="42">
        <v>3066</v>
      </c>
      <c r="AV135" s="42">
        <v>0.04</v>
      </c>
      <c r="AW135" s="42">
        <v>39539</v>
      </c>
      <c r="AX135" s="42">
        <v>0.998</v>
      </c>
      <c r="AY135" s="42">
        <v>5211</v>
      </c>
      <c r="AZ135" s="42" t="s">
        <v>106</v>
      </c>
      <c r="BA135" s="42" t="s">
        <v>105</v>
      </c>
      <c r="BB135" s="42" t="s">
        <v>105</v>
      </c>
      <c r="BC135" s="42">
        <v>823</v>
      </c>
      <c r="BD135" s="42">
        <v>0.17499999999999999</v>
      </c>
      <c r="BE135" s="28"/>
      <c r="BF135" s="29"/>
    </row>
    <row r="136" spans="1:153" ht="17.25" customHeight="1" x14ac:dyDescent="0.15">
      <c r="A136" s="4">
        <v>42222</v>
      </c>
      <c r="B136" s="2">
        <v>8</v>
      </c>
      <c r="C136" s="2" t="s">
        <v>43</v>
      </c>
      <c r="E136" s="2" t="s">
        <v>94</v>
      </c>
      <c r="F136" s="2" t="s">
        <v>94</v>
      </c>
      <c r="G136" s="2" t="s">
        <v>94</v>
      </c>
      <c r="H136" s="2" t="s">
        <v>113</v>
      </c>
      <c r="I136" s="2" t="s">
        <v>96</v>
      </c>
      <c r="M136" s="2" t="s">
        <v>421</v>
      </c>
      <c r="N136" s="2">
        <v>26.2</v>
      </c>
      <c r="O136" s="2">
        <v>6.19</v>
      </c>
      <c r="P136" s="2">
        <v>2.5</v>
      </c>
      <c r="R136" s="2" t="s">
        <v>118</v>
      </c>
      <c r="U136" s="21"/>
      <c r="V136" s="32">
        <v>30</v>
      </c>
      <c r="W136" s="32">
        <v>1.0229999999999999</v>
      </c>
      <c r="X136" s="23"/>
      <c r="Y136" s="23"/>
      <c r="Z136" s="23"/>
      <c r="AA136" s="24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38"/>
      <c r="AN136" s="61"/>
      <c r="AO136" s="61"/>
      <c r="AP136" s="61"/>
      <c r="AQ136" s="61"/>
      <c r="AR136" s="41">
        <f>Biomass!G112</f>
        <v>0.28999999999999998</v>
      </c>
      <c r="AS136" s="42" t="s">
        <v>105</v>
      </c>
      <c r="AT136" s="42" t="s">
        <v>105</v>
      </c>
      <c r="AU136" s="42" t="s">
        <v>105</v>
      </c>
      <c r="AV136" s="42" t="s">
        <v>105</v>
      </c>
      <c r="AW136" s="42">
        <v>159874</v>
      </c>
      <c r="AX136" s="42">
        <v>4.0220000000000002</v>
      </c>
      <c r="AY136" s="42" t="s">
        <v>105</v>
      </c>
      <c r="AZ136" s="42" t="s">
        <v>105</v>
      </c>
      <c r="BA136" s="42" t="s">
        <v>105</v>
      </c>
      <c r="BB136" s="42" t="s">
        <v>105</v>
      </c>
      <c r="BC136" s="42">
        <v>841</v>
      </c>
      <c r="BD136" s="42">
        <v>0.17899999999999999</v>
      </c>
      <c r="BE136" s="28"/>
      <c r="BF136" s="29"/>
    </row>
    <row r="137" spans="1:153" ht="17.25" customHeight="1" x14ac:dyDescent="0.15">
      <c r="A137" s="4">
        <v>42222</v>
      </c>
      <c r="B137" s="2">
        <v>8</v>
      </c>
      <c r="C137" s="2" t="s">
        <v>44</v>
      </c>
      <c r="E137" s="2" t="s">
        <v>94</v>
      </c>
      <c r="F137" s="2" t="s">
        <v>94</v>
      </c>
      <c r="G137" s="2" t="s">
        <v>94</v>
      </c>
      <c r="H137" s="2" t="s">
        <v>113</v>
      </c>
      <c r="I137" s="2" t="s">
        <v>96</v>
      </c>
      <c r="J137" s="2" t="s">
        <v>97</v>
      </c>
      <c r="K137" s="2" t="s">
        <v>98</v>
      </c>
      <c r="L137" s="2" t="s">
        <v>424</v>
      </c>
      <c r="M137" s="2" t="s">
        <v>421</v>
      </c>
      <c r="N137" s="2">
        <v>28.2</v>
      </c>
      <c r="O137" s="2">
        <v>7.16</v>
      </c>
      <c r="P137" s="2">
        <v>67.8</v>
      </c>
      <c r="U137" s="1" t="s">
        <v>422</v>
      </c>
      <c r="V137" s="32">
        <v>6</v>
      </c>
      <c r="W137" s="32">
        <v>1.0049999999999999</v>
      </c>
      <c r="X137" s="23"/>
      <c r="Y137" s="23"/>
      <c r="Z137" s="23"/>
      <c r="AA137" s="24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54"/>
      <c r="AN137" s="61"/>
      <c r="AO137" s="61"/>
      <c r="AP137" s="61"/>
      <c r="AQ137" s="61"/>
      <c r="AR137" s="41">
        <f>Biomass!G113</f>
        <v>4.9999999999999871E-2</v>
      </c>
      <c r="AS137" s="42" t="s">
        <v>105</v>
      </c>
      <c r="AT137" s="42" t="s">
        <v>105</v>
      </c>
      <c r="AU137" s="42" t="s">
        <v>105</v>
      </c>
      <c r="AV137" s="42" t="s">
        <v>105</v>
      </c>
      <c r="AW137" s="42" t="s">
        <v>105</v>
      </c>
      <c r="AX137" s="42">
        <v>0</v>
      </c>
      <c r="AY137" s="42" t="s">
        <v>105</v>
      </c>
      <c r="AZ137" s="42" t="s">
        <v>105</v>
      </c>
      <c r="BA137" s="42" t="s">
        <v>105</v>
      </c>
      <c r="BB137" s="42" t="s">
        <v>105</v>
      </c>
      <c r="BC137" s="42" t="s">
        <v>105</v>
      </c>
      <c r="BD137" s="42" t="s">
        <v>105</v>
      </c>
      <c r="BE137" s="28"/>
      <c r="BF137" s="29"/>
    </row>
    <row r="138" spans="1:153" ht="17.25" customHeight="1" x14ac:dyDescent="0.15">
      <c r="A138" s="4">
        <v>42222</v>
      </c>
      <c r="B138" s="2">
        <v>8</v>
      </c>
      <c r="C138" s="2" t="s">
        <v>47</v>
      </c>
      <c r="E138" s="2" t="s">
        <v>94</v>
      </c>
      <c r="F138" s="2" t="s">
        <v>94</v>
      </c>
      <c r="G138" s="2" t="s">
        <v>94</v>
      </c>
      <c r="H138" s="2" t="s">
        <v>113</v>
      </c>
      <c r="I138" s="2" t="s">
        <v>96</v>
      </c>
      <c r="M138" s="2" t="s">
        <v>421</v>
      </c>
      <c r="N138" s="2">
        <v>28.2</v>
      </c>
      <c r="O138" s="2">
        <v>7.05</v>
      </c>
      <c r="P138" s="2">
        <v>54</v>
      </c>
      <c r="U138" s="21"/>
      <c r="V138" s="32">
        <v>8</v>
      </c>
      <c r="W138" s="32">
        <v>1.006</v>
      </c>
      <c r="X138" s="23"/>
      <c r="Y138" s="23"/>
      <c r="Z138" s="23"/>
      <c r="AA138" s="24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54"/>
      <c r="AN138" s="61"/>
      <c r="AO138" s="61"/>
      <c r="AP138" s="61"/>
      <c r="AQ138" s="61"/>
      <c r="AR138" s="41">
        <f>Biomass!G114</f>
        <v>1.36</v>
      </c>
      <c r="AS138" s="42" t="s">
        <v>105</v>
      </c>
      <c r="AT138" s="42" t="s">
        <v>105</v>
      </c>
      <c r="AU138" s="42">
        <v>12847</v>
      </c>
      <c r="AV138" s="42">
        <v>0.16600000000000001</v>
      </c>
      <c r="AW138" s="42">
        <v>37915</v>
      </c>
      <c r="AX138" s="42">
        <v>0.95699999999999996</v>
      </c>
      <c r="AY138" s="42" t="s">
        <v>105</v>
      </c>
      <c r="AZ138" s="42" t="s">
        <v>105</v>
      </c>
      <c r="BA138" s="42" t="s">
        <v>105</v>
      </c>
      <c r="BB138" s="42" t="s">
        <v>105</v>
      </c>
      <c r="BC138" s="42" t="s">
        <v>105</v>
      </c>
      <c r="BD138" s="42" t="s">
        <v>105</v>
      </c>
      <c r="BE138" s="28"/>
      <c r="BF138" s="29"/>
    </row>
    <row r="139" spans="1:153" ht="17.25" customHeight="1" x14ac:dyDescent="0.15">
      <c r="A139" s="4">
        <v>42222</v>
      </c>
      <c r="B139" s="2">
        <v>8</v>
      </c>
      <c r="C139" s="2" t="s">
        <v>48</v>
      </c>
      <c r="E139" s="2" t="s">
        <v>94</v>
      </c>
      <c r="F139" s="2" t="s">
        <v>94</v>
      </c>
      <c r="G139" s="2" t="s">
        <v>94</v>
      </c>
      <c r="H139" s="2" t="s">
        <v>113</v>
      </c>
      <c r="I139" s="2" t="s">
        <v>96</v>
      </c>
      <c r="M139" s="2" t="s">
        <v>421</v>
      </c>
      <c r="N139" s="2">
        <v>27.2</v>
      </c>
      <c r="O139" s="2">
        <v>6.17</v>
      </c>
      <c r="P139" s="2">
        <v>3</v>
      </c>
      <c r="U139" s="21"/>
      <c r="V139" s="32">
        <v>22</v>
      </c>
      <c r="W139" s="32">
        <v>1.0169999999999999</v>
      </c>
      <c r="X139" s="23"/>
      <c r="Y139" s="23"/>
      <c r="Z139" s="23"/>
      <c r="AA139" s="24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54"/>
      <c r="AN139" s="61"/>
      <c r="AO139" s="61"/>
      <c r="AP139" s="61"/>
      <c r="AQ139" s="61"/>
      <c r="AR139" s="41">
        <f>Biomass!G115</f>
        <v>0.69000000000000028</v>
      </c>
      <c r="AS139" s="42" t="s">
        <v>105</v>
      </c>
      <c r="AT139" s="42" t="s">
        <v>105</v>
      </c>
      <c r="AU139" s="42">
        <v>2558</v>
      </c>
      <c r="AV139" s="42">
        <v>3.3000000000000002E-2</v>
      </c>
      <c r="AW139" s="42">
        <v>22625</v>
      </c>
      <c r="AX139" s="42">
        <v>0.57099999999999995</v>
      </c>
      <c r="AY139" s="42" t="s">
        <v>105</v>
      </c>
      <c r="AZ139" s="42" t="s">
        <v>105</v>
      </c>
      <c r="BA139" s="42" t="s">
        <v>105</v>
      </c>
      <c r="BB139" s="42" t="s">
        <v>105</v>
      </c>
      <c r="BC139" s="42">
        <v>910</v>
      </c>
      <c r="BD139" s="42">
        <v>0.19400000000000001</v>
      </c>
      <c r="BE139" s="28"/>
      <c r="BF139" s="29"/>
    </row>
    <row r="140" spans="1:153" ht="17.25" customHeight="1" x14ac:dyDescent="0.15">
      <c r="A140" s="4">
        <v>42222</v>
      </c>
      <c r="B140" s="2">
        <v>8</v>
      </c>
      <c r="C140" s="2" t="s">
        <v>49</v>
      </c>
      <c r="E140" s="2" t="s">
        <v>94</v>
      </c>
      <c r="F140" s="2" t="s">
        <v>94</v>
      </c>
      <c r="G140" s="2" t="s">
        <v>94</v>
      </c>
      <c r="H140" s="2" t="s">
        <v>113</v>
      </c>
      <c r="I140" s="2" t="s">
        <v>96</v>
      </c>
      <c r="M140" s="2" t="s">
        <v>421</v>
      </c>
      <c r="N140" s="2">
        <v>26.8</v>
      </c>
      <c r="O140" s="2">
        <v>6.14</v>
      </c>
      <c r="P140" s="2">
        <v>2.6</v>
      </c>
      <c r="R140" s="2" t="s">
        <v>118</v>
      </c>
      <c r="U140" s="21"/>
      <c r="V140" s="32">
        <v>31</v>
      </c>
      <c r="W140" s="32">
        <v>1.0229999999999999</v>
      </c>
      <c r="X140" s="23"/>
      <c r="Y140" s="23"/>
      <c r="Z140" s="23"/>
      <c r="AA140" s="24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54"/>
      <c r="AN140" s="61"/>
      <c r="AO140" s="61"/>
      <c r="AP140" s="61"/>
      <c r="AQ140" s="61"/>
      <c r="AR140" s="41">
        <f>Biomass!G116</f>
        <v>0.37000000000000088</v>
      </c>
      <c r="AS140" s="42" t="s">
        <v>105</v>
      </c>
      <c r="AT140" s="42" t="s">
        <v>105</v>
      </c>
      <c r="AU140" s="42">
        <v>4485</v>
      </c>
      <c r="AV140" s="42">
        <v>5.8000000000000003E-2</v>
      </c>
      <c r="AW140" s="42">
        <v>71321</v>
      </c>
      <c r="AX140" s="42">
        <v>1.8</v>
      </c>
      <c r="AY140" s="42" t="s">
        <v>105</v>
      </c>
      <c r="AZ140" s="42" t="s">
        <v>105</v>
      </c>
      <c r="BA140" s="42" t="s">
        <v>105</v>
      </c>
      <c r="BB140" s="42" t="s">
        <v>105</v>
      </c>
      <c r="BC140" s="42">
        <v>946</v>
      </c>
      <c r="BD140" s="42">
        <v>0.20200000000000001</v>
      </c>
      <c r="BE140" s="28"/>
      <c r="BF140" s="29"/>
    </row>
    <row r="141" spans="1:153" ht="17.25" customHeight="1" x14ac:dyDescent="0.15">
      <c r="A141" s="51">
        <v>42222</v>
      </c>
      <c r="B141" s="52">
        <v>8</v>
      </c>
      <c r="C141" s="52" t="s">
        <v>55</v>
      </c>
      <c r="D141" s="23"/>
      <c r="E141" s="52">
        <v>0</v>
      </c>
      <c r="F141" s="52">
        <v>0</v>
      </c>
      <c r="G141" s="52">
        <v>0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53"/>
      <c r="V141" s="22"/>
      <c r="W141" s="22"/>
      <c r="X141" s="23"/>
      <c r="Y141" s="23"/>
      <c r="Z141" s="23"/>
      <c r="AA141" s="24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54"/>
      <c r="AN141" s="61"/>
      <c r="AO141" s="61"/>
      <c r="AP141" s="61"/>
      <c r="AQ141" s="61"/>
      <c r="AR141" s="23"/>
      <c r="AS141" s="42" t="s">
        <v>105</v>
      </c>
      <c r="AT141" s="42" t="s">
        <v>105</v>
      </c>
      <c r="AU141" s="42" t="s">
        <v>105</v>
      </c>
      <c r="AV141" s="42" t="s">
        <v>105</v>
      </c>
      <c r="AW141" s="42" t="s">
        <v>105</v>
      </c>
      <c r="AX141" s="42" t="s">
        <v>105</v>
      </c>
      <c r="AY141" s="42" t="s">
        <v>105</v>
      </c>
      <c r="AZ141" s="42" t="s">
        <v>105</v>
      </c>
      <c r="BA141" s="42" t="s">
        <v>105</v>
      </c>
      <c r="BB141" s="42" t="s">
        <v>105</v>
      </c>
      <c r="BC141" s="42" t="s">
        <v>105</v>
      </c>
      <c r="BD141" s="42" t="s">
        <v>105</v>
      </c>
      <c r="BE141" s="28"/>
      <c r="BF141" s="29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</row>
    <row r="142" spans="1:153" ht="17.25" customHeight="1" x14ac:dyDescent="0.15">
      <c r="A142" s="51">
        <v>42222</v>
      </c>
      <c r="B142" s="52">
        <v>8</v>
      </c>
      <c r="C142" s="52" t="s">
        <v>56</v>
      </c>
      <c r="D142" s="23"/>
      <c r="E142" s="52">
        <v>0</v>
      </c>
      <c r="F142" s="52">
        <v>0</v>
      </c>
      <c r="G142" s="52">
        <v>0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53"/>
      <c r="V142" s="22"/>
      <c r="W142" s="22"/>
      <c r="X142" s="23"/>
      <c r="Y142" s="23"/>
      <c r="Z142" s="23"/>
      <c r="AA142" s="24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54"/>
      <c r="AN142" s="61"/>
      <c r="AO142" s="61"/>
      <c r="AP142" s="61"/>
      <c r="AQ142" s="61"/>
      <c r="AR142" s="23"/>
      <c r="AS142" s="42" t="s">
        <v>105</v>
      </c>
      <c r="AT142" s="42" t="s">
        <v>105</v>
      </c>
      <c r="AU142" s="42" t="s">
        <v>105</v>
      </c>
      <c r="AV142" s="42" t="s">
        <v>105</v>
      </c>
      <c r="AW142" s="42" t="s">
        <v>105</v>
      </c>
      <c r="AX142" s="42" t="s">
        <v>105</v>
      </c>
      <c r="AY142" s="42" t="s">
        <v>105</v>
      </c>
      <c r="AZ142" s="42" t="s">
        <v>105</v>
      </c>
      <c r="BA142" s="42" t="s">
        <v>105</v>
      </c>
      <c r="BB142" s="42" t="s">
        <v>105</v>
      </c>
      <c r="BC142" s="42" t="s">
        <v>105</v>
      </c>
      <c r="BD142" s="42" t="s">
        <v>105</v>
      </c>
      <c r="BE142" s="28"/>
      <c r="BF142" s="29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</row>
    <row r="143" spans="1:153" ht="17.25" customHeight="1" x14ac:dyDescent="0.15">
      <c r="A143" s="51">
        <v>42222</v>
      </c>
      <c r="B143" s="52">
        <v>8</v>
      </c>
      <c r="C143" s="52" t="s">
        <v>71</v>
      </c>
      <c r="D143" s="23"/>
      <c r="E143" s="52">
        <v>0</v>
      </c>
      <c r="F143" s="52">
        <v>0</v>
      </c>
      <c r="G143" s="52">
        <v>0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53"/>
      <c r="V143" s="22"/>
      <c r="W143" s="22"/>
      <c r="X143" s="23"/>
      <c r="Y143" s="23"/>
      <c r="Z143" s="23"/>
      <c r="AA143" s="24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23"/>
      <c r="AS143" s="42" t="s">
        <v>105</v>
      </c>
      <c r="AT143" s="42" t="s">
        <v>105</v>
      </c>
      <c r="AU143" s="42" t="s">
        <v>105</v>
      </c>
      <c r="AV143" s="42" t="s">
        <v>105</v>
      </c>
      <c r="AW143" s="42" t="s">
        <v>105</v>
      </c>
      <c r="AX143" s="42" t="s">
        <v>105</v>
      </c>
      <c r="AY143" s="42" t="s">
        <v>105</v>
      </c>
      <c r="AZ143" s="42" t="s">
        <v>105</v>
      </c>
      <c r="BA143" s="42" t="s">
        <v>105</v>
      </c>
      <c r="BB143" s="42" t="s">
        <v>105</v>
      </c>
      <c r="BC143" s="42" t="s">
        <v>105</v>
      </c>
      <c r="BD143" s="42" t="s">
        <v>105</v>
      </c>
      <c r="BE143" s="28"/>
      <c r="BF143" s="29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</row>
    <row r="144" spans="1:153" ht="17.25" customHeight="1" x14ac:dyDescent="0.15">
      <c r="A144" s="51">
        <v>42222</v>
      </c>
      <c r="B144" s="52">
        <v>8</v>
      </c>
      <c r="C144" s="52" t="s">
        <v>77</v>
      </c>
      <c r="D144" s="23"/>
      <c r="E144" s="52">
        <v>0</v>
      </c>
      <c r="F144" s="52">
        <v>0</v>
      </c>
      <c r="G144" s="52">
        <v>0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53"/>
      <c r="V144" s="22"/>
      <c r="W144" s="22"/>
      <c r="X144" s="23"/>
      <c r="Y144" s="23"/>
      <c r="Z144" s="23"/>
      <c r="AA144" s="24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23"/>
      <c r="AS144" s="42" t="s">
        <v>105</v>
      </c>
      <c r="AT144" s="42" t="s">
        <v>105</v>
      </c>
      <c r="AU144" s="42" t="s">
        <v>105</v>
      </c>
      <c r="AV144" s="42" t="s">
        <v>105</v>
      </c>
      <c r="AW144" s="42" t="s">
        <v>105</v>
      </c>
      <c r="AX144" s="42" t="s">
        <v>105</v>
      </c>
      <c r="AY144" s="42" t="s">
        <v>105</v>
      </c>
      <c r="AZ144" s="42" t="s">
        <v>105</v>
      </c>
      <c r="BA144" s="42" t="s">
        <v>105</v>
      </c>
      <c r="BB144" s="42" t="s">
        <v>105</v>
      </c>
      <c r="BC144" s="42" t="s">
        <v>105</v>
      </c>
      <c r="BD144" s="42" t="s">
        <v>105</v>
      </c>
      <c r="BE144" s="28"/>
      <c r="BF144" s="29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</row>
    <row r="145" spans="1:153" ht="17.25" customHeight="1" x14ac:dyDescent="0.15">
      <c r="A145" s="51">
        <v>42222</v>
      </c>
      <c r="B145" s="52">
        <v>8</v>
      </c>
      <c r="C145" s="52" t="s">
        <v>109</v>
      </c>
      <c r="D145" s="23"/>
      <c r="E145" s="52">
        <v>0</v>
      </c>
      <c r="F145" s="52">
        <v>0</v>
      </c>
      <c r="G145" s="52">
        <v>0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53"/>
      <c r="V145" s="22"/>
      <c r="W145" s="22"/>
      <c r="X145" s="23"/>
      <c r="Y145" s="23"/>
      <c r="Z145" s="23"/>
      <c r="AA145" s="24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23"/>
      <c r="AS145" s="42" t="s">
        <v>105</v>
      </c>
      <c r="AT145" s="42" t="s">
        <v>105</v>
      </c>
      <c r="AU145" s="42" t="s">
        <v>105</v>
      </c>
      <c r="AV145" s="42" t="s">
        <v>105</v>
      </c>
      <c r="AW145" s="42" t="s">
        <v>105</v>
      </c>
      <c r="AX145" s="42" t="s">
        <v>105</v>
      </c>
      <c r="AY145" s="42" t="s">
        <v>105</v>
      </c>
      <c r="AZ145" s="42" t="s">
        <v>105</v>
      </c>
      <c r="BA145" s="42" t="s">
        <v>105</v>
      </c>
      <c r="BB145" s="42" t="s">
        <v>105</v>
      </c>
      <c r="BC145" s="42" t="s">
        <v>105</v>
      </c>
      <c r="BD145" s="42" t="s">
        <v>105</v>
      </c>
      <c r="BE145" s="28"/>
      <c r="BF145" s="29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</row>
    <row r="146" spans="1:153" ht="17.25" customHeight="1" x14ac:dyDescent="0.15">
      <c r="A146" s="51">
        <v>42222</v>
      </c>
      <c r="B146" s="52">
        <v>8</v>
      </c>
      <c r="C146" s="52" t="s">
        <v>110</v>
      </c>
      <c r="D146" s="23"/>
      <c r="E146" s="52">
        <v>0</v>
      </c>
      <c r="F146" s="52">
        <v>0</v>
      </c>
      <c r="G146" s="52">
        <v>0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53"/>
      <c r="V146" s="22"/>
      <c r="W146" s="22"/>
      <c r="X146" s="23"/>
      <c r="Y146" s="23"/>
      <c r="Z146" s="23"/>
      <c r="AA146" s="24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23"/>
      <c r="AS146" s="42" t="s">
        <v>105</v>
      </c>
      <c r="AT146" s="42" t="s">
        <v>105</v>
      </c>
      <c r="AU146" s="42" t="s">
        <v>105</v>
      </c>
      <c r="AV146" s="42" t="s">
        <v>105</v>
      </c>
      <c r="AW146" s="42" t="s">
        <v>105</v>
      </c>
      <c r="AX146" s="42" t="s">
        <v>105</v>
      </c>
      <c r="AY146" s="42" t="s">
        <v>105</v>
      </c>
      <c r="AZ146" s="42" t="s">
        <v>105</v>
      </c>
      <c r="BA146" s="42" t="s">
        <v>105</v>
      </c>
      <c r="BB146" s="42" t="s">
        <v>105</v>
      </c>
      <c r="BC146" s="42" t="s">
        <v>105</v>
      </c>
      <c r="BD146" s="42" t="s">
        <v>105</v>
      </c>
      <c r="BE146" s="28"/>
      <c r="BF146" s="29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</row>
    <row r="147" spans="1:153" ht="17.25" customHeight="1" x14ac:dyDescent="0.15">
      <c r="U147" s="21"/>
      <c r="V147" s="22"/>
      <c r="W147" s="22"/>
      <c r="X147" s="23"/>
      <c r="Y147" s="23"/>
      <c r="Z147" s="23"/>
      <c r="AA147" s="24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26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8"/>
      <c r="BF147" s="29"/>
    </row>
    <row r="148" spans="1:153" ht="17.25" customHeight="1" x14ac:dyDescent="0.15">
      <c r="B148" s="2" t="s">
        <v>425</v>
      </c>
      <c r="U148" s="21"/>
      <c r="V148" s="32">
        <v>5</v>
      </c>
      <c r="W148" s="32">
        <v>1004</v>
      </c>
      <c r="X148" s="23"/>
      <c r="Y148" s="23"/>
      <c r="Z148" s="23"/>
      <c r="AA148" s="24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26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8"/>
      <c r="BF148" s="29"/>
    </row>
    <row r="149" spans="1:153" ht="17.25" customHeight="1" x14ac:dyDescent="0.15">
      <c r="B149" s="2" t="s">
        <v>426</v>
      </c>
      <c r="U149" s="21"/>
      <c r="V149" s="32">
        <v>4</v>
      </c>
      <c r="W149" s="32">
        <v>1004</v>
      </c>
      <c r="X149" s="23"/>
      <c r="Y149" s="23"/>
      <c r="Z149" s="23"/>
      <c r="AA149" s="24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26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8"/>
      <c r="BF149" s="29"/>
    </row>
    <row r="150" spans="1:153" ht="17.25" customHeight="1" x14ac:dyDescent="0.15">
      <c r="U150" s="21"/>
      <c r="V150" s="22"/>
      <c r="W150" s="22"/>
      <c r="X150" s="23"/>
      <c r="Y150" s="23"/>
      <c r="Z150" s="23"/>
      <c r="AA150" s="24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26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8"/>
      <c r="BF150" s="29"/>
    </row>
    <row r="151" spans="1:153" ht="17.25" customHeight="1" x14ac:dyDescent="0.15">
      <c r="U151" s="21"/>
      <c r="V151" s="22"/>
      <c r="W151" s="22"/>
      <c r="X151" s="23"/>
      <c r="Y151" s="23"/>
      <c r="Z151" s="23"/>
      <c r="AA151" s="24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26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8"/>
      <c r="BF151" s="29"/>
    </row>
    <row r="152" spans="1:153" ht="17.25" customHeight="1" x14ac:dyDescent="0.15">
      <c r="U152" s="21"/>
      <c r="V152" s="22"/>
      <c r="W152" s="22"/>
      <c r="X152" s="23"/>
      <c r="Y152" s="23"/>
      <c r="Z152" s="23"/>
      <c r="AA152" s="24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26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8"/>
      <c r="BF152" s="29"/>
    </row>
    <row r="153" spans="1:153" ht="17.25" customHeight="1" x14ac:dyDescent="0.15">
      <c r="U153" s="21"/>
      <c r="V153" s="22"/>
      <c r="W153" s="22"/>
      <c r="X153" s="23"/>
      <c r="Y153" s="23"/>
      <c r="Z153" s="23"/>
      <c r="AA153" s="24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26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8"/>
      <c r="BF153" s="29"/>
    </row>
    <row r="154" spans="1:153" ht="17.25" customHeight="1" x14ac:dyDescent="0.15">
      <c r="U154" s="21"/>
      <c r="V154" s="22"/>
      <c r="W154" s="22"/>
      <c r="X154" s="23"/>
      <c r="Y154" s="23"/>
      <c r="Z154" s="23"/>
      <c r="AA154" s="24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26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8"/>
      <c r="BF154" s="29"/>
    </row>
    <row r="155" spans="1:153" ht="17.25" customHeight="1" x14ac:dyDescent="0.15">
      <c r="U155" s="21"/>
      <c r="V155" s="22"/>
      <c r="W155" s="22"/>
      <c r="X155" s="23"/>
      <c r="Y155" s="23"/>
      <c r="Z155" s="23"/>
      <c r="AA155" s="24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26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8"/>
      <c r="BF155" s="29"/>
    </row>
    <row r="156" spans="1:153" ht="17.25" customHeight="1" x14ac:dyDescent="0.15">
      <c r="U156" s="21"/>
      <c r="V156" s="22"/>
      <c r="W156" s="22"/>
      <c r="X156" s="23"/>
      <c r="Y156" s="23"/>
      <c r="Z156" s="23"/>
      <c r="AA156" s="24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26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8"/>
      <c r="BF156" s="29"/>
    </row>
    <row r="157" spans="1:153" ht="17.25" customHeight="1" x14ac:dyDescent="0.15">
      <c r="U157" s="21"/>
      <c r="V157" s="22"/>
      <c r="W157" s="22"/>
      <c r="X157" s="23"/>
      <c r="Y157" s="23"/>
      <c r="Z157" s="23"/>
      <c r="AA157" s="24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26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8"/>
      <c r="BF157" s="29"/>
    </row>
    <row r="158" spans="1:153" ht="17.25" customHeight="1" x14ac:dyDescent="0.15">
      <c r="U158" s="21"/>
      <c r="V158" s="22"/>
      <c r="W158" s="22"/>
      <c r="X158" s="23"/>
      <c r="Y158" s="23"/>
      <c r="Z158" s="23"/>
      <c r="AA158" s="24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26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8"/>
      <c r="BF158" s="29"/>
    </row>
    <row r="159" spans="1:153" ht="17.25" customHeight="1" x14ac:dyDescent="0.15">
      <c r="U159" s="21"/>
      <c r="V159" s="22"/>
      <c r="W159" s="22"/>
      <c r="X159" s="23"/>
      <c r="Y159" s="23"/>
      <c r="Z159" s="23"/>
      <c r="AA159" s="24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26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8"/>
      <c r="BF159" s="29"/>
    </row>
    <row r="160" spans="1:153" ht="17.25" customHeight="1" x14ac:dyDescent="0.15">
      <c r="U160" s="21"/>
      <c r="V160" s="22"/>
      <c r="W160" s="22"/>
      <c r="X160" s="23"/>
      <c r="Y160" s="23"/>
      <c r="Z160" s="23"/>
      <c r="AA160" s="24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26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8"/>
      <c r="BF160" s="29"/>
    </row>
    <row r="161" spans="10:58" ht="17.25" customHeight="1" x14ac:dyDescent="0.15">
      <c r="U161" s="21"/>
      <c r="V161" s="22"/>
      <c r="W161" s="22"/>
      <c r="X161" s="23"/>
      <c r="Y161" s="23"/>
      <c r="Z161" s="23"/>
      <c r="AA161" s="24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26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8"/>
      <c r="BF161" s="29"/>
    </row>
    <row r="162" spans="10:58" ht="17.25" customHeight="1" x14ac:dyDescent="0.15">
      <c r="U162" s="21"/>
      <c r="V162" s="22"/>
      <c r="W162" s="22"/>
      <c r="X162" s="23"/>
      <c r="Y162" s="23"/>
      <c r="Z162" s="23"/>
      <c r="AA162" s="24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26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8"/>
      <c r="BF162" s="29"/>
    </row>
    <row r="163" spans="10:58" ht="17.25" customHeight="1" x14ac:dyDescent="0.15">
      <c r="U163" s="21"/>
      <c r="V163" s="22"/>
      <c r="W163" s="22"/>
      <c r="X163" s="23"/>
      <c r="Y163" s="23"/>
      <c r="Z163" s="23"/>
      <c r="AA163" s="24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26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8"/>
      <c r="BF163" s="29"/>
    </row>
    <row r="164" spans="10:58" ht="17.25" customHeight="1" x14ac:dyDescent="0.15">
      <c r="U164" s="21"/>
      <c r="V164" s="22"/>
      <c r="W164" s="22"/>
      <c r="X164" s="23"/>
      <c r="Y164" s="23"/>
      <c r="Z164" s="23"/>
      <c r="AA164" s="24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26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8"/>
      <c r="BF164" s="29"/>
    </row>
    <row r="165" spans="10:58" ht="17.25" customHeight="1" x14ac:dyDescent="0.15">
      <c r="J165" s="21"/>
      <c r="K165" s="21"/>
      <c r="L165" s="21"/>
      <c r="M165" s="21"/>
      <c r="U165" s="21"/>
      <c r="V165" s="22"/>
      <c r="W165" s="22"/>
      <c r="X165" s="23"/>
      <c r="Y165" s="23"/>
      <c r="Z165" s="23"/>
      <c r="AA165" s="24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61"/>
      <c r="AN165" s="25"/>
      <c r="AO165" s="25"/>
      <c r="AP165" s="25"/>
      <c r="AQ165" s="25"/>
      <c r="AR165" s="26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8"/>
      <c r="BF165" s="29"/>
    </row>
    <row r="166" spans="10:58" ht="17.25" customHeight="1" x14ac:dyDescent="0.15">
      <c r="J166" s="21"/>
      <c r="K166" s="21"/>
      <c r="L166" s="21"/>
      <c r="M166" s="21"/>
      <c r="U166" s="21"/>
      <c r="V166" s="22"/>
      <c r="W166" s="22"/>
      <c r="X166" s="23"/>
      <c r="Y166" s="23"/>
      <c r="Z166" s="23"/>
      <c r="AA166" s="24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61"/>
      <c r="AN166" s="25"/>
      <c r="AO166" s="25"/>
      <c r="AP166" s="25"/>
      <c r="AQ166" s="25"/>
      <c r="AR166" s="26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8"/>
      <c r="BF166" s="29"/>
    </row>
    <row r="167" spans="10:58" ht="17.25" customHeight="1" x14ac:dyDescent="0.15">
      <c r="J167" s="21"/>
      <c r="K167" s="21"/>
      <c r="L167" s="21"/>
      <c r="M167" s="21"/>
      <c r="U167" s="21"/>
      <c r="V167" s="22"/>
      <c r="W167" s="22"/>
      <c r="X167" s="23"/>
      <c r="Y167" s="23"/>
      <c r="Z167" s="23"/>
      <c r="AA167" s="24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61"/>
      <c r="AN167" s="25"/>
      <c r="AO167" s="25"/>
      <c r="AP167" s="25"/>
      <c r="AQ167" s="25"/>
      <c r="AR167" s="26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8"/>
      <c r="BF167" s="29"/>
    </row>
    <row r="168" spans="10:58" ht="17.25" customHeight="1" x14ac:dyDescent="0.15">
      <c r="J168" s="21"/>
      <c r="K168" s="21"/>
      <c r="L168" s="21"/>
      <c r="M168" s="21"/>
      <c r="U168" s="21"/>
      <c r="V168" s="22"/>
      <c r="W168" s="22"/>
      <c r="X168" s="23"/>
      <c r="Y168" s="23"/>
      <c r="Z168" s="23"/>
      <c r="AA168" s="24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61"/>
      <c r="AN168" s="25"/>
      <c r="AO168" s="25"/>
      <c r="AP168" s="25"/>
      <c r="AQ168" s="25"/>
      <c r="AR168" s="26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8"/>
      <c r="BF168" s="29"/>
    </row>
    <row r="169" spans="10:58" ht="17.25" customHeight="1" x14ac:dyDescent="0.15">
      <c r="J169" s="21"/>
      <c r="K169" s="21"/>
      <c r="L169" s="21"/>
      <c r="M169" s="21"/>
      <c r="U169" s="21"/>
      <c r="V169" s="22"/>
      <c r="W169" s="22"/>
      <c r="X169" s="23"/>
      <c r="Y169" s="23"/>
      <c r="Z169" s="23"/>
      <c r="AA169" s="24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61"/>
      <c r="AN169" s="25"/>
      <c r="AO169" s="25"/>
      <c r="AP169" s="25"/>
      <c r="AQ169" s="25"/>
      <c r="AR169" s="26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8"/>
      <c r="BF169" s="29"/>
    </row>
    <row r="170" spans="10:58" ht="17.25" customHeight="1" x14ac:dyDescent="0.15">
      <c r="J170" s="21"/>
      <c r="K170" s="21"/>
      <c r="L170" s="21"/>
      <c r="M170" s="21"/>
      <c r="U170" s="21"/>
      <c r="V170" s="22"/>
      <c r="W170" s="22"/>
      <c r="X170" s="23"/>
      <c r="Y170" s="23"/>
      <c r="Z170" s="23"/>
      <c r="AA170" s="24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61"/>
      <c r="AN170" s="25"/>
      <c r="AO170" s="25"/>
      <c r="AP170" s="25"/>
      <c r="AQ170" s="25"/>
      <c r="AR170" s="26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8"/>
      <c r="BF170" s="29"/>
    </row>
    <row r="171" spans="10:58" ht="17.25" customHeight="1" x14ac:dyDescent="0.15">
      <c r="J171" s="21"/>
      <c r="K171" s="21"/>
      <c r="L171" s="21"/>
      <c r="M171" s="21"/>
      <c r="U171" s="21"/>
      <c r="V171" s="22"/>
      <c r="W171" s="22"/>
      <c r="X171" s="23"/>
      <c r="Y171" s="23"/>
      <c r="Z171" s="23"/>
      <c r="AA171" s="24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61"/>
      <c r="AN171" s="25"/>
      <c r="AO171" s="25"/>
      <c r="AP171" s="25"/>
      <c r="AQ171" s="25"/>
      <c r="AR171" s="26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8"/>
      <c r="BF171" s="29"/>
    </row>
    <row r="172" spans="10:58" ht="17.25" customHeight="1" x14ac:dyDescent="0.15">
      <c r="J172" s="21"/>
      <c r="K172" s="21"/>
      <c r="L172" s="21"/>
      <c r="M172" s="21"/>
      <c r="U172" s="21"/>
      <c r="V172" s="22"/>
      <c r="W172" s="22"/>
      <c r="X172" s="23"/>
      <c r="Y172" s="23"/>
      <c r="Z172" s="23"/>
      <c r="AA172" s="24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61"/>
      <c r="AN172" s="25"/>
      <c r="AO172" s="25"/>
      <c r="AP172" s="25"/>
      <c r="AQ172" s="25"/>
      <c r="AR172" s="26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8"/>
      <c r="BF172" s="29"/>
    </row>
    <row r="173" spans="10:58" ht="17.25" customHeight="1" x14ac:dyDescent="0.15">
      <c r="J173" s="21"/>
      <c r="K173" s="21"/>
      <c r="L173" s="21"/>
      <c r="M173" s="21"/>
      <c r="U173" s="21"/>
      <c r="V173" s="22"/>
      <c r="W173" s="22"/>
      <c r="X173" s="23"/>
      <c r="Y173" s="23"/>
      <c r="Z173" s="23"/>
      <c r="AA173" s="24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61"/>
      <c r="AN173" s="25"/>
      <c r="AO173" s="25"/>
      <c r="AP173" s="25"/>
      <c r="AQ173" s="25"/>
      <c r="AR173" s="26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8"/>
      <c r="BF173" s="29"/>
    </row>
    <row r="174" spans="10:58" ht="17.25" customHeight="1" x14ac:dyDescent="0.15">
      <c r="J174" s="21"/>
      <c r="K174" s="21"/>
      <c r="L174" s="21"/>
      <c r="M174" s="21"/>
      <c r="U174" s="21"/>
      <c r="V174" s="22"/>
      <c r="W174" s="22"/>
      <c r="X174" s="23"/>
      <c r="Y174" s="23"/>
      <c r="Z174" s="23"/>
      <c r="AA174" s="24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61"/>
      <c r="AN174" s="25"/>
      <c r="AO174" s="25"/>
      <c r="AP174" s="25"/>
      <c r="AQ174" s="25"/>
      <c r="AR174" s="26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8"/>
      <c r="BF174" s="29"/>
    </row>
    <row r="175" spans="10:58" ht="17.25" customHeight="1" x14ac:dyDescent="0.15">
      <c r="J175" s="21"/>
      <c r="K175" s="21"/>
      <c r="L175" s="21"/>
      <c r="M175" s="21"/>
      <c r="U175" s="21"/>
      <c r="V175" s="22"/>
      <c r="W175" s="22"/>
      <c r="X175" s="23"/>
      <c r="Y175" s="23"/>
      <c r="Z175" s="23"/>
      <c r="AA175" s="24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61"/>
      <c r="AN175" s="25"/>
      <c r="AO175" s="25"/>
      <c r="AP175" s="25"/>
      <c r="AQ175" s="25"/>
      <c r="AR175" s="26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8"/>
      <c r="BF175" s="29"/>
    </row>
    <row r="176" spans="10:58" ht="17.25" customHeight="1" x14ac:dyDescent="0.15">
      <c r="J176" s="21"/>
      <c r="K176" s="21"/>
      <c r="L176" s="21"/>
      <c r="M176" s="21"/>
      <c r="U176" s="21"/>
      <c r="V176" s="22"/>
      <c r="W176" s="22"/>
      <c r="X176" s="23"/>
      <c r="Y176" s="23"/>
      <c r="Z176" s="23"/>
      <c r="AA176" s="24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61"/>
      <c r="AN176" s="25"/>
      <c r="AO176" s="25"/>
      <c r="AP176" s="25"/>
      <c r="AQ176" s="25"/>
      <c r="AR176" s="26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8"/>
      <c r="BF176" s="29"/>
    </row>
    <row r="177" spans="10:58" ht="17.25" customHeight="1" x14ac:dyDescent="0.15">
      <c r="J177" s="21"/>
      <c r="K177" s="21"/>
      <c r="L177" s="21"/>
      <c r="M177" s="21"/>
      <c r="U177" s="21"/>
      <c r="V177" s="22"/>
      <c r="W177" s="22"/>
      <c r="X177" s="23"/>
      <c r="Y177" s="23"/>
      <c r="Z177" s="23"/>
      <c r="AA177" s="24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61"/>
      <c r="AN177" s="25"/>
      <c r="AO177" s="25"/>
      <c r="AP177" s="25"/>
      <c r="AQ177" s="25"/>
      <c r="AR177" s="26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8"/>
      <c r="BF177" s="29"/>
    </row>
    <row r="178" spans="10:58" ht="17.25" customHeight="1" x14ac:dyDescent="0.15">
      <c r="J178" s="21"/>
      <c r="K178" s="21"/>
      <c r="L178" s="21"/>
      <c r="M178" s="21"/>
      <c r="U178" s="21"/>
      <c r="V178" s="22"/>
      <c r="W178" s="22"/>
      <c r="X178" s="23"/>
      <c r="Y178" s="23"/>
      <c r="Z178" s="23"/>
      <c r="AA178" s="24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61"/>
      <c r="AN178" s="25"/>
      <c r="AO178" s="25"/>
      <c r="AP178" s="25"/>
      <c r="AQ178" s="25"/>
      <c r="AR178" s="26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8"/>
      <c r="BF178" s="29"/>
    </row>
    <row r="179" spans="10:58" ht="17.25" customHeight="1" x14ac:dyDescent="0.15">
      <c r="J179" s="21"/>
      <c r="K179" s="21"/>
      <c r="L179" s="21"/>
      <c r="M179" s="21"/>
      <c r="U179" s="21"/>
      <c r="V179" s="22"/>
      <c r="W179" s="22"/>
      <c r="X179" s="23"/>
      <c r="Y179" s="23"/>
      <c r="Z179" s="23"/>
      <c r="AA179" s="24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61"/>
      <c r="AN179" s="25"/>
      <c r="AO179" s="25"/>
      <c r="AP179" s="25"/>
      <c r="AQ179" s="25"/>
      <c r="AR179" s="26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8"/>
      <c r="BF179" s="29"/>
    </row>
    <row r="180" spans="10:58" ht="17.25" customHeight="1" x14ac:dyDescent="0.15">
      <c r="J180" s="21"/>
      <c r="K180" s="21"/>
      <c r="L180" s="21"/>
      <c r="M180" s="21"/>
      <c r="U180" s="21"/>
      <c r="V180" s="22"/>
      <c r="W180" s="22"/>
      <c r="X180" s="23"/>
      <c r="Y180" s="23"/>
      <c r="Z180" s="23"/>
      <c r="AA180" s="24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61"/>
      <c r="AN180" s="25"/>
      <c r="AO180" s="25"/>
      <c r="AP180" s="25"/>
      <c r="AQ180" s="25"/>
      <c r="AR180" s="26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8"/>
      <c r="BF180" s="29"/>
    </row>
    <row r="181" spans="10:58" ht="17.25" customHeight="1" x14ac:dyDescent="0.15">
      <c r="J181" s="21"/>
      <c r="K181" s="21"/>
      <c r="L181" s="21"/>
      <c r="M181" s="21"/>
      <c r="U181" s="21"/>
      <c r="V181" s="22"/>
      <c r="W181" s="22"/>
      <c r="X181" s="23"/>
      <c r="Y181" s="23"/>
      <c r="Z181" s="23"/>
      <c r="AA181" s="24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61"/>
      <c r="AN181" s="25"/>
      <c r="AO181" s="25"/>
      <c r="AP181" s="25"/>
      <c r="AQ181" s="25"/>
      <c r="AR181" s="26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8"/>
      <c r="BF181" s="29"/>
    </row>
    <row r="182" spans="10:58" ht="17.25" customHeight="1" x14ac:dyDescent="0.15">
      <c r="J182" s="21"/>
      <c r="K182" s="21"/>
      <c r="L182" s="21"/>
      <c r="M182" s="21"/>
      <c r="U182" s="21"/>
      <c r="V182" s="22"/>
      <c r="W182" s="22"/>
      <c r="X182" s="23"/>
      <c r="Y182" s="23"/>
      <c r="Z182" s="23"/>
      <c r="AA182" s="24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6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8"/>
      <c r="BF182" s="29"/>
    </row>
    <row r="183" spans="10:58" ht="17.25" customHeight="1" x14ac:dyDescent="0.15">
      <c r="J183" s="21"/>
      <c r="K183" s="21"/>
      <c r="L183" s="21"/>
      <c r="M183" s="21"/>
      <c r="U183" s="21"/>
      <c r="V183" s="22"/>
      <c r="W183" s="22"/>
      <c r="X183" s="23"/>
      <c r="Y183" s="23"/>
      <c r="Z183" s="23"/>
      <c r="AA183" s="24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6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8"/>
      <c r="BF183" s="29"/>
    </row>
    <row r="184" spans="10:58" ht="17.25" customHeight="1" x14ac:dyDescent="0.15">
      <c r="J184" s="21"/>
      <c r="K184" s="21"/>
      <c r="L184" s="21"/>
      <c r="M184" s="21"/>
      <c r="U184" s="21"/>
      <c r="V184" s="22"/>
      <c r="W184" s="22"/>
      <c r="X184" s="23"/>
      <c r="Y184" s="23"/>
      <c r="Z184" s="23"/>
      <c r="AA184" s="24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6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8"/>
      <c r="BF184" s="29"/>
    </row>
    <row r="185" spans="10:58" ht="17.25" customHeight="1" x14ac:dyDescent="0.15">
      <c r="J185" s="21"/>
      <c r="K185" s="21"/>
      <c r="L185" s="21"/>
      <c r="M185" s="21"/>
      <c r="U185" s="21"/>
      <c r="V185" s="22"/>
      <c r="W185" s="22"/>
      <c r="X185" s="23"/>
      <c r="Y185" s="23"/>
      <c r="Z185" s="23"/>
      <c r="AA185" s="24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6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8"/>
      <c r="BF185" s="29"/>
    </row>
    <row r="186" spans="10:58" ht="17.25" customHeight="1" x14ac:dyDescent="0.15">
      <c r="J186" s="21"/>
      <c r="K186" s="21"/>
      <c r="L186" s="21"/>
      <c r="M186" s="21"/>
      <c r="U186" s="21"/>
      <c r="V186" s="22"/>
      <c r="W186" s="22"/>
      <c r="X186" s="23"/>
      <c r="Y186" s="23"/>
      <c r="Z186" s="23"/>
      <c r="AA186" s="24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6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8"/>
      <c r="BF186" s="29"/>
    </row>
    <row r="187" spans="10:58" ht="17.25" customHeight="1" x14ac:dyDescent="0.15">
      <c r="J187" s="21"/>
      <c r="K187" s="21"/>
      <c r="L187" s="21"/>
      <c r="M187" s="21"/>
      <c r="U187" s="21"/>
      <c r="V187" s="22"/>
      <c r="W187" s="22"/>
      <c r="X187" s="23"/>
      <c r="Y187" s="23"/>
      <c r="Z187" s="23"/>
      <c r="AA187" s="24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6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8"/>
      <c r="BF187" s="29"/>
    </row>
    <row r="188" spans="10:58" ht="17.25" customHeight="1" x14ac:dyDescent="0.15">
      <c r="J188" s="21"/>
      <c r="K188" s="21"/>
      <c r="L188" s="21"/>
      <c r="M188" s="21"/>
      <c r="U188" s="21"/>
      <c r="V188" s="22"/>
      <c r="W188" s="22"/>
      <c r="X188" s="23"/>
      <c r="Y188" s="23"/>
      <c r="Z188" s="23"/>
      <c r="AA188" s="24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6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8"/>
      <c r="BF188" s="29"/>
    </row>
    <row r="189" spans="10:58" ht="17.25" customHeight="1" x14ac:dyDescent="0.15">
      <c r="J189" s="21"/>
      <c r="K189" s="21"/>
      <c r="L189" s="21"/>
      <c r="M189" s="21"/>
      <c r="U189" s="21"/>
      <c r="V189" s="22"/>
      <c r="W189" s="22"/>
      <c r="X189" s="23"/>
      <c r="Y189" s="23"/>
      <c r="Z189" s="23"/>
      <c r="AA189" s="24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6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8"/>
      <c r="BF189" s="29"/>
    </row>
    <row r="190" spans="10:58" ht="17.25" customHeight="1" x14ac:dyDescent="0.15">
      <c r="J190" s="21"/>
      <c r="K190" s="21"/>
      <c r="L190" s="21"/>
      <c r="M190" s="21"/>
      <c r="U190" s="21"/>
      <c r="V190" s="22"/>
      <c r="W190" s="22"/>
      <c r="X190" s="23"/>
      <c r="Y190" s="23"/>
      <c r="Z190" s="23"/>
      <c r="AA190" s="24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6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8"/>
      <c r="BF190" s="29"/>
    </row>
    <row r="191" spans="10:58" ht="17.25" customHeight="1" x14ac:dyDescent="0.15">
      <c r="J191" s="21"/>
      <c r="K191" s="21"/>
      <c r="L191" s="21"/>
      <c r="M191" s="21"/>
      <c r="U191" s="21"/>
      <c r="V191" s="22"/>
      <c r="W191" s="22"/>
      <c r="X191" s="23"/>
      <c r="Y191" s="23"/>
      <c r="Z191" s="23"/>
      <c r="AA191" s="24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6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8"/>
      <c r="BF191" s="29"/>
    </row>
    <row r="192" spans="10:58" ht="17.25" customHeight="1" x14ac:dyDescent="0.15">
      <c r="J192" s="21"/>
      <c r="K192" s="21"/>
      <c r="L192" s="21"/>
      <c r="M192" s="21"/>
      <c r="U192" s="21"/>
      <c r="V192" s="22"/>
      <c r="W192" s="22"/>
      <c r="X192" s="23"/>
      <c r="Y192" s="23"/>
      <c r="Z192" s="23"/>
      <c r="AA192" s="24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6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8"/>
      <c r="BF192" s="29"/>
    </row>
    <row r="193" spans="10:58" ht="17.25" customHeight="1" x14ac:dyDescent="0.15">
      <c r="J193" s="21"/>
      <c r="K193" s="21"/>
      <c r="L193" s="21"/>
      <c r="M193" s="21"/>
      <c r="U193" s="21"/>
      <c r="V193" s="22"/>
      <c r="W193" s="22"/>
      <c r="X193" s="23"/>
      <c r="Y193" s="23"/>
      <c r="Z193" s="23"/>
      <c r="AA193" s="24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6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8"/>
      <c r="BF193" s="29"/>
    </row>
    <row r="194" spans="10:58" ht="17.25" customHeight="1" x14ac:dyDescent="0.15">
      <c r="J194" s="21"/>
      <c r="K194" s="21"/>
      <c r="L194" s="21"/>
      <c r="M194" s="21"/>
      <c r="U194" s="21"/>
      <c r="V194" s="22"/>
      <c r="W194" s="22"/>
      <c r="X194" s="23"/>
      <c r="Y194" s="23"/>
      <c r="Z194" s="23"/>
      <c r="AA194" s="24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6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8"/>
      <c r="BF194" s="29"/>
    </row>
    <row r="195" spans="10:58" ht="17.25" customHeight="1" x14ac:dyDescent="0.15">
      <c r="J195" s="21"/>
      <c r="K195" s="21"/>
      <c r="L195" s="21"/>
      <c r="M195" s="21"/>
      <c r="U195" s="21"/>
      <c r="V195" s="22"/>
      <c r="W195" s="22"/>
      <c r="X195" s="23"/>
      <c r="Y195" s="23"/>
      <c r="Z195" s="23"/>
      <c r="AA195" s="24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6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8"/>
      <c r="BF195" s="29"/>
    </row>
    <row r="196" spans="10:58" ht="17.25" customHeight="1" x14ac:dyDescent="0.15">
      <c r="J196" s="21"/>
      <c r="K196" s="21"/>
      <c r="L196" s="21"/>
      <c r="M196" s="21"/>
      <c r="U196" s="21"/>
      <c r="V196" s="22"/>
      <c r="W196" s="22"/>
      <c r="X196" s="23"/>
      <c r="Y196" s="23"/>
      <c r="Z196" s="23"/>
      <c r="AA196" s="24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6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8"/>
      <c r="BF196" s="29"/>
    </row>
    <row r="197" spans="10:58" ht="17.25" customHeight="1" x14ac:dyDescent="0.15">
      <c r="J197" s="21"/>
      <c r="K197" s="21"/>
      <c r="L197" s="21"/>
      <c r="M197" s="21"/>
      <c r="U197" s="21"/>
      <c r="V197" s="22"/>
      <c r="W197" s="22"/>
      <c r="X197" s="23"/>
      <c r="Y197" s="23"/>
      <c r="Z197" s="23"/>
      <c r="AA197" s="24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6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8"/>
      <c r="BF197" s="29"/>
    </row>
    <row r="198" spans="10:58" ht="17.25" customHeight="1" x14ac:dyDescent="0.15">
      <c r="J198" s="21"/>
      <c r="K198" s="21"/>
      <c r="L198" s="21"/>
      <c r="M198" s="21"/>
      <c r="U198" s="21"/>
      <c r="V198" s="22"/>
      <c r="W198" s="22"/>
      <c r="X198" s="23"/>
      <c r="Y198" s="23"/>
      <c r="Z198" s="23"/>
      <c r="AA198" s="24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6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8"/>
      <c r="BF198" s="29"/>
    </row>
    <row r="199" spans="10:58" ht="17.25" customHeight="1" x14ac:dyDescent="0.15">
      <c r="J199" s="21"/>
      <c r="K199" s="21"/>
      <c r="L199" s="21"/>
      <c r="M199" s="21"/>
      <c r="U199" s="21"/>
      <c r="V199" s="22"/>
      <c r="W199" s="22"/>
      <c r="X199" s="23"/>
      <c r="Y199" s="23"/>
      <c r="Z199" s="23"/>
      <c r="AA199" s="24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6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8"/>
      <c r="BF199" s="29"/>
    </row>
    <row r="200" spans="10:58" ht="17.25" customHeight="1" x14ac:dyDescent="0.15">
      <c r="J200" s="21"/>
      <c r="K200" s="21"/>
      <c r="L200" s="21"/>
      <c r="M200" s="21"/>
      <c r="U200" s="21"/>
      <c r="V200" s="22"/>
      <c r="W200" s="22"/>
      <c r="X200" s="23"/>
      <c r="Y200" s="23"/>
      <c r="Z200" s="23"/>
      <c r="AA200" s="24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6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8"/>
      <c r="BF200" s="29"/>
    </row>
    <row r="201" spans="10:58" ht="17.25" customHeight="1" x14ac:dyDescent="0.15">
      <c r="J201" s="21"/>
      <c r="K201" s="21"/>
      <c r="L201" s="21"/>
      <c r="M201" s="21"/>
      <c r="U201" s="21"/>
      <c r="V201" s="22"/>
      <c r="W201" s="22"/>
      <c r="X201" s="23"/>
      <c r="Y201" s="23"/>
      <c r="Z201" s="23"/>
      <c r="AA201" s="24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6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8"/>
      <c r="BF201" s="29"/>
    </row>
    <row r="202" spans="10:58" ht="17.25" customHeight="1" x14ac:dyDescent="0.15">
      <c r="J202" s="21"/>
      <c r="K202" s="21"/>
      <c r="L202" s="21"/>
      <c r="M202" s="21"/>
      <c r="U202" s="21"/>
      <c r="V202" s="22"/>
      <c r="W202" s="22"/>
      <c r="X202" s="23"/>
      <c r="Y202" s="23"/>
      <c r="Z202" s="23"/>
      <c r="AA202" s="24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6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8"/>
      <c r="BF202" s="29"/>
    </row>
    <row r="203" spans="10:58" ht="17.25" customHeight="1" x14ac:dyDescent="0.15">
      <c r="J203" s="21"/>
      <c r="K203" s="21"/>
      <c r="L203" s="21"/>
      <c r="M203" s="21"/>
      <c r="U203" s="21"/>
      <c r="V203" s="22"/>
      <c r="W203" s="22"/>
      <c r="X203" s="23"/>
      <c r="Y203" s="23"/>
      <c r="Z203" s="23"/>
      <c r="AA203" s="24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6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8"/>
      <c r="BF203" s="29"/>
    </row>
    <row r="204" spans="10:58" ht="17.25" customHeight="1" x14ac:dyDescent="0.15">
      <c r="J204" s="21"/>
      <c r="K204" s="21"/>
      <c r="L204" s="21"/>
      <c r="M204" s="21"/>
      <c r="U204" s="21"/>
      <c r="V204" s="22"/>
      <c r="W204" s="22"/>
      <c r="X204" s="23"/>
      <c r="Y204" s="23"/>
      <c r="Z204" s="23"/>
      <c r="AA204" s="24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6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8"/>
      <c r="BF204" s="29"/>
    </row>
    <row r="205" spans="10:58" ht="17.25" customHeight="1" x14ac:dyDescent="0.15">
      <c r="J205" s="21"/>
      <c r="K205" s="21"/>
      <c r="L205" s="21"/>
      <c r="M205" s="21"/>
      <c r="U205" s="21"/>
      <c r="V205" s="22"/>
      <c r="W205" s="22"/>
      <c r="X205" s="23"/>
      <c r="Y205" s="23"/>
      <c r="Z205" s="23"/>
      <c r="AA205" s="24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6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8"/>
      <c r="BF205" s="29"/>
    </row>
    <row r="206" spans="10:58" ht="17.25" customHeight="1" x14ac:dyDescent="0.15">
      <c r="J206" s="21"/>
      <c r="K206" s="21"/>
      <c r="L206" s="21"/>
      <c r="M206" s="21"/>
      <c r="U206" s="21"/>
      <c r="V206" s="22"/>
      <c r="W206" s="22"/>
      <c r="X206" s="23"/>
      <c r="Y206" s="23"/>
      <c r="Z206" s="23"/>
      <c r="AA206" s="24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6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8"/>
      <c r="BF206" s="29"/>
    </row>
    <row r="207" spans="10:58" ht="17.25" customHeight="1" x14ac:dyDescent="0.15">
      <c r="J207" s="21"/>
      <c r="K207" s="21"/>
      <c r="L207" s="21"/>
      <c r="M207" s="21"/>
      <c r="U207" s="21"/>
      <c r="V207" s="22"/>
      <c r="W207" s="22"/>
      <c r="X207" s="23"/>
      <c r="Y207" s="23"/>
      <c r="Z207" s="23"/>
      <c r="AA207" s="24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6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8"/>
      <c r="BF207" s="29"/>
    </row>
    <row r="208" spans="10:58" ht="17.25" customHeight="1" x14ac:dyDescent="0.15">
      <c r="J208" s="21"/>
      <c r="K208" s="21"/>
      <c r="L208" s="21"/>
      <c r="M208" s="21"/>
      <c r="U208" s="21"/>
      <c r="V208" s="22"/>
      <c r="W208" s="22"/>
      <c r="X208" s="23"/>
      <c r="Y208" s="23"/>
      <c r="Z208" s="23"/>
      <c r="AA208" s="24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6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8"/>
      <c r="BF208" s="29"/>
    </row>
    <row r="209" spans="10:58" ht="17.25" customHeight="1" x14ac:dyDescent="0.15">
      <c r="J209" s="21"/>
      <c r="K209" s="21"/>
      <c r="L209" s="21"/>
      <c r="M209" s="21"/>
      <c r="U209" s="21"/>
      <c r="V209" s="22"/>
      <c r="W209" s="22"/>
      <c r="X209" s="23"/>
      <c r="Y209" s="23"/>
      <c r="Z209" s="23"/>
      <c r="AA209" s="24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6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8"/>
      <c r="BF209" s="29"/>
    </row>
    <row r="210" spans="10:58" ht="17.25" customHeight="1" x14ac:dyDescent="0.15">
      <c r="J210" s="21"/>
      <c r="K210" s="21"/>
      <c r="L210" s="21"/>
      <c r="M210" s="21"/>
      <c r="U210" s="21"/>
      <c r="V210" s="22"/>
      <c r="W210" s="22"/>
      <c r="X210" s="23"/>
      <c r="Y210" s="23"/>
      <c r="Z210" s="23"/>
      <c r="AA210" s="24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6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8"/>
      <c r="BF210" s="29"/>
    </row>
    <row r="211" spans="10:58" ht="17.25" customHeight="1" x14ac:dyDescent="0.15">
      <c r="J211" s="21"/>
      <c r="K211" s="21"/>
      <c r="L211" s="21"/>
      <c r="M211" s="21"/>
      <c r="U211" s="21"/>
      <c r="V211" s="22"/>
      <c r="W211" s="22"/>
      <c r="X211" s="23"/>
      <c r="Y211" s="23"/>
      <c r="Z211" s="23"/>
      <c r="AA211" s="24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6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8"/>
      <c r="BF211" s="29"/>
    </row>
    <row r="212" spans="10:58" ht="17.25" customHeight="1" x14ac:dyDescent="0.15">
      <c r="J212" s="21"/>
      <c r="K212" s="21"/>
      <c r="L212" s="21"/>
      <c r="M212" s="21"/>
      <c r="U212" s="21"/>
      <c r="V212" s="22"/>
      <c r="W212" s="22"/>
      <c r="X212" s="23"/>
      <c r="Y212" s="23"/>
      <c r="Z212" s="23"/>
      <c r="AA212" s="24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6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8"/>
      <c r="BF212" s="29"/>
    </row>
    <row r="213" spans="10:58" ht="17.25" customHeight="1" x14ac:dyDescent="0.15">
      <c r="J213" s="21"/>
      <c r="K213" s="21"/>
      <c r="L213" s="21"/>
      <c r="M213" s="21"/>
      <c r="U213" s="21"/>
      <c r="V213" s="22"/>
      <c r="W213" s="22"/>
      <c r="X213" s="23"/>
      <c r="Y213" s="23"/>
      <c r="Z213" s="23"/>
      <c r="AA213" s="24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6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8"/>
      <c r="BF213" s="29"/>
    </row>
    <row r="214" spans="10:58" ht="17.25" customHeight="1" x14ac:dyDescent="0.15">
      <c r="J214" s="21"/>
      <c r="K214" s="21"/>
      <c r="L214" s="21"/>
      <c r="M214" s="21"/>
      <c r="U214" s="21"/>
      <c r="V214" s="22"/>
      <c r="W214" s="22"/>
      <c r="X214" s="23"/>
      <c r="Y214" s="23"/>
      <c r="Z214" s="23"/>
      <c r="AA214" s="24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6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8"/>
      <c r="BF214" s="29"/>
    </row>
    <row r="215" spans="10:58" ht="17.25" customHeight="1" x14ac:dyDescent="0.15">
      <c r="J215" s="21"/>
      <c r="K215" s="21"/>
      <c r="L215" s="21"/>
      <c r="M215" s="21"/>
      <c r="U215" s="21"/>
      <c r="V215" s="22"/>
      <c r="W215" s="22"/>
      <c r="X215" s="23"/>
      <c r="Y215" s="23"/>
      <c r="Z215" s="23"/>
      <c r="AA215" s="24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6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8"/>
      <c r="BF215" s="29"/>
    </row>
    <row r="216" spans="10:58" ht="17.25" customHeight="1" x14ac:dyDescent="0.15">
      <c r="J216" s="21"/>
      <c r="K216" s="21"/>
      <c r="L216" s="21"/>
      <c r="M216" s="21"/>
      <c r="U216" s="21"/>
      <c r="V216" s="22"/>
      <c r="W216" s="22"/>
      <c r="X216" s="23"/>
      <c r="Y216" s="23"/>
      <c r="Z216" s="23"/>
      <c r="AA216" s="24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6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8"/>
      <c r="BF216" s="29"/>
    </row>
    <row r="217" spans="10:58" ht="17.25" customHeight="1" x14ac:dyDescent="0.15">
      <c r="J217" s="21"/>
      <c r="K217" s="21"/>
      <c r="L217" s="21"/>
      <c r="M217" s="21"/>
      <c r="U217" s="21"/>
      <c r="V217" s="22"/>
      <c r="W217" s="22"/>
      <c r="X217" s="23"/>
      <c r="Y217" s="23"/>
      <c r="Z217" s="23"/>
      <c r="AA217" s="24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6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8"/>
      <c r="BF217" s="29"/>
    </row>
    <row r="218" spans="10:58" ht="17.25" customHeight="1" x14ac:dyDescent="0.15">
      <c r="J218" s="21"/>
      <c r="K218" s="21"/>
      <c r="L218" s="21"/>
      <c r="M218" s="21"/>
      <c r="U218" s="21"/>
      <c r="V218" s="22"/>
      <c r="W218" s="22"/>
      <c r="X218" s="23"/>
      <c r="Y218" s="23"/>
      <c r="Z218" s="23"/>
      <c r="AA218" s="24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6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8"/>
      <c r="BF218" s="29"/>
    </row>
    <row r="219" spans="10:58" ht="17.25" customHeight="1" x14ac:dyDescent="0.15">
      <c r="J219" s="21"/>
      <c r="K219" s="21"/>
      <c r="L219" s="21"/>
      <c r="M219" s="21"/>
      <c r="U219" s="21"/>
      <c r="V219" s="22"/>
      <c r="W219" s="22"/>
      <c r="X219" s="23"/>
      <c r="Y219" s="23"/>
      <c r="Z219" s="23"/>
      <c r="AA219" s="24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6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8"/>
      <c r="BF219" s="29"/>
    </row>
    <row r="220" spans="10:58" ht="17.25" customHeight="1" x14ac:dyDescent="0.15">
      <c r="J220" s="21"/>
      <c r="K220" s="21"/>
      <c r="L220" s="21"/>
      <c r="M220" s="21"/>
      <c r="U220" s="21"/>
      <c r="V220" s="22"/>
      <c r="W220" s="22"/>
      <c r="X220" s="23"/>
      <c r="Y220" s="23"/>
      <c r="Z220" s="23"/>
      <c r="AA220" s="24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6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8"/>
      <c r="BF220" s="29"/>
    </row>
    <row r="221" spans="10:58" ht="17.25" customHeight="1" x14ac:dyDescent="0.15">
      <c r="J221" s="21"/>
      <c r="K221" s="21"/>
      <c r="L221" s="21"/>
      <c r="M221" s="21"/>
      <c r="U221" s="21"/>
      <c r="V221" s="22"/>
      <c r="W221" s="22"/>
      <c r="X221" s="23"/>
      <c r="Y221" s="23"/>
      <c r="Z221" s="23"/>
      <c r="AA221" s="24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6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8"/>
      <c r="BF221" s="29"/>
    </row>
    <row r="222" spans="10:58" ht="17.25" customHeight="1" x14ac:dyDescent="0.15">
      <c r="J222" s="21"/>
      <c r="K222" s="21"/>
      <c r="L222" s="21"/>
      <c r="M222" s="21"/>
      <c r="U222" s="21"/>
      <c r="V222" s="22"/>
      <c r="W222" s="22"/>
      <c r="X222" s="23"/>
      <c r="Y222" s="23"/>
      <c r="Z222" s="23"/>
      <c r="AA222" s="24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6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8"/>
      <c r="BF222" s="29"/>
    </row>
    <row r="223" spans="10:58" ht="17.25" customHeight="1" x14ac:dyDescent="0.15">
      <c r="J223" s="21"/>
      <c r="K223" s="21"/>
      <c r="L223" s="21"/>
      <c r="M223" s="21"/>
      <c r="U223" s="21"/>
      <c r="V223" s="22"/>
      <c r="W223" s="22"/>
      <c r="X223" s="23"/>
      <c r="Y223" s="23"/>
      <c r="Z223" s="23"/>
      <c r="AA223" s="24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6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8"/>
      <c r="BF223" s="29"/>
    </row>
    <row r="224" spans="10:58" ht="17.25" customHeight="1" x14ac:dyDescent="0.15">
      <c r="J224" s="21"/>
      <c r="K224" s="21"/>
      <c r="L224" s="21"/>
      <c r="M224" s="21"/>
      <c r="U224" s="21"/>
      <c r="V224" s="22"/>
      <c r="W224" s="22"/>
      <c r="X224" s="23"/>
      <c r="Y224" s="23"/>
      <c r="Z224" s="23"/>
      <c r="AA224" s="24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6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8"/>
      <c r="BF224" s="29"/>
    </row>
    <row r="225" spans="10:58" ht="17.25" customHeight="1" x14ac:dyDescent="0.15">
      <c r="J225" s="21"/>
      <c r="K225" s="21"/>
      <c r="L225" s="21"/>
      <c r="M225" s="21"/>
      <c r="U225" s="21"/>
      <c r="V225" s="22"/>
      <c r="W225" s="22"/>
      <c r="X225" s="23"/>
      <c r="Y225" s="23"/>
      <c r="Z225" s="23"/>
      <c r="AA225" s="24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6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8"/>
      <c r="BF225" s="29"/>
    </row>
    <row r="226" spans="10:58" ht="17.25" customHeight="1" x14ac:dyDescent="0.15">
      <c r="J226" s="21"/>
      <c r="K226" s="21"/>
      <c r="L226" s="21"/>
      <c r="M226" s="21"/>
      <c r="U226" s="21"/>
      <c r="V226" s="22"/>
      <c r="W226" s="22"/>
      <c r="X226" s="23"/>
      <c r="Y226" s="23"/>
      <c r="Z226" s="23"/>
      <c r="AA226" s="24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6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8"/>
      <c r="BF226" s="29"/>
    </row>
    <row r="227" spans="10:58" ht="17.25" customHeight="1" x14ac:dyDescent="0.15">
      <c r="J227" s="21"/>
      <c r="K227" s="21"/>
      <c r="L227" s="21"/>
      <c r="M227" s="21"/>
      <c r="U227" s="21"/>
      <c r="V227" s="22"/>
      <c r="W227" s="22"/>
      <c r="X227" s="23"/>
      <c r="Y227" s="23"/>
      <c r="Z227" s="23"/>
      <c r="AA227" s="24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6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8"/>
      <c r="BF227" s="29"/>
    </row>
    <row r="228" spans="10:58" ht="17.25" customHeight="1" x14ac:dyDescent="0.15">
      <c r="J228" s="21"/>
      <c r="K228" s="21"/>
      <c r="L228" s="21"/>
      <c r="M228" s="21"/>
      <c r="U228" s="21"/>
      <c r="V228" s="22"/>
      <c r="W228" s="22"/>
      <c r="X228" s="23"/>
      <c r="Y228" s="23"/>
      <c r="Z228" s="23"/>
      <c r="AA228" s="24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6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8"/>
      <c r="BF228" s="29"/>
    </row>
    <row r="229" spans="10:58" ht="17.25" customHeight="1" x14ac:dyDescent="0.15">
      <c r="J229" s="21"/>
      <c r="K229" s="21"/>
      <c r="L229" s="21"/>
      <c r="M229" s="21"/>
      <c r="U229" s="21"/>
      <c r="V229" s="22"/>
      <c r="W229" s="22"/>
      <c r="X229" s="23"/>
      <c r="Y229" s="23"/>
      <c r="Z229" s="23"/>
      <c r="AA229" s="24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6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8"/>
      <c r="BF229" s="29"/>
    </row>
    <row r="230" spans="10:58" ht="17.25" customHeight="1" x14ac:dyDescent="0.15">
      <c r="J230" s="21"/>
      <c r="K230" s="21"/>
      <c r="L230" s="21"/>
      <c r="M230" s="21"/>
      <c r="U230" s="21"/>
      <c r="V230" s="22"/>
      <c r="W230" s="22"/>
      <c r="X230" s="23"/>
      <c r="Y230" s="23"/>
      <c r="Z230" s="23"/>
      <c r="AA230" s="24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6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8"/>
      <c r="BF230" s="29"/>
    </row>
    <row r="231" spans="10:58" ht="17.25" customHeight="1" x14ac:dyDescent="0.15">
      <c r="J231" s="21"/>
      <c r="K231" s="21"/>
      <c r="L231" s="21"/>
      <c r="M231" s="21"/>
      <c r="U231" s="21"/>
      <c r="V231" s="22"/>
      <c r="W231" s="22"/>
      <c r="X231" s="23"/>
      <c r="Y231" s="23"/>
      <c r="Z231" s="23"/>
      <c r="AA231" s="24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6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8"/>
      <c r="BF231" s="29"/>
    </row>
    <row r="232" spans="10:58" ht="17.25" customHeight="1" x14ac:dyDescent="0.15">
      <c r="J232" s="21"/>
      <c r="K232" s="21"/>
      <c r="L232" s="21"/>
      <c r="M232" s="21"/>
      <c r="U232" s="21"/>
      <c r="V232" s="22"/>
      <c r="W232" s="22"/>
      <c r="X232" s="23"/>
      <c r="Y232" s="23"/>
      <c r="Z232" s="23"/>
      <c r="AA232" s="24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6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8"/>
      <c r="BF232" s="29"/>
    </row>
    <row r="233" spans="10:58" ht="17.25" customHeight="1" x14ac:dyDescent="0.15">
      <c r="J233" s="21"/>
      <c r="K233" s="21"/>
      <c r="L233" s="21"/>
      <c r="M233" s="21"/>
      <c r="U233" s="21"/>
      <c r="V233" s="22"/>
      <c r="W233" s="22"/>
      <c r="X233" s="23"/>
      <c r="Y233" s="23"/>
      <c r="Z233" s="23"/>
      <c r="AA233" s="24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6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8"/>
      <c r="BF233" s="29"/>
    </row>
    <row r="234" spans="10:58" ht="17.25" customHeight="1" x14ac:dyDescent="0.15">
      <c r="J234" s="21"/>
      <c r="K234" s="21"/>
      <c r="L234" s="21"/>
      <c r="M234" s="21"/>
      <c r="U234" s="21"/>
      <c r="V234" s="22"/>
      <c r="W234" s="22"/>
      <c r="X234" s="23"/>
      <c r="Y234" s="23"/>
      <c r="Z234" s="23"/>
      <c r="AA234" s="24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6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8"/>
      <c r="BF234" s="29"/>
    </row>
    <row r="235" spans="10:58" ht="17.25" customHeight="1" x14ac:dyDescent="0.15">
      <c r="J235" s="21"/>
      <c r="K235" s="21"/>
      <c r="L235" s="21"/>
      <c r="M235" s="21"/>
      <c r="U235" s="21"/>
      <c r="V235" s="22"/>
      <c r="W235" s="22"/>
      <c r="X235" s="23"/>
      <c r="Y235" s="23"/>
      <c r="Z235" s="23"/>
      <c r="AA235" s="24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6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8"/>
      <c r="BF235" s="29"/>
    </row>
    <row r="236" spans="10:58" ht="17.25" customHeight="1" x14ac:dyDescent="0.15">
      <c r="J236" s="21"/>
      <c r="K236" s="21"/>
      <c r="L236" s="21"/>
      <c r="M236" s="21"/>
      <c r="U236" s="21"/>
      <c r="V236" s="22"/>
      <c r="W236" s="22"/>
      <c r="X236" s="23"/>
      <c r="Y236" s="23"/>
      <c r="Z236" s="23"/>
      <c r="AA236" s="24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6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8"/>
      <c r="BF236" s="29"/>
    </row>
    <row r="237" spans="10:58" ht="17.25" customHeight="1" x14ac:dyDescent="0.15">
      <c r="J237" s="21"/>
      <c r="K237" s="21"/>
      <c r="L237" s="21"/>
      <c r="M237" s="21"/>
      <c r="U237" s="21"/>
      <c r="V237" s="22"/>
      <c r="W237" s="22"/>
      <c r="X237" s="23"/>
      <c r="Y237" s="23"/>
      <c r="Z237" s="23"/>
      <c r="AA237" s="24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6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8"/>
      <c r="BF237" s="29"/>
    </row>
    <row r="238" spans="10:58" ht="17.25" customHeight="1" x14ac:dyDescent="0.15">
      <c r="J238" s="21"/>
      <c r="K238" s="21"/>
      <c r="L238" s="21"/>
      <c r="M238" s="21"/>
      <c r="U238" s="21"/>
      <c r="V238" s="22"/>
      <c r="W238" s="22"/>
      <c r="X238" s="23"/>
      <c r="Y238" s="23"/>
      <c r="Z238" s="23"/>
      <c r="AA238" s="24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6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8"/>
      <c r="BF238" s="29"/>
    </row>
    <row r="239" spans="10:58" ht="17.25" customHeight="1" x14ac:dyDescent="0.15">
      <c r="J239" s="21"/>
      <c r="K239" s="21"/>
      <c r="L239" s="21"/>
      <c r="M239" s="21"/>
      <c r="U239" s="21"/>
      <c r="V239" s="22"/>
      <c r="W239" s="22"/>
      <c r="X239" s="23"/>
      <c r="Y239" s="23"/>
      <c r="Z239" s="23"/>
      <c r="AA239" s="24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6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8"/>
      <c r="BF239" s="29"/>
    </row>
    <row r="240" spans="10:58" ht="17.25" customHeight="1" x14ac:dyDescent="0.15">
      <c r="J240" s="21"/>
      <c r="K240" s="21"/>
      <c r="L240" s="21"/>
      <c r="M240" s="21"/>
      <c r="U240" s="21"/>
      <c r="V240" s="22"/>
      <c r="W240" s="22"/>
      <c r="X240" s="23"/>
      <c r="Y240" s="23"/>
      <c r="Z240" s="23"/>
      <c r="AA240" s="24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6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8"/>
      <c r="BF240" s="29"/>
    </row>
    <row r="241" spans="10:58" ht="17.25" customHeight="1" x14ac:dyDescent="0.15">
      <c r="J241" s="21"/>
      <c r="K241" s="21"/>
      <c r="L241" s="21"/>
      <c r="M241" s="21"/>
      <c r="U241" s="21"/>
      <c r="V241" s="22"/>
      <c r="W241" s="22"/>
      <c r="X241" s="23"/>
      <c r="Y241" s="23"/>
      <c r="Z241" s="23"/>
      <c r="AA241" s="24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6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8"/>
      <c r="BF241" s="29"/>
    </row>
    <row r="242" spans="10:58" ht="17.25" customHeight="1" x14ac:dyDescent="0.15">
      <c r="J242" s="21"/>
      <c r="K242" s="21"/>
      <c r="L242" s="21"/>
      <c r="M242" s="21"/>
      <c r="U242" s="21"/>
      <c r="V242" s="22"/>
      <c r="W242" s="22"/>
      <c r="X242" s="23"/>
      <c r="Y242" s="23"/>
      <c r="Z242" s="23"/>
      <c r="AA242" s="24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6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8"/>
      <c r="BF242" s="29"/>
    </row>
    <row r="243" spans="10:58" ht="17.25" customHeight="1" x14ac:dyDescent="0.15">
      <c r="J243" s="21"/>
      <c r="K243" s="21"/>
      <c r="L243" s="21"/>
      <c r="M243" s="21"/>
      <c r="U243" s="21"/>
      <c r="V243" s="22"/>
      <c r="W243" s="22"/>
      <c r="X243" s="23"/>
      <c r="Y243" s="23"/>
      <c r="Z243" s="23"/>
      <c r="AA243" s="24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6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8"/>
      <c r="BF243" s="29"/>
    </row>
    <row r="244" spans="10:58" ht="17.25" customHeight="1" x14ac:dyDescent="0.15">
      <c r="J244" s="21"/>
      <c r="K244" s="21"/>
      <c r="L244" s="21"/>
      <c r="M244" s="21"/>
      <c r="U244" s="21"/>
      <c r="V244" s="22"/>
      <c r="W244" s="22"/>
      <c r="X244" s="23"/>
      <c r="Y244" s="23"/>
      <c r="Z244" s="23"/>
      <c r="AA244" s="24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6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8"/>
      <c r="BF244" s="29"/>
    </row>
    <row r="245" spans="10:58" ht="17.25" customHeight="1" x14ac:dyDescent="0.15">
      <c r="J245" s="21"/>
      <c r="K245" s="21"/>
      <c r="L245" s="21"/>
      <c r="M245" s="21"/>
      <c r="U245" s="21"/>
      <c r="V245" s="22"/>
      <c r="W245" s="22"/>
      <c r="X245" s="23"/>
      <c r="Y245" s="23"/>
      <c r="Z245" s="23"/>
      <c r="AA245" s="24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6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8"/>
      <c r="BF245" s="29"/>
    </row>
    <row r="246" spans="10:58" ht="17.25" customHeight="1" x14ac:dyDescent="0.15">
      <c r="J246" s="21"/>
      <c r="K246" s="21"/>
      <c r="L246" s="21"/>
      <c r="M246" s="21"/>
      <c r="U246" s="21"/>
      <c r="V246" s="22"/>
      <c r="W246" s="22"/>
      <c r="X246" s="23"/>
      <c r="Y246" s="23"/>
      <c r="Z246" s="23"/>
      <c r="AA246" s="24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6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8"/>
      <c r="BF246" s="29"/>
    </row>
    <row r="247" spans="10:58" ht="17.25" customHeight="1" x14ac:dyDescent="0.15">
      <c r="J247" s="21"/>
      <c r="K247" s="21"/>
      <c r="L247" s="21"/>
      <c r="M247" s="21"/>
      <c r="U247" s="21"/>
      <c r="V247" s="22"/>
      <c r="W247" s="22"/>
      <c r="X247" s="23"/>
      <c r="Y247" s="23"/>
      <c r="Z247" s="23"/>
      <c r="AA247" s="24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6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8"/>
      <c r="BF247" s="29"/>
    </row>
    <row r="248" spans="10:58" ht="17.25" customHeight="1" x14ac:dyDescent="0.15">
      <c r="J248" s="21"/>
      <c r="K248" s="21"/>
      <c r="L248" s="21"/>
      <c r="M248" s="21"/>
      <c r="U248" s="21"/>
      <c r="V248" s="22"/>
      <c r="W248" s="22"/>
      <c r="X248" s="23"/>
      <c r="Y248" s="23"/>
      <c r="Z248" s="23"/>
      <c r="AA248" s="24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6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8"/>
      <c r="BF248" s="29"/>
    </row>
    <row r="249" spans="10:58" ht="17.25" customHeight="1" x14ac:dyDescent="0.15">
      <c r="J249" s="21"/>
      <c r="K249" s="21"/>
      <c r="L249" s="21"/>
      <c r="M249" s="21"/>
      <c r="U249" s="21"/>
      <c r="V249" s="22"/>
      <c r="W249" s="22"/>
      <c r="X249" s="23"/>
      <c r="Y249" s="23"/>
      <c r="Z249" s="23"/>
      <c r="AA249" s="24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6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8"/>
      <c r="BF249" s="29"/>
    </row>
    <row r="250" spans="10:58" ht="17.25" customHeight="1" x14ac:dyDescent="0.15">
      <c r="J250" s="21"/>
      <c r="K250" s="21"/>
      <c r="L250" s="21"/>
      <c r="M250" s="21"/>
      <c r="U250" s="21"/>
      <c r="V250" s="22"/>
      <c r="W250" s="22"/>
      <c r="X250" s="23"/>
      <c r="Y250" s="23"/>
      <c r="Z250" s="23"/>
      <c r="AA250" s="24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6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8"/>
      <c r="BF250" s="29"/>
    </row>
    <row r="251" spans="10:58" ht="17.25" customHeight="1" x14ac:dyDescent="0.15">
      <c r="J251" s="21"/>
      <c r="K251" s="21"/>
      <c r="L251" s="21"/>
      <c r="M251" s="21"/>
      <c r="U251" s="21"/>
      <c r="V251" s="22"/>
      <c r="W251" s="22"/>
      <c r="X251" s="23"/>
      <c r="Y251" s="23"/>
      <c r="Z251" s="23"/>
      <c r="AA251" s="24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6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8"/>
      <c r="BF251" s="29"/>
    </row>
    <row r="252" spans="10:58" ht="17.25" customHeight="1" x14ac:dyDescent="0.15">
      <c r="J252" s="21"/>
      <c r="K252" s="21"/>
      <c r="L252" s="21"/>
      <c r="M252" s="21"/>
      <c r="U252" s="21"/>
      <c r="V252" s="22"/>
      <c r="W252" s="22"/>
      <c r="X252" s="23"/>
      <c r="Y252" s="23"/>
      <c r="Z252" s="23"/>
      <c r="AA252" s="24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6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8"/>
      <c r="BF252" s="29"/>
    </row>
    <row r="253" spans="10:58" ht="17.25" customHeight="1" x14ac:dyDescent="0.15">
      <c r="J253" s="21"/>
      <c r="K253" s="21"/>
      <c r="L253" s="21"/>
      <c r="M253" s="21"/>
      <c r="U253" s="21"/>
      <c r="V253" s="22"/>
      <c r="W253" s="22"/>
      <c r="X253" s="23"/>
      <c r="Y253" s="23"/>
      <c r="Z253" s="23"/>
      <c r="AA253" s="24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6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8"/>
      <c r="BF253" s="29"/>
    </row>
    <row r="254" spans="10:58" ht="17.25" customHeight="1" x14ac:dyDescent="0.15">
      <c r="J254" s="21"/>
      <c r="K254" s="21"/>
      <c r="L254" s="21"/>
      <c r="M254" s="21"/>
      <c r="U254" s="21"/>
      <c r="V254" s="22"/>
      <c r="W254" s="22"/>
      <c r="X254" s="23"/>
      <c r="Y254" s="23"/>
      <c r="Z254" s="23"/>
      <c r="AA254" s="24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6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8"/>
      <c r="BF254" s="29"/>
    </row>
    <row r="255" spans="10:58" ht="17.25" customHeight="1" x14ac:dyDescent="0.15">
      <c r="J255" s="21"/>
      <c r="K255" s="21"/>
      <c r="L255" s="21"/>
      <c r="M255" s="21"/>
      <c r="U255" s="21"/>
      <c r="V255" s="22"/>
      <c r="W255" s="22"/>
      <c r="X255" s="23"/>
      <c r="Y255" s="23"/>
      <c r="Z255" s="23"/>
      <c r="AA255" s="24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6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8"/>
      <c r="BF255" s="29"/>
    </row>
    <row r="256" spans="10:58" ht="17.25" customHeight="1" x14ac:dyDescent="0.15">
      <c r="J256" s="21"/>
      <c r="K256" s="21"/>
      <c r="L256" s="21"/>
      <c r="M256" s="21"/>
      <c r="U256" s="21"/>
      <c r="V256" s="22"/>
      <c r="W256" s="22"/>
      <c r="X256" s="23"/>
      <c r="Y256" s="23"/>
      <c r="Z256" s="23"/>
      <c r="AA256" s="24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6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8"/>
      <c r="BF256" s="29"/>
    </row>
    <row r="257" spans="10:58" ht="17.25" customHeight="1" x14ac:dyDescent="0.15">
      <c r="J257" s="21"/>
      <c r="K257" s="21"/>
      <c r="L257" s="21"/>
      <c r="M257" s="21"/>
      <c r="U257" s="21"/>
      <c r="V257" s="22"/>
      <c r="W257" s="22"/>
      <c r="X257" s="23"/>
      <c r="Y257" s="23"/>
      <c r="Z257" s="23"/>
      <c r="AA257" s="24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6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8"/>
      <c r="BF257" s="29"/>
    </row>
    <row r="258" spans="10:58" ht="17.25" customHeight="1" x14ac:dyDescent="0.15">
      <c r="J258" s="21"/>
      <c r="K258" s="21"/>
      <c r="L258" s="21"/>
      <c r="M258" s="21"/>
      <c r="U258" s="21"/>
      <c r="V258" s="22"/>
      <c r="W258" s="22"/>
      <c r="X258" s="23"/>
      <c r="Y258" s="23"/>
      <c r="Z258" s="23"/>
      <c r="AA258" s="24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6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8"/>
      <c r="BF258" s="29"/>
    </row>
    <row r="259" spans="10:58" ht="17.25" customHeight="1" x14ac:dyDescent="0.15">
      <c r="J259" s="21"/>
      <c r="K259" s="21"/>
      <c r="L259" s="21"/>
      <c r="M259" s="21"/>
      <c r="U259" s="21"/>
      <c r="V259" s="22"/>
      <c r="W259" s="22"/>
      <c r="X259" s="23"/>
      <c r="Y259" s="23"/>
      <c r="Z259" s="23"/>
      <c r="AA259" s="24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6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8"/>
      <c r="BF259" s="29"/>
    </row>
    <row r="260" spans="10:58" ht="17.25" customHeight="1" x14ac:dyDescent="0.15">
      <c r="J260" s="21"/>
      <c r="K260" s="21"/>
      <c r="L260" s="21"/>
      <c r="M260" s="21"/>
      <c r="U260" s="21"/>
      <c r="V260" s="22"/>
      <c r="W260" s="22"/>
      <c r="X260" s="23"/>
      <c r="Y260" s="23"/>
      <c r="Z260" s="23"/>
      <c r="AA260" s="24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6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8"/>
      <c r="BF260" s="29"/>
    </row>
    <row r="261" spans="10:58" ht="17.25" customHeight="1" x14ac:dyDescent="0.15">
      <c r="J261" s="21"/>
      <c r="K261" s="21"/>
      <c r="L261" s="21"/>
      <c r="M261" s="21"/>
      <c r="U261" s="21"/>
      <c r="V261" s="22"/>
      <c r="W261" s="22"/>
      <c r="X261" s="23"/>
      <c r="Y261" s="23"/>
      <c r="Z261" s="23"/>
      <c r="AA261" s="24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6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8"/>
      <c r="BF261" s="29"/>
    </row>
    <row r="262" spans="10:58" ht="17.25" customHeight="1" x14ac:dyDescent="0.15">
      <c r="J262" s="21"/>
      <c r="K262" s="21"/>
      <c r="L262" s="21"/>
      <c r="M262" s="21"/>
      <c r="U262" s="21"/>
      <c r="V262" s="22"/>
      <c r="W262" s="22"/>
      <c r="X262" s="23"/>
      <c r="Y262" s="23"/>
      <c r="Z262" s="23"/>
      <c r="AA262" s="24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6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8"/>
      <c r="BF262" s="29"/>
    </row>
    <row r="263" spans="10:58" ht="17.25" customHeight="1" x14ac:dyDescent="0.15">
      <c r="J263" s="21"/>
      <c r="K263" s="21"/>
      <c r="L263" s="21"/>
      <c r="M263" s="21"/>
      <c r="U263" s="21"/>
      <c r="V263" s="22"/>
      <c r="W263" s="22"/>
      <c r="X263" s="23"/>
      <c r="Y263" s="23"/>
      <c r="Z263" s="23"/>
      <c r="AA263" s="24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6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8"/>
      <c r="BF263" s="29"/>
    </row>
    <row r="264" spans="10:58" ht="17.25" customHeight="1" x14ac:dyDescent="0.15">
      <c r="J264" s="21"/>
      <c r="K264" s="21"/>
      <c r="L264" s="21"/>
      <c r="M264" s="21"/>
      <c r="U264" s="21"/>
      <c r="V264" s="22"/>
      <c r="W264" s="22"/>
      <c r="X264" s="23"/>
      <c r="Y264" s="23"/>
      <c r="Z264" s="23"/>
      <c r="AA264" s="24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6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8"/>
      <c r="BF264" s="29"/>
    </row>
    <row r="265" spans="10:58" ht="17.25" customHeight="1" x14ac:dyDescent="0.15">
      <c r="J265" s="21"/>
      <c r="K265" s="21"/>
      <c r="L265" s="21"/>
      <c r="M265" s="21"/>
      <c r="U265" s="21"/>
      <c r="V265" s="22"/>
      <c r="W265" s="22"/>
      <c r="X265" s="23"/>
      <c r="Y265" s="23"/>
      <c r="Z265" s="23"/>
      <c r="AA265" s="24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6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8"/>
      <c r="BF265" s="29"/>
    </row>
    <row r="266" spans="10:58" ht="17.25" customHeight="1" x14ac:dyDescent="0.15">
      <c r="J266" s="21"/>
      <c r="K266" s="21"/>
      <c r="L266" s="21"/>
      <c r="M266" s="21"/>
      <c r="U266" s="21"/>
      <c r="V266" s="22"/>
      <c r="W266" s="22"/>
      <c r="X266" s="23"/>
      <c r="Y266" s="23"/>
      <c r="Z266" s="23"/>
      <c r="AA266" s="24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6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8"/>
      <c r="BF266" s="29"/>
    </row>
    <row r="267" spans="10:58" ht="17.25" customHeight="1" x14ac:dyDescent="0.15">
      <c r="J267" s="21"/>
      <c r="K267" s="21"/>
      <c r="L267" s="21"/>
      <c r="M267" s="21"/>
      <c r="U267" s="21"/>
      <c r="V267" s="22"/>
      <c r="W267" s="22"/>
      <c r="X267" s="23"/>
      <c r="Y267" s="23"/>
      <c r="Z267" s="23"/>
      <c r="AA267" s="24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6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8"/>
      <c r="BF267" s="29"/>
    </row>
    <row r="268" spans="10:58" ht="17.25" customHeight="1" x14ac:dyDescent="0.15">
      <c r="J268" s="21"/>
      <c r="K268" s="21"/>
      <c r="L268" s="21"/>
      <c r="M268" s="21"/>
      <c r="U268" s="21"/>
      <c r="V268" s="22"/>
      <c r="W268" s="22"/>
      <c r="X268" s="23"/>
      <c r="Y268" s="23"/>
      <c r="Z268" s="23"/>
      <c r="AA268" s="24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6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8"/>
      <c r="BF268" s="29"/>
    </row>
    <row r="269" spans="10:58" ht="17.25" customHeight="1" x14ac:dyDescent="0.15">
      <c r="J269" s="21"/>
      <c r="K269" s="21"/>
      <c r="L269" s="21"/>
      <c r="M269" s="21"/>
      <c r="U269" s="21"/>
      <c r="V269" s="22"/>
      <c r="W269" s="22"/>
      <c r="X269" s="23"/>
      <c r="Y269" s="23"/>
      <c r="Z269" s="23"/>
      <c r="AA269" s="24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6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8"/>
      <c r="BF269" s="29"/>
    </row>
    <row r="270" spans="10:58" ht="17.25" customHeight="1" x14ac:dyDescent="0.15">
      <c r="J270" s="21"/>
      <c r="K270" s="21"/>
      <c r="L270" s="21"/>
      <c r="M270" s="21"/>
      <c r="U270" s="21"/>
      <c r="V270" s="22"/>
      <c r="W270" s="22"/>
      <c r="X270" s="23"/>
      <c r="Y270" s="23"/>
      <c r="Z270" s="23"/>
      <c r="AA270" s="24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6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8"/>
      <c r="BF270" s="29"/>
    </row>
    <row r="271" spans="10:58" ht="17.25" customHeight="1" x14ac:dyDescent="0.15">
      <c r="J271" s="21"/>
      <c r="K271" s="21"/>
      <c r="L271" s="21"/>
      <c r="M271" s="21"/>
      <c r="U271" s="21"/>
      <c r="V271" s="22"/>
      <c r="W271" s="22"/>
      <c r="X271" s="23"/>
      <c r="Y271" s="23"/>
      <c r="Z271" s="23"/>
      <c r="AA271" s="24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6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8"/>
      <c r="BF271" s="29"/>
    </row>
    <row r="272" spans="10:58" ht="17.25" customHeight="1" x14ac:dyDescent="0.15">
      <c r="J272" s="21"/>
      <c r="K272" s="21"/>
      <c r="L272" s="21"/>
      <c r="M272" s="21"/>
      <c r="U272" s="21"/>
      <c r="V272" s="22"/>
      <c r="W272" s="22"/>
      <c r="X272" s="23"/>
      <c r="Y272" s="23"/>
      <c r="Z272" s="23"/>
      <c r="AA272" s="24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6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8"/>
      <c r="BF272" s="29"/>
    </row>
    <row r="273" spans="10:58" ht="17.25" customHeight="1" x14ac:dyDescent="0.15">
      <c r="J273" s="21"/>
      <c r="K273" s="21"/>
      <c r="L273" s="21"/>
      <c r="M273" s="21"/>
      <c r="U273" s="21"/>
      <c r="V273" s="22"/>
      <c r="W273" s="22"/>
      <c r="X273" s="23"/>
      <c r="Y273" s="23"/>
      <c r="Z273" s="23"/>
      <c r="AA273" s="24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6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8"/>
      <c r="BF273" s="29"/>
    </row>
    <row r="274" spans="10:58" ht="17.25" customHeight="1" x14ac:dyDescent="0.15">
      <c r="J274" s="21"/>
      <c r="K274" s="21"/>
      <c r="L274" s="21"/>
      <c r="M274" s="21"/>
      <c r="U274" s="21"/>
      <c r="V274" s="22"/>
      <c r="W274" s="22"/>
      <c r="X274" s="23"/>
      <c r="Y274" s="23"/>
      <c r="Z274" s="23"/>
      <c r="AA274" s="24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6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8"/>
      <c r="BF274" s="29"/>
    </row>
    <row r="275" spans="10:58" ht="17.25" customHeight="1" x14ac:dyDescent="0.15">
      <c r="J275" s="21"/>
      <c r="K275" s="21"/>
      <c r="L275" s="21"/>
      <c r="M275" s="21"/>
      <c r="U275" s="21"/>
      <c r="V275" s="22"/>
      <c r="W275" s="22"/>
      <c r="X275" s="23"/>
      <c r="Y275" s="23"/>
      <c r="Z275" s="23"/>
      <c r="AA275" s="24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6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8"/>
      <c r="BF275" s="29"/>
    </row>
    <row r="276" spans="10:58" ht="17.25" customHeight="1" x14ac:dyDescent="0.15">
      <c r="J276" s="21"/>
      <c r="K276" s="21"/>
      <c r="L276" s="21"/>
      <c r="M276" s="21"/>
      <c r="U276" s="21"/>
      <c r="V276" s="22"/>
      <c r="W276" s="22"/>
      <c r="X276" s="23"/>
      <c r="Y276" s="23"/>
      <c r="Z276" s="23"/>
      <c r="AA276" s="24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6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8"/>
      <c r="BF276" s="29"/>
    </row>
    <row r="277" spans="10:58" ht="17.25" customHeight="1" x14ac:dyDescent="0.15">
      <c r="J277" s="21"/>
      <c r="K277" s="21"/>
      <c r="L277" s="21"/>
      <c r="M277" s="21"/>
      <c r="U277" s="21"/>
      <c r="V277" s="22"/>
      <c r="W277" s="22"/>
      <c r="X277" s="23"/>
      <c r="Y277" s="23"/>
      <c r="Z277" s="23"/>
      <c r="AA277" s="24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6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8"/>
      <c r="BF277" s="29"/>
    </row>
    <row r="278" spans="10:58" ht="17.25" customHeight="1" x14ac:dyDescent="0.15">
      <c r="J278" s="21"/>
      <c r="K278" s="21"/>
      <c r="L278" s="21"/>
      <c r="M278" s="21"/>
      <c r="U278" s="21"/>
      <c r="V278" s="22"/>
      <c r="W278" s="22"/>
      <c r="X278" s="23"/>
      <c r="Y278" s="23"/>
      <c r="Z278" s="23"/>
      <c r="AA278" s="24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6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8"/>
      <c r="BF278" s="29"/>
    </row>
    <row r="279" spans="10:58" ht="17.25" customHeight="1" x14ac:dyDescent="0.15">
      <c r="J279" s="21"/>
      <c r="K279" s="21"/>
      <c r="L279" s="21"/>
      <c r="M279" s="21"/>
      <c r="U279" s="21"/>
      <c r="V279" s="22"/>
      <c r="W279" s="22"/>
      <c r="X279" s="23"/>
      <c r="Y279" s="23"/>
      <c r="Z279" s="23"/>
      <c r="AA279" s="24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6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8"/>
      <c r="BF279" s="29"/>
    </row>
    <row r="280" spans="10:58" ht="17.25" customHeight="1" x14ac:dyDescent="0.15">
      <c r="J280" s="21"/>
      <c r="K280" s="21"/>
      <c r="L280" s="21"/>
      <c r="M280" s="21"/>
      <c r="U280" s="21"/>
      <c r="V280" s="22"/>
      <c r="W280" s="22"/>
      <c r="X280" s="23"/>
      <c r="Y280" s="23"/>
      <c r="Z280" s="23"/>
      <c r="AA280" s="24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6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8"/>
      <c r="BF280" s="29"/>
    </row>
    <row r="281" spans="10:58" ht="17.25" customHeight="1" x14ac:dyDescent="0.15">
      <c r="J281" s="21"/>
      <c r="K281" s="21"/>
      <c r="L281" s="21"/>
      <c r="M281" s="21"/>
      <c r="U281" s="21"/>
      <c r="V281" s="22"/>
      <c r="W281" s="22"/>
      <c r="X281" s="23"/>
      <c r="Y281" s="23"/>
      <c r="Z281" s="23"/>
      <c r="AA281" s="24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6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8"/>
      <c r="BF281" s="29"/>
    </row>
    <row r="282" spans="10:58" ht="17.25" customHeight="1" x14ac:dyDescent="0.15">
      <c r="J282" s="21"/>
      <c r="K282" s="21"/>
      <c r="L282" s="21"/>
      <c r="M282" s="21"/>
      <c r="U282" s="21"/>
      <c r="V282" s="22"/>
      <c r="W282" s="22"/>
      <c r="X282" s="23"/>
      <c r="Y282" s="23"/>
      <c r="Z282" s="23"/>
      <c r="AA282" s="24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6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8"/>
      <c r="BF282" s="29"/>
    </row>
    <row r="283" spans="10:58" ht="17.25" customHeight="1" x14ac:dyDescent="0.15">
      <c r="J283" s="21"/>
      <c r="K283" s="21"/>
      <c r="L283" s="21"/>
      <c r="M283" s="21"/>
      <c r="U283" s="21"/>
      <c r="V283" s="22"/>
      <c r="W283" s="22"/>
      <c r="X283" s="23"/>
      <c r="Y283" s="23"/>
      <c r="Z283" s="23"/>
      <c r="AA283" s="24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6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8"/>
      <c r="BF283" s="29"/>
    </row>
    <row r="284" spans="10:58" ht="17.25" customHeight="1" x14ac:dyDescent="0.15">
      <c r="J284" s="21"/>
      <c r="K284" s="21"/>
      <c r="L284" s="21"/>
      <c r="M284" s="21"/>
      <c r="U284" s="21"/>
      <c r="V284" s="22"/>
      <c r="W284" s="22"/>
      <c r="X284" s="23"/>
      <c r="Y284" s="23"/>
      <c r="Z284" s="23"/>
      <c r="AA284" s="24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6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8"/>
      <c r="BF284" s="29"/>
    </row>
    <row r="285" spans="10:58" ht="17.25" customHeight="1" x14ac:dyDescent="0.15">
      <c r="J285" s="21"/>
      <c r="K285" s="21"/>
      <c r="L285" s="21"/>
      <c r="M285" s="21"/>
      <c r="U285" s="21"/>
      <c r="V285" s="22"/>
      <c r="W285" s="22"/>
      <c r="X285" s="23"/>
      <c r="Y285" s="23"/>
      <c r="Z285" s="23"/>
      <c r="AA285" s="24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6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8"/>
      <c r="BF285" s="29"/>
    </row>
    <row r="286" spans="10:58" ht="17.25" customHeight="1" x14ac:dyDescent="0.15">
      <c r="J286" s="21"/>
      <c r="K286" s="21"/>
      <c r="L286" s="21"/>
      <c r="M286" s="21"/>
      <c r="U286" s="21"/>
      <c r="V286" s="22"/>
      <c r="W286" s="22"/>
      <c r="X286" s="23"/>
      <c r="Y286" s="23"/>
      <c r="Z286" s="23"/>
      <c r="AA286" s="24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6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8"/>
      <c r="BF286" s="29"/>
    </row>
    <row r="287" spans="10:58" ht="17.25" customHeight="1" x14ac:dyDescent="0.15">
      <c r="J287" s="21"/>
      <c r="K287" s="21"/>
      <c r="L287" s="21"/>
      <c r="M287" s="21"/>
      <c r="U287" s="21"/>
      <c r="V287" s="22"/>
      <c r="W287" s="22"/>
      <c r="X287" s="23"/>
      <c r="Y287" s="23"/>
      <c r="Z287" s="23"/>
      <c r="AA287" s="24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6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8"/>
      <c r="BF287" s="29"/>
    </row>
    <row r="288" spans="10:58" ht="17.25" customHeight="1" x14ac:dyDescent="0.15">
      <c r="J288" s="21"/>
      <c r="K288" s="21"/>
      <c r="L288" s="21"/>
      <c r="M288" s="21"/>
      <c r="U288" s="21"/>
      <c r="V288" s="22"/>
      <c r="W288" s="22"/>
      <c r="X288" s="23"/>
      <c r="Y288" s="23"/>
      <c r="Z288" s="23"/>
      <c r="AA288" s="24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6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8"/>
      <c r="BF288" s="29"/>
    </row>
    <row r="289" spans="10:58" ht="17.25" customHeight="1" x14ac:dyDescent="0.15">
      <c r="J289" s="21"/>
      <c r="K289" s="21"/>
      <c r="L289" s="21"/>
      <c r="M289" s="21"/>
      <c r="U289" s="21"/>
      <c r="V289" s="22"/>
      <c r="W289" s="22"/>
      <c r="X289" s="23"/>
      <c r="Y289" s="23"/>
      <c r="Z289" s="23"/>
      <c r="AA289" s="24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6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8"/>
      <c r="BF289" s="29"/>
    </row>
    <row r="290" spans="10:58" ht="17.25" customHeight="1" x14ac:dyDescent="0.15">
      <c r="J290" s="21"/>
      <c r="K290" s="21"/>
      <c r="L290" s="21"/>
      <c r="M290" s="21"/>
      <c r="U290" s="21"/>
      <c r="V290" s="22"/>
      <c r="W290" s="22"/>
      <c r="X290" s="23"/>
      <c r="Y290" s="23"/>
      <c r="Z290" s="23"/>
      <c r="AA290" s="24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6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8"/>
      <c r="BF290" s="29"/>
    </row>
    <row r="291" spans="10:58" ht="17.25" customHeight="1" x14ac:dyDescent="0.15">
      <c r="J291" s="21"/>
      <c r="K291" s="21"/>
      <c r="L291" s="21"/>
      <c r="M291" s="21"/>
      <c r="U291" s="21"/>
      <c r="V291" s="22"/>
      <c r="W291" s="22"/>
      <c r="X291" s="23"/>
      <c r="Y291" s="23"/>
      <c r="Z291" s="23"/>
      <c r="AA291" s="24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6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8"/>
      <c r="BF291" s="29"/>
    </row>
    <row r="292" spans="10:58" ht="17.25" customHeight="1" x14ac:dyDescent="0.15">
      <c r="J292" s="21"/>
      <c r="K292" s="21"/>
      <c r="L292" s="21"/>
      <c r="M292" s="21"/>
      <c r="U292" s="21"/>
      <c r="V292" s="22"/>
      <c r="W292" s="22"/>
      <c r="X292" s="23"/>
      <c r="Y292" s="23"/>
      <c r="Z292" s="23"/>
      <c r="AA292" s="24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6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8"/>
      <c r="BF292" s="29"/>
    </row>
    <row r="293" spans="10:58" ht="17.25" customHeight="1" x14ac:dyDescent="0.15">
      <c r="J293" s="21"/>
      <c r="K293" s="21"/>
      <c r="L293" s="21"/>
      <c r="M293" s="21"/>
      <c r="U293" s="21"/>
      <c r="V293" s="22"/>
      <c r="W293" s="22"/>
      <c r="X293" s="23"/>
      <c r="Y293" s="23"/>
      <c r="Z293" s="23"/>
      <c r="AA293" s="24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6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8"/>
      <c r="BF293" s="29"/>
    </row>
    <row r="294" spans="10:58" ht="17.25" customHeight="1" x14ac:dyDescent="0.15">
      <c r="J294" s="21"/>
      <c r="K294" s="21"/>
      <c r="L294" s="21"/>
      <c r="M294" s="21"/>
      <c r="U294" s="21"/>
      <c r="V294" s="22"/>
      <c r="W294" s="22"/>
      <c r="X294" s="23"/>
      <c r="Y294" s="23"/>
      <c r="Z294" s="23"/>
      <c r="AA294" s="24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6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8"/>
      <c r="BF294" s="29"/>
    </row>
    <row r="295" spans="10:58" ht="17.25" customHeight="1" x14ac:dyDescent="0.15">
      <c r="J295" s="21"/>
      <c r="K295" s="21"/>
      <c r="L295" s="21"/>
      <c r="M295" s="21"/>
      <c r="U295" s="21"/>
      <c r="V295" s="22"/>
      <c r="W295" s="22"/>
      <c r="X295" s="23"/>
      <c r="Y295" s="23"/>
      <c r="Z295" s="23"/>
      <c r="AA295" s="24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6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8"/>
      <c r="BF295" s="29"/>
    </row>
    <row r="296" spans="10:58" ht="17.25" customHeight="1" x14ac:dyDescent="0.15">
      <c r="J296" s="21"/>
      <c r="K296" s="21"/>
      <c r="L296" s="21"/>
      <c r="M296" s="21"/>
      <c r="U296" s="21"/>
      <c r="V296" s="22"/>
      <c r="W296" s="22"/>
      <c r="X296" s="23"/>
      <c r="Y296" s="23"/>
      <c r="Z296" s="23"/>
      <c r="AA296" s="24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6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8"/>
      <c r="BF296" s="29"/>
    </row>
    <row r="297" spans="10:58" ht="17.25" customHeight="1" x14ac:dyDescent="0.15">
      <c r="J297" s="21"/>
      <c r="K297" s="21"/>
      <c r="L297" s="21"/>
      <c r="M297" s="21"/>
      <c r="U297" s="21"/>
      <c r="V297" s="22"/>
      <c r="W297" s="22"/>
      <c r="X297" s="23"/>
      <c r="Y297" s="23"/>
      <c r="Z297" s="23"/>
      <c r="AA297" s="24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6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8"/>
      <c r="BF297" s="29"/>
    </row>
    <row r="298" spans="10:58" ht="17.25" customHeight="1" x14ac:dyDescent="0.15">
      <c r="J298" s="21"/>
      <c r="K298" s="21"/>
      <c r="L298" s="21"/>
      <c r="M298" s="21"/>
      <c r="U298" s="21"/>
      <c r="V298" s="22"/>
      <c r="W298" s="22"/>
      <c r="X298" s="23"/>
      <c r="Y298" s="23"/>
      <c r="Z298" s="23"/>
      <c r="AA298" s="24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6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8"/>
      <c r="BF298" s="29"/>
    </row>
    <row r="299" spans="10:58" ht="17.25" customHeight="1" x14ac:dyDescent="0.15">
      <c r="J299" s="21"/>
      <c r="K299" s="21"/>
      <c r="L299" s="21"/>
      <c r="M299" s="21"/>
      <c r="U299" s="21"/>
      <c r="V299" s="22"/>
      <c r="W299" s="22"/>
      <c r="X299" s="23"/>
      <c r="Y299" s="23"/>
      <c r="Z299" s="23"/>
      <c r="AA299" s="24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6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8"/>
      <c r="BF299" s="29"/>
    </row>
    <row r="300" spans="10:58" ht="17.25" customHeight="1" x14ac:dyDescent="0.15">
      <c r="J300" s="21"/>
      <c r="K300" s="21"/>
      <c r="L300" s="21"/>
      <c r="M300" s="21"/>
      <c r="U300" s="21"/>
      <c r="V300" s="22"/>
      <c r="W300" s="22"/>
      <c r="X300" s="23"/>
      <c r="Y300" s="23"/>
      <c r="Z300" s="23"/>
      <c r="AA300" s="24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6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8"/>
      <c r="BF300" s="29"/>
    </row>
    <row r="301" spans="10:58" ht="17.25" customHeight="1" x14ac:dyDescent="0.15">
      <c r="J301" s="21"/>
      <c r="K301" s="21"/>
      <c r="L301" s="21"/>
      <c r="M301" s="21"/>
      <c r="U301" s="21"/>
      <c r="V301" s="22"/>
      <c r="W301" s="22"/>
      <c r="X301" s="23"/>
      <c r="Y301" s="23"/>
      <c r="Z301" s="23"/>
      <c r="AA301" s="24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6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8"/>
      <c r="BF301" s="29"/>
    </row>
    <row r="302" spans="10:58" ht="17.25" customHeight="1" x14ac:dyDescent="0.15">
      <c r="J302" s="21"/>
      <c r="K302" s="21"/>
      <c r="L302" s="21"/>
      <c r="M302" s="21"/>
      <c r="U302" s="21"/>
      <c r="V302" s="22"/>
      <c r="W302" s="22"/>
      <c r="X302" s="23"/>
      <c r="Y302" s="23"/>
      <c r="Z302" s="23"/>
      <c r="AA302" s="24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6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8"/>
      <c r="BF302" s="29"/>
    </row>
    <row r="303" spans="10:58" ht="17.25" customHeight="1" x14ac:dyDescent="0.15">
      <c r="J303" s="21"/>
      <c r="K303" s="21"/>
      <c r="L303" s="21"/>
      <c r="M303" s="21"/>
      <c r="U303" s="21"/>
      <c r="V303" s="22"/>
      <c r="W303" s="22"/>
      <c r="X303" s="23"/>
      <c r="Y303" s="23"/>
      <c r="Z303" s="23"/>
      <c r="AA303" s="24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6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8"/>
      <c r="BF303" s="29"/>
    </row>
    <row r="304" spans="10:58" ht="17.25" customHeight="1" x14ac:dyDescent="0.15">
      <c r="J304" s="21"/>
      <c r="K304" s="21"/>
      <c r="L304" s="21"/>
      <c r="M304" s="21"/>
      <c r="U304" s="21"/>
      <c r="V304" s="22"/>
      <c r="W304" s="22"/>
      <c r="X304" s="23"/>
      <c r="Y304" s="23"/>
      <c r="Z304" s="23"/>
      <c r="AA304" s="24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6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8"/>
      <c r="BF304" s="29"/>
    </row>
    <row r="305" spans="10:58" ht="17.25" customHeight="1" x14ac:dyDescent="0.15">
      <c r="J305" s="21"/>
      <c r="K305" s="21"/>
      <c r="L305" s="21"/>
      <c r="M305" s="21"/>
      <c r="U305" s="21"/>
      <c r="V305" s="22"/>
      <c r="W305" s="22"/>
      <c r="X305" s="23"/>
      <c r="Y305" s="23"/>
      <c r="Z305" s="23"/>
      <c r="AA305" s="24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6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8"/>
      <c r="BF305" s="29"/>
    </row>
    <row r="306" spans="10:58" ht="17.25" customHeight="1" x14ac:dyDescent="0.15">
      <c r="J306" s="21"/>
      <c r="K306" s="21"/>
      <c r="L306" s="21"/>
      <c r="M306" s="21"/>
      <c r="U306" s="21"/>
      <c r="V306" s="22"/>
      <c r="W306" s="22"/>
      <c r="X306" s="23"/>
      <c r="Y306" s="23"/>
      <c r="Z306" s="23"/>
      <c r="AA306" s="24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6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8"/>
      <c r="BF306" s="29"/>
    </row>
    <row r="307" spans="10:58" ht="17.25" customHeight="1" x14ac:dyDescent="0.15">
      <c r="J307" s="21"/>
      <c r="K307" s="21"/>
      <c r="L307" s="21"/>
      <c r="M307" s="21"/>
      <c r="U307" s="21"/>
      <c r="V307" s="22"/>
      <c r="W307" s="22"/>
      <c r="X307" s="23"/>
      <c r="Y307" s="23"/>
      <c r="Z307" s="23"/>
      <c r="AA307" s="24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6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8"/>
      <c r="BF307" s="29"/>
    </row>
    <row r="308" spans="10:58" ht="17.25" customHeight="1" x14ac:dyDescent="0.15">
      <c r="J308" s="21"/>
      <c r="K308" s="21"/>
      <c r="L308" s="21"/>
      <c r="M308" s="21"/>
      <c r="U308" s="21"/>
      <c r="V308" s="22"/>
      <c r="W308" s="22"/>
      <c r="X308" s="23"/>
      <c r="Y308" s="23"/>
      <c r="Z308" s="23"/>
      <c r="AA308" s="24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6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8"/>
      <c r="BF308" s="29"/>
    </row>
    <row r="309" spans="10:58" ht="17.25" customHeight="1" x14ac:dyDescent="0.15">
      <c r="J309" s="21"/>
      <c r="K309" s="21"/>
      <c r="L309" s="21"/>
      <c r="M309" s="21"/>
      <c r="U309" s="21"/>
      <c r="V309" s="22"/>
      <c r="W309" s="22"/>
      <c r="X309" s="23"/>
      <c r="Y309" s="23"/>
      <c r="Z309" s="23"/>
      <c r="AA309" s="24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6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8"/>
      <c r="BF309" s="29"/>
    </row>
    <row r="310" spans="10:58" ht="17.25" customHeight="1" x14ac:dyDescent="0.15">
      <c r="J310" s="21"/>
      <c r="K310" s="21"/>
      <c r="L310" s="21"/>
      <c r="M310" s="21"/>
      <c r="U310" s="21"/>
      <c r="V310" s="22"/>
      <c r="W310" s="22"/>
      <c r="X310" s="23"/>
      <c r="Y310" s="23"/>
      <c r="Z310" s="23"/>
      <c r="AA310" s="24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6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8"/>
      <c r="BF310" s="29"/>
    </row>
    <row r="311" spans="10:58" ht="17.25" customHeight="1" x14ac:dyDescent="0.15">
      <c r="J311" s="21"/>
      <c r="K311" s="21"/>
      <c r="L311" s="21"/>
      <c r="M311" s="21"/>
      <c r="U311" s="21"/>
      <c r="V311" s="22"/>
      <c r="W311" s="22"/>
      <c r="X311" s="23"/>
      <c r="Y311" s="23"/>
      <c r="Z311" s="23"/>
      <c r="AA311" s="24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6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8"/>
      <c r="BF311" s="29"/>
    </row>
    <row r="312" spans="10:58" ht="17.25" customHeight="1" x14ac:dyDescent="0.15">
      <c r="J312" s="21"/>
      <c r="K312" s="21"/>
      <c r="L312" s="21"/>
      <c r="M312" s="21"/>
      <c r="U312" s="21"/>
      <c r="V312" s="22"/>
      <c r="W312" s="22"/>
      <c r="X312" s="23"/>
      <c r="Y312" s="23"/>
      <c r="Z312" s="23"/>
      <c r="AA312" s="24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6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8"/>
      <c r="BF312" s="29"/>
    </row>
    <row r="313" spans="10:58" ht="17.25" customHeight="1" x14ac:dyDescent="0.15">
      <c r="J313" s="21"/>
      <c r="K313" s="21"/>
      <c r="L313" s="21"/>
      <c r="M313" s="21"/>
      <c r="U313" s="21"/>
      <c r="V313" s="22"/>
      <c r="W313" s="22"/>
      <c r="X313" s="23"/>
      <c r="Y313" s="23"/>
      <c r="Z313" s="23"/>
      <c r="AA313" s="24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6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8"/>
      <c r="BF313" s="29"/>
    </row>
    <row r="314" spans="10:58" ht="17.25" customHeight="1" x14ac:dyDescent="0.15">
      <c r="J314" s="21"/>
      <c r="K314" s="21"/>
      <c r="L314" s="21"/>
      <c r="M314" s="21"/>
      <c r="U314" s="21"/>
      <c r="V314" s="22"/>
      <c r="W314" s="22"/>
      <c r="X314" s="23"/>
      <c r="Y314" s="23"/>
      <c r="Z314" s="23"/>
      <c r="AA314" s="24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6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8"/>
      <c r="BF314" s="29"/>
    </row>
    <row r="315" spans="10:58" ht="17.25" customHeight="1" x14ac:dyDescent="0.15">
      <c r="J315" s="21"/>
      <c r="K315" s="21"/>
      <c r="L315" s="21"/>
      <c r="M315" s="21"/>
      <c r="U315" s="21"/>
      <c r="V315" s="22"/>
      <c r="W315" s="22"/>
      <c r="X315" s="23"/>
      <c r="Y315" s="23"/>
      <c r="Z315" s="23"/>
      <c r="AA315" s="24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6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8"/>
      <c r="BF315" s="29"/>
    </row>
    <row r="316" spans="10:58" ht="17.25" customHeight="1" x14ac:dyDescent="0.15">
      <c r="J316" s="21"/>
      <c r="K316" s="21"/>
      <c r="L316" s="21"/>
      <c r="M316" s="21"/>
      <c r="U316" s="21"/>
      <c r="V316" s="22"/>
      <c r="W316" s="22"/>
      <c r="X316" s="23"/>
      <c r="Y316" s="23"/>
      <c r="Z316" s="23"/>
      <c r="AA316" s="24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6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8"/>
      <c r="BF316" s="29"/>
    </row>
    <row r="317" spans="10:58" ht="17.25" customHeight="1" x14ac:dyDescent="0.15">
      <c r="J317" s="21"/>
      <c r="K317" s="21"/>
      <c r="L317" s="21"/>
      <c r="M317" s="21"/>
      <c r="U317" s="21"/>
      <c r="V317" s="22"/>
      <c r="W317" s="22"/>
      <c r="X317" s="23"/>
      <c r="Y317" s="23"/>
      <c r="Z317" s="23"/>
      <c r="AA317" s="24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6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8"/>
      <c r="BF317" s="29"/>
    </row>
    <row r="318" spans="10:58" ht="17.25" customHeight="1" x14ac:dyDescent="0.15">
      <c r="J318" s="21"/>
      <c r="K318" s="21"/>
      <c r="L318" s="21"/>
      <c r="M318" s="21"/>
      <c r="U318" s="21"/>
      <c r="V318" s="22"/>
      <c r="W318" s="22"/>
      <c r="X318" s="23"/>
      <c r="Y318" s="23"/>
      <c r="Z318" s="23"/>
      <c r="AA318" s="24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6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8"/>
      <c r="BF318" s="29"/>
    </row>
    <row r="319" spans="10:58" ht="17.25" customHeight="1" x14ac:dyDescent="0.15">
      <c r="J319" s="21"/>
      <c r="K319" s="21"/>
      <c r="L319" s="21"/>
      <c r="M319" s="21"/>
      <c r="U319" s="21"/>
      <c r="V319" s="22"/>
      <c r="W319" s="22"/>
      <c r="X319" s="23"/>
      <c r="Y319" s="23"/>
      <c r="Z319" s="23"/>
      <c r="AA319" s="24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6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8"/>
      <c r="BF319" s="29"/>
    </row>
    <row r="320" spans="10:58" ht="17.25" customHeight="1" x14ac:dyDescent="0.15">
      <c r="J320" s="21"/>
      <c r="K320" s="21"/>
      <c r="L320" s="21"/>
      <c r="M320" s="21"/>
      <c r="U320" s="21"/>
      <c r="V320" s="22"/>
      <c r="W320" s="22"/>
      <c r="X320" s="23"/>
      <c r="Y320" s="23"/>
      <c r="Z320" s="23"/>
      <c r="AA320" s="24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6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8"/>
      <c r="BF320" s="29"/>
    </row>
    <row r="321" spans="10:58" ht="17.25" customHeight="1" x14ac:dyDescent="0.15">
      <c r="J321" s="21"/>
      <c r="K321" s="21"/>
      <c r="L321" s="21"/>
      <c r="M321" s="21"/>
      <c r="U321" s="21"/>
      <c r="V321" s="22"/>
      <c r="W321" s="22"/>
      <c r="X321" s="23"/>
      <c r="Y321" s="23"/>
      <c r="Z321" s="23"/>
      <c r="AA321" s="24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6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8"/>
      <c r="BF321" s="29"/>
    </row>
    <row r="322" spans="10:58" ht="17.25" customHeight="1" x14ac:dyDescent="0.15">
      <c r="J322" s="21"/>
      <c r="K322" s="21"/>
      <c r="L322" s="21"/>
      <c r="M322" s="21"/>
      <c r="U322" s="21"/>
      <c r="V322" s="22"/>
      <c r="W322" s="22"/>
      <c r="X322" s="23"/>
      <c r="Y322" s="23"/>
      <c r="Z322" s="23"/>
      <c r="AA322" s="24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6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8"/>
      <c r="BF322" s="29"/>
    </row>
    <row r="323" spans="10:58" ht="17.25" customHeight="1" x14ac:dyDescent="0.15">
      <c r="J323" s="21"/>
      <c r="K323" s="21"/>
      <c r="L323" s="21"/>
      <c r="M323" s="21"/>
      <c r="U323" s="21"/>
      <c r="V323" s="22"/>
      <c r="W323" s="22"/>
      <c r="X323" s="23"/>
      <c r="Y323" s="23"/>
      <c r="Z323" s="23"/>
      <c r="AA323" s="24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6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8"/>
      <c r="BF323" s="29"/>
    </row>
    <row r="324" spans="10:58" ht="17.25" customHeight="1" x14ac:dyDescent="0.15">
      <c r="J324" s="21"/>
      <c r="K324" s="21"/>
      <c r="L324" s="21"/>
      <c r="M324" s="21"/>
      <c r="U324" s="21"/>
      <c r="V324" s="22"/>
      <c r="W324" s="22"/>
      <c r="X324" s="23"/>
      <c r="Y324" s="23"/>
      <c r="Z324" s="23"/>
      <c r="AA324" s="24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6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8"/>
      <c r="BF324" s="29"/>
    </row>
    <row r="325" spans="10:58" ht="17.25" customHeight="1" x14ac:dyDescent="0.15">
      <c r="J325" s="21"/>
      <c r="K325" s="21"/>
      <c r="L325" s="21"/>
      <c r="M325" s="21"/>
      <c r="U325" s="21"/>
      <c r="V325" s="22"/>
      <c r="W325" s="22"/>
      <c r="X325" s="23"/>
      <c r="Y325" s="23"/>
      <c r="Z325" s="23"/>
      <c r="AA325" s="24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6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8"/>
      <c r="BF325" s="29"/>
    </row>
    <row r="326" spans="10:58" ht="17.25" customHeight="1" x14ac:dyDescent="0.15">
      <c r="J326" s="21"/>
      <c r="K326" s="21"/>
      <c r="L326" s="21"/>
      <c r="M326" s="21"/>
      <c r="U326" s="21"/>
      <c r="V326" s="22"/>
      <c r="W326" s="22"/>
      <c r="X326" s="23"/>
      <c r="Y326" s="23"/>
      <c r="Z326" s="23"/>
      <c r="AA326" s="24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6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8"/>
      <c r="BF326" s="29"/>
    </row>
    <row r="327" spans="10:58" ht="17.25" customHeight="1" x14ac:dyDescent="0.15">
      <c r="J327" s="21"/>
      <c r="K327" s="21"/>
      <c r="L327" s="21"/>
      <c r="M327" s="21"/>
      <c r="U327" s="21"/>
      <c r="V327" s="22"/>
      <c r="W327" s="22"/>
      <c r="X327" s="23"/>
      <c r="Y327" s="23"/>
      <c r="Z327" s="23"/>
      <c r="AA327" s="24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6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8"/>
      <c r="BF327" s="29"/>
    </row>
    <row r="328" spans="10:58" ht="17.25" customHeight="1" x14ac:dyDescent="0.15">
      <c r="J328" s="21"/>
      <c r="K328" s="21"/>
      <c r="L328" s="21"/>
      <c r="M328" s="21"/>
      <c r="U328" s="21"/>
      <c r="V328" s="22"/>
      <c r="W328" s="22"/>
      <c r="X328" s="23"/>
      <c r="Y328" s="23"/>
      <c r="Z328" s="23"/>
      <c r="AA328" s="24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6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8"/>
      <c r="BF328" s="29"/>
    </row>
    <row r="329" spans="10:58" ht="17.25" customHeight="1" x14ac:dyDescent="0.15">
      <c r="J329" s="21"/>
      <c r="K329" s="21"/>
      <c r="L329" s="21"/>
      <c r="M329" s="21"/>
      <c r="U329" s="21"/>
      <c r="V329" s="22"/>
      <c r="W329" s="22"/>
      <c r="X329" s="23"/>
      <c r="Y329" s="23"/>
      <c r="Z329" s="23"/>
      <c r="AA329" s="24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6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8"/>
      <c r="BF329" s="29"/>
    </row>
    <row r="330" spans="10:58" ht="17.25" customHeight="1" x14ac:dyDescent="0.15">
      <c r="J330" s="21"/>
      <c r="K330" s="21"/>
      <c r="L330" s="21"/>
      <c r="M330" s="21"/>
      <c r="U330" s="21"/>
      <c r="V330" s="22"/>
      <c r="W330" s="22"/>
      <c r="X330" s="23"/>
      <c r="Y330" s="23"/>
      <c r="Z330" s="23"/>
      <c r="AA330" s="24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6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8"/>
      <c r="BF330" s="29"/>
    </row>
    <row r="331" spans="10:58" ht="17.25" customHeight="1" x14ac:dyDescent="0.15">
      <c r="J331" s="21"/>
      <c r="K331" s="21"/>
      <c r="L331" s="21"/>
      <c r="M331" s="21"/>
      <c r="U331" s="21"/>
      <c r="V331" s="22"/>
      <c r="W331" s="22"/>
      <c r="X331" s="23"/>
      <c r="Y331" s="23"/>
      <c r="Z331" s="23"/>
      <c r="AA331" s="24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6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8"/>
      <c r="BF331" s="29"/>
    </row>
    <row r="332" spans="10:58" ht="17.25" customHeight="1" x14ac:dyDescent="0.15">
      <c r="J332" s="21"/>
      <c r="K332" s="21"/>
      <c r="L332" s="21"/>
      <c r="M332" s="21"/>
      <c r="U332" s="21"/>
      <c r="V332" s="22"/>
      <c r="W332" s="22"/>
      <c r="X332" s="23"/>
      <c r="Y332" s="23"/>
      <c r="Z332" s="23"/>
      <c r="AA332" s="24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6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8"/>
      <c r="BF332" s="29"/>
    </row>
    <row r="333" spans="10:58" ht="17.25" customHeight="1" x14ac:dyDescent="0.15">
      <c r="J333" s="21"/>
      <c r="K333" s="21"/>
      <c r="L333" s="21"/>
      <c r="M333" s="21"/>
      <c r="U333" s="21"/>
      <c r="V333" s="22"/>
      <c r="W333" s="22"/>
      <c r="X333" s="23"/>
      <c r="Y333" s="23"/>
      <c r="Z333" s="23"/>
      <c r="AA333" s="24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6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8"/>
      <c r="BF333" s="29"/>
    </row>
    <row r="334" spans="10:58" ht="17.25" customHeight="1" x14ac:dyDescent="0.15">
      <c r="J334" s="21"/>
      <c r="K334" s="21"/>
      <c r="L334" s="21"/>
      <c r="M334" s="21"/>
      <c r="U334" s="21"/>
      <c r="V334" s="22"/>
      <c r="W334" s="22"/>
      <c r="X334" s="23"/>
      <c r="Y334" s="23"/>
      <c r="Z334" s="23"/>
      <c r="AA334" s="24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6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8"/>
      <c r="BF334" s="29"/>
    </row>
    <row r="335" spans="10:58" ht="17.25" customHeight="1" x14ac:dyDescent="0.15">
      <c r="J335" s="21"/>
      <c r="K335" s="21"/>
      <c r="L335" s="21"/>
      <c r="M335" s="21"/>
      <c r="U335" s="21"/>
      <c r="V335" s="22"/>
      <c r="W335" s="22"/>
      <c r="X335" s="23"/>
      <c r="Y335" s="23"/>
      <c r="Z335" s="23"/>
      <c r="AA335" s="24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6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8"/>
      <c r="BF335" s="29"/>
    </row>
    <row r="336" spans="10:58" ht="17.25" customHeight="1" x14ac:dyDescent="0.15">
      <c r="J336" s="21"/>
      <c r="K336" s="21"/>
      <c r="L336" s="21"/>
      <c r="M336" s="21"/>
      <c r="U336" s="21"/>
      <c r="V336" s="22"/>
      <c r="W336" s="22"/>
      <c r="X336" s="23"/>
      <c r="Y336" s="23"/>
      <c r="Z336" s="23"/>
      <c r="AA336" s="24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6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8"/>
      <c r="BF336" s="29"/>
    </row>
    <row r="337" spans="10:58" ht="17.25" customHeight="1" x14ac:dyDescent="0.15">
      <c r="J337" s="21"/>
      <c r="K337" s="21"/>
      <c r="L337" s="21"/>
      <c r="M337" s="21"/>
      <c r="U337" s="21"/>
      <c r="V337" s="22"/>
      <c r="W337" s="22"/>
      <c r="X337" s="23"/>
      <c r="Y337" s="23"/>
      <c r="Z337" s="23"/>
      <c r="AA337" s="24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6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8"/>
      <c r="BF337" s="29"/>
    </row>
    <row r="338" spans="10:58" ht="17.25" customHeight="1" x14ac:dyDescent="0.15">
      <c r="J338" s="21"/>
      <c r="K338" s="21"/>
      <c r="L338" s="21"/>
      <c r="M338" s="21"/>
      <c r="U338" s="21"/>
      <c r="V338" s="22"/>
      <c r="W338" s="22"/>
      <c r="X338" s="23"/>
      <c r="Y338" s="23"/>
      <c r="Z338" s="23"/>
      <c r="AA338" s="24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6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8"/>
      <c r="BF338" s="29"/>
    </row>
    <row r="339" spans="10:58" ht="17.25" customHeight="1" x14ac:dyDescent="0.15">
      <c r="J339" s="21"/>
      <c r="K339" s="21"/>
      <c r="L339" s="21"/>
      <c r="M339" s="21"/>
      <c r="U339" s="21"/>
      <c r="V339" s="22"/>
      <c r="W339" s="22"/>
      <c r="X339" s="23"/>
      <c r="Y339" s="23"/>
      <c r="Z339" s="23"/>
      <c r="AA339" s="24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6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8"/>
      <c r="BF339" s="29"/>
    </row>
    <row r="340" spans="10:58" ht="17.25" customHeight="1" x14ac:dyDescent="0.15">
      <c r="J340" s="21"/>
      <c r="K340" s="21"/>
      <c r="L340" s="21"/>
      <c r="M340" s="21"/>
      <c r="U340" s="21"/>
      <c r="V340" s="22"/>
      <c r="W340" s="22"/>
      <c r="X340" s="23"/>
      <c r="Y340" s="23"/>
      <c r="Z340" s="23"/>
      <c r="AA340" s="24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6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8"/>
      <c r="BF340" s="29"/>
    </row>
    <row r="341" spans="10:58" ht="17.25" customHeight="1" x14ac:dyDescent="0.15">
      <c r="J341" s="21"/>
      <c r="K341" s="21"/>
      <c r="L341" s="21"/>
      <c r="M341" s="21"/>
      <c r="U341" s="21"/>
      <c r="V341" s="22"/>
      <c r="W341" s="22"/>
      <c r="X341" s="23"/>
      <c r="Y341" s="23"/>
      <c r="Z341" s="23"/>
      <c r="AA341" s="24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6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8"/>
      <c r="BF341" s="29"/>
    </row>
    <row r="342" spans="10:58" ht="17.25" customHeight="1" x14ac:dyDescent="0.15">
      <c r="J342" s="21"/>
      <c r="K342" s="21"/>
      <c r="L342" s="21"/>
      <c r="M342" s="21"/>
      <c r="U342" s="21"/>
      <c r="V342" s="22"/>
      <c r="W342" s="22"/>
      <c r="X342" s="23"/>
      <c r="Y342" s="23"/>
      <c r="Z342" s="23"/>
      <c r="AA342" s="24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6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8"/>
      <c r="BF342" s="29"/>
    </row>
    <row r="343" spans="10:58" ht="17.25" customHeight="1" x14ac:dyDescent="0.15">
      <c r="J343" s="21"/>
      <c r="K343" s="21"/>
      <c r="L343" s="21"/>
      <c r="M343" s="21"/>
      <c r="U343" s="21"/>
      <c r="V343" s="22"/>
      <c r="W343" s="22"/>
      <c r="X343" s="23"/>
      <c r="Y343" s="23"/>
      <c r="Z343" s="23"/>
      <c r="AA343" s="24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6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8"/>
      <c r="BF343" s="29"/>
    </row>
    <row r="344" spans="10:58" ht="17.25" customHeight="1" x14ac:dyDescent="0.15">
      <c r="J344" s="21"/>
      <c r="K344" s="21"/>
      <c r="L344" s="21"/>
      <c r="M344" s="21"/>
      <c r="U344" s="21"/>
      <c r="V344" s="22"/>
      <c r="W344" s="22"/>
      <c r="X344" s="23"/>
      <c r="Y344" s="23"/>
      <c r="Z344" s="23"/>
      <c r="AA344" s="24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6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8"/>
      <c r="BF344" s="29"/>
    </row>
    <row r="345" spans="10:58" ht="17.25" customHeight="1" x14ac:dyDescent="0.15">
      <c r="J345" s="21"/>
      <c r="K345" s="21"/>
      <c r="L345" s="21"/>
      <c r="M345" s="21"/>
      <c r="U345" s="21"/>
      <c r="V345" s="22"/>
      <c r="W345" s="22"/>
      <c r="X345" s="23"/>
      <c r="Y345" s="23"/>
      <c r="Z345" s="23"/>
      <c r="AA345" s="24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6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8"/>
      <c r="BF345" s="29"/>
    </row>
    <row r="346" spans="10:58" ht="17.25" customHeight="1" x14ac:dyDescent="0.15">
      <c r="J346" s="21"/>
      <c r="K346" s="21"/>
      <c r="L346" s="21"/>
      <c r="M346" s="21"/>
      <c r="U346" s="21"/>
      <c r="V346" s="22"/>
      <c r="W346" s="22"/>
      <c r="X346" s="23"/>
      <c r="Y346" s="23"/>
      <c r="Z346" s="23"/>
      <c r="AA346" s="24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6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8"/>
      <c r="BF346" s="29"/>
    </row>
    <row r="347" spans="10:58" ht="17.25" customHeight="1" x14ac:dyDescent="0.15">
      <c r="J347" s="21"/>
      <c r="K347" s="21"/>
      <c r="L347" s="21"/>
      <c r="M347" s="21"/>
      <c r="U347" s="21"/>
      <c r="V347" s="22"/>
      <c r="W347" s="22"/>
      <c r="X347" s="23"/>
      <c r="Y347" s="23"/>
      <c r="Z347" s="23"/>
      <c r="AA347" s="24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6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8"/>
      <c r="BF347" s="29"/>
    </row>
    <row r="348" spans="10:58" ht="17.25" customHeight="1" x14ac:dyDescent="0.15">
      <c r="J348" s="21"/>
      <c r="K348" s="21"/>
      <c r="L348" s="21"/>
      <c r="M348" s="21"/>
      <c r="U348" s="21"/>
      <c r="V348" s="22"/>
      <c r="W348" s="22"/>
      <c r="X348" s="23"/>
      <c r="Y348" s="23"/>
      <c r="Z348" s="23"/>
      <c r="AA348" s="24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6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8"/>
      <c r="BF348" s="29"/>
    </row>
    <row r="349" spans="10:58" ht="17.25" customHeight="1" x14ac:dyDescent="0.15">
      <c r="J349" s="21"/>
      <c r="K349" s="21"/>
      <c r="L349" s="21"/>
      <c r="M349" s="21"/>
      <c r="U349" s="21"/>
      <c r="V349" s="22"/>
      <c r="W349" s="22"/>
      <c r="X349" s="23"/>
      <c r="Y349" s="23"/>
      <c r="Z349" s="23"/>
      <c r="AA349" s="24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6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8"/>
      <c r="BF349" s="29"/>
    </row>
    <row r="350" spans="10:58" ht="17.25" customHeight="1" x14ac:dyDescent="0.15">
      <c r="J350" s="21"/>
      <c r="K350" s="21"/>
      <c r="L350" s="21"/>
      <c r="M350" s="21"/>
      <c r="U350" s="21"/>
      <c r="V350" s="22"/>
      <c r="W350" s="22"/>
      <c r="X350" s="23"/>
      <c r="Y350" s="23"/>
      <c r="Z350" s="23"/>
      <c r="AA350" s="24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6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8"/>
      <c r="BF350" s="29"/>
    </row>
    <row r="351" spans="10:58" ht="17.25" customHeight="1" x14ac:dyDescent="0.15">
      <c r="J351" s="21"/>
      <c r="K351" s="21"/>
      <c r="L351" s="21"/>
      <c r="M351" s="21"/>
      <c r="U351" s="21"/>
      <c r="V351" s="22"/>
      <c r="W351" s="22"/>
      <c r="X351" s="23"/>
      <c r="Y351" s="23"/>
      <c r="Z351" s="23"/>
      <c r="AA351" s="24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6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8"/>
      <c r="BF351" s="29"/>
    </row>
    <row r="352" spans="10:58" ht="17.25" customHeight="1" x14ac:dyDescent="0.15">
      <c r="J352" s="21"/>
      <c r="K352" s="21"/>
      <c r="L352" s="21"/>
      <c r="M352" s="21"/>
      <c r="U352" s="21"/>
      <c r="V352" s="22"/>
      <c r="W352" s="22"/>
      <c r="X352" s="23"/>
      <c r="Y352" s="23"/>
      <c r="Z352" s="23"/>
      <c r="AA352" s="24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6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8"/>
      <c r="BF352" s="29"/>
    </row>
    <row r="353" spans="10:58" ht="17.25" customHeight="1" x14ac:dyDescent="0.15">
      <c r="J353" s="21"/>
      <c r="K353" s="21"/>
      <c r="L353" s="21"/>
      <c r="M353" s="21"/>
      <c r="U353" s="21"/>
      <c r="V353" s="22"/>
      <c r="W353" s="22"/>
      <c r="X353" s="23"/>
      <c r="Y353" s="23"/>
      <c r="Z353" s="23"/>
      <c r="AA353" s="24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6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8"/>
      <c r="BF353" s="29"/>
    </row>
    <row r="354" spans="10:58" ht="17.25" customHeight="1" x14ac:dyDescent="0.15">
      <c r="J354" s="21"/>
      <c r="K354" s="21"/>
      <c r="L354" s="21"/>
      <c r="M354" s="21"/>
      <c r="U354" s="21"/>
      <c r="V354" s="22"/>
      <c r="W354" s="22"/>
      <c r="X354" s="23"/>
      <c r="Y354" s="23"/>
      <c r="Z354" s="23"/>
      <c r="AA354" s="24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6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8"/>
      <c r="BF354" s="29"/>
    </row>
    <row r="355" spans="10:58" ht="17.25" customHeight="1" x14ac:dyDescent="0.15">
      <c r="J355" s="21"/>
      <c r="K355" s="21"/>
      <c r="L355" s="21"/>
      <c r="M355" s="21"/>
      <c r="U355" s="21"/>
      <c r="V355" s="22"/>
      <c r="W355" s="22"/>
      <c r="X355" s="23"/>
      <c r="Y355" s="23"/>
      <c r="Z355" s="23"/>
      <c r="AA355" s="24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6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8"/>
      <c r="BF355" s="29"/>
    </row>
    <row r="356" spans="10:58" ht="17.25" customHeight="1" x14ac:dyDescent="0.15">
      <c r="J356" s="21"/>
      <c r="K356" s="21"/>
      <c r="L356" s="21"/>
      <c r="M356" s="21"/>
      <c r="U356" s="21"/>
      <c r="V356" s="22"/>
      <c r="W356" s="22"/>
      <c r="X356" s="23"/>
      <c r="Y356" s="23"/>
      <c r="Z356" s="23"/>
      <c r="AA356" s="24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6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8"/>
      <c r="BF356" s="29"/>
    </row>
    <row r="357" spans="10:58" ht="17.25" customHeight="1" x14ac:dyDescent="0.15">
      <c r="J357" s="21"/>
      <c r="K357" s="21"/>
      <c r="L357" s="21"/>
      <c r="M357" s="21"/>
      <c r="U357" s="21"/>
      <c r="V357" s="22"/>
      <c r="W357" s="22"/>
      <c r="X357" s="23"/>
      <c r="Y357" s="23"/>
      <c r="Z357" s="23"/>
      <c r="AA357" s="24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6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8"/>
      <c r="BF357" s="29"/>
    </row>
    <row r="358" spans="10:58" ht="17.25" customHeight="1" x14ac:dyDescent="0.15">
      <c r="J358" s="21"/>
      <c r="K358" s="21"/>
      <c r="L358" s="21"/>
      <c r="M358" s="21"/>
      <c r="U358" s="21"/>
      <c r="V358" s="22"/>
      <c r="W358" s="22"/>
      <c r="X358" s="23"/>
      <c r="Y358" s="23"/>
      <c r="Z358" s="23"/>
      <c r="AA358" s="24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6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8"/>
      <c r="BF358" s="29"/>
    </row>
    <row r="359" spans="10:58" ht="17.25" customHeight="1" x14ac:dyDescent="0.15">
      <c r="J359" s="21"/>
      <c r="K359" s="21"/>
      <c r="L359" s="21"/>
      <c r="M359" s="21"/>
      <c r="U359" s="21"/>
      <c r="V359" s="22"/>
      <c r="W359" s="22"/>
      <c r="X359" s="23"/>
      <c r="Y359" s="23"/>
      <c r="Z359" s="23"/>
      <c r="AA359" s="24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6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8"/>
      <c r="BF359" s="29"/>
    </row>
    <row r="360" spans="10:58" ht="17.25" customHeight="1" x14ac:dyDescent="0.15">
      <c r="J360" s="21"/>
      <c r="K360" s="21"/>
      <c r="L360" s="21"/>
      <c r="M360" s="21"/>
      <c r="U360" s="21"/>
      <c r="V360" s="22"/>
      <c r="W360" s="22"/>
      <c r="X360" s="23"/>
      <c r="Y360" s="23"/>
      <c r="Z360" s="23"/>
      <c r="AA360" s="24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6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8"/>
      <c r="BF360" s="29"/>
    </row>
    <row r="361" spans="10:58" ht="17.25" customHeight="1" x14ac:dyDescent="0.15">
      <c r="J361" s="21"/>
      <c r="K361" s="21"/>
      <c r="L361" s="21"/>
      <c r="M361" s="21"/>
      <c r="U361" s="21"/>
      <c r="V361" s="22"/>
      <c r="W361" s="22"/>
      <c r="X361" s="23"/>
      <c r="Y361" s="23"/>
      <c r="Z361" s="23"/>
      <c r="AA361" s="24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6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8"/>
      <c r="BF361" s="29"/>
    </row>
    <row r="362" spans="10:58" ht="17.25" customHeight="1" x14ac:dyDescent="0.15">
      <c r="J362" s="21"/>
      <c r="K362" s="21"/>
      <c r="L362" s="21"/>
      <c r="M362" s="21"/>
      <c r="U362" s="21"/>
      <c r="V362" s="22"/>
      <c r="W362" s="22"/>
      <c r="X362" s="23"/>
      <c r="Y362" s="23"/>
      <c r="Z362" s="23"/>
      <c r="AA362" s="24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6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8"/>
      <c r="BF362" s="29"/>
    </row>
    <row r="363" spans="10:58" ht="17.25" customHeight="1" x14ac:dyDescent="0.15">
      <c r="J363" s="21"/>
      <c r="K363" s="21"/>
      <c r="L363" s="21"/>
      <c r="M363" s="21"/>
      <c r="U363" s="21"/>
      <c r="V363" s="22"/>
      <c r="W363" s="22"/>
      <c r="X363" s="23"/>
      <c r="Y363" s="23"/>
      <c r="Z363" s="23"/>
      <c r="AA363" s="24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6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8"/>
      <c r="BF363" s="29"/>
    </row>
    <row r="364" spans="10:58" ht="17.25" customHeight="1" x14ac:dyDescent="0.15">
      <c r="J364" s="21"/>
      <c r="K364" s="21"/>
      <c r="L364" s="21"/>
      <c r="M364" s="21"/>
      <c r="U364" s="21"/>
      <c r="V364" s="22"/>
      <c r="W364" s="22"/>
      <c r="X364" s="23"/>
      <c r="Y364" s="23"/>
      <c r="Z364" s="23"/>
      <c r="AA364" s="24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6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8"/>
      <c r="BF364" s="29"/>
    </row>
    <row r="365" spans="10:58" ht="17.25" customHeight="1" x14ac:dyDescent="0.15">
      <c r="J365" s="21"/>
      <c r="K365" s="21"/>
      <c r="L365" s="21"/>
      <c r="M365" s="21"/>
      <c r="U365" s="21"/>
      <c r="V365" s="22"/>
      <c r="W365" s="22"/>
      <c r="X365" s="23"/>
      <c r="Y365" s="23"/>
      <c r="Z365" s="23"/>
      <c r="AA365" s="24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6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8"/>
      <c r="BF365" s="29"/>
    </row>
    <row r="366" spans="10:58" ht="17.25" customHeight="1" x14ac:dyDescent="0.15">
      <c r="J366" s="21"/>
      <c r="K366" s="21"/>
      <c r="L366" s="21"/>
      <c r="M366" s="21"/>
      <c r="U366" s="21"/>
      <c r="V366" s="22"/>
      <c r="W366" s="22"/>
      <c r="X366" s="23"/>
      <c r="Y366" s="23"/>
      <c r="Z366" s="23"/>
      <c r="AA366" s="24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6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8"/>
      <c r="BF366" s="29"/>
    </row>
    <row r="367" spans="10:58" ht="17.25" customHeight="1" x14ac:dyDescent="0.15">
      <c r="J367" s="21"/>
      <c r="K367" s="21"/>
      <c r="L367" s="21"/>
      <c r="M367" s="21"/>
      <c r="U367" s="21"/>
      <c r="V367" s="22"/>
      <c r="W367" s="22"/>
      <c r="X367" s="23"/>
      <c r="Y367" s="23"/>
      <c r="Z367" s="23"/>
      <c r="AA367" s="24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6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8"/>
      <c r="BF367" s="29"/>
    </row>
    <row r="368" spans="10:58" ht="17.25" customHeight="1" x14ac:dyDescent="0.15">
      <c r="J368" s="21"/>
      <c r="K368" s="21"/>
      <c r="L368" s="21"/>
      <c r="M368" s="21"/>
      <c r="U368" s="21"/>
      <c r="V368" s="22"/>
      <c r="W368" s="22"/>
      <c r="X368" s="23"/>
      <c r="Y368" s="23"/>
      <c r="Z368" s="23"/>
      <c r="AA368" s="24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6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8"/>
      <c r="BF368" s="29"/>
    </row>
    <row r="369" spans="10:58" ht="17.25" customHeight="1" x14ac:dyDescent="0.15">
      <c r="J369" s="21"/>
      <c r="K369" s="21"/>
      <c r="L369" s="21"/>
      <c r="M369" s="21"/>
      <c r="U369" s="21"/>
      <c r="V369" s="22"/>
      <c r="W369" s="22"/>
      <c r="X369" s="23"/>
      <c r="Y369" s="23"/>
      <c r="Z369" s="23"/>
      <c r="AA369" s="24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6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8"/>
      <c r="BF369" s="29"/>
    </row>
    <row r="370" spans="10:58" ht="17.25" customHeight="1" x14ac:dyDescent="0.15">
      <c r="J370" s="21"/>
      <c r="K370" s="21"/>
      <c r="L370" s="21"/>
      <c r="M370" s="21"/>
      <c r="U370" s="21"/>
      <c r="V370" s="22"/>
      <c r="W370" s="22"/>
      <c r="X370" s="23"/>
      <c r="Y370" s="23"/>
      <c r="Z370" s="23"/>
      <c r="AA370" s="24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6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8"/>
      <c r="BF370" s="29"/>
    </row>
    <row r="371" spans="10:58" ht="17.25" customHeight="1" x14ac:dyDescent="0.15">
      <c r="J371" s="21"/>
      <c r="K371" s="21"/>
      <c r="L371" s="21"/>
      <c r="M371" s="21"/>
      <c r="U371" s="21"/>
      <c r="V371" s="22"/>
      <c r="W371" s="22"/>
      <c r="X371" s="23"/>
      <c r="Y371" s="23"/>
      <c r="Z371" s="23"/>
      <c r="AA371" s="24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6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8"/>
      <c r="BF371" s="29"/>
    </row>
    <row r="372" spans="10:58" ht="17.25" customHeight="1" x14ac:dyDescent="0.15">
      <c r="J372" s="21"/>
      <c r="K372" s="21"/>
      <c r="L372" s="21"/>
      <c r="M372" s="21"/>
      <c r="U372" s="21"/>
      <c r="V372" s="22"/>
      <c r="W372" s="22"/>
      <c r="X372" s="23"/>
      <c r="Y372" s="23"/>
      <c r="Z372" s="23"/>
      <c r="AA372" s="24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6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8"/>
      <c r="BF372" s="29"/>
    </row>
    <row r="373" spans="10:58" ht="17.25" customHeight="1" x14ac:dyDescent="0.15">
      <c r="J373" s="21"/>
      <c r="K373" s="21"/>
      <c r="L373" s="21"/>
      <c r="M373" s="21"/>
      <c r="U373" s="21"/>
      <c r="V373" s="22"/>
      <c r="W373" s="22"/>
      <c r="X373" s="23"/>
      <c r="Y373" s="23"/>
      <c r="Z373" s="23"/>
      <c r="AA373" s="24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6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8"/>
      <c r="BF373" s="29"/>
    </row>
    <row r="374" spans="10:58" ht="17.25" customHeight="1" x14ac:dyDescent="0.15">
      <c r="J374" s="21"/>
      <c r="K374" s="21"/>
      <c r="L374" s="21"/>
      <c r="M374" s="21"/>
      <c r="U374" s="21"/>
      <c r="V374" s="22"/>
      <c r="W374" s="22"/>
      <c r="X374" s="23"/>
      <c r="Y374" s="23"/>
      <c r="Z374" s="23"/>
      <c r="AA374" s="24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6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8"/>
      <c r="BF374" s="29"/>
    </row>
    <row r="375" spans="10:58" ht="17.25" customHeight="1" x14ac:dyDescent="0.15">
      <c r="J375" s="21"/>
      <c r="K375" s="21"/>
      <c r="L375" s="21"/>
      <c r="M375" s="21"/>
      <c r="U375" s="21"/>
      <c r="V375" s="22"/>
      <c r="W375" s="22"/>
      <c r="X375" s="23"/>
      <c r="Y375" s="23"/>
      <c r="Z375" s="23"/>
      <c r="AA375" s="24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6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8"/>
      <c r="BF375" s="29"/>
    </row>
    <row r="376" spans="10:58" ht="17.25" customHeight="1" x14ac:dyDescent="0.15">
      <c r="J376" s="21"/>
      <c r="K376" s="21"/>
      <c r="L376" s="21"/>
      <c r="M376" s="21"/>
      <c r="U376" s="21"/>
      <c r="V376" s="22"/>
      <c r="W376" s="22"/>
      <c r="X376" s="23"/>
      <c r="Y376" s="23"/>
      <c r="Z376" s="23"/>
      <c r="AA376" s="24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6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8"/>
      <c r="BF376" s="29"/>
    </row>
    <row r="377" spans="10:58" ht="17.25" customHeight="1" x14ac:dyDescent="0.15">
      <c r="J377" s="21"/>
      <c r="K377" s="21"/>
      <c r="L377" s="21"/>
      <c r="M377" s="21"/>
      <c r="U377" s="21"/>
      <c r="V377" s="22"/>
      <c r="W377" s="22"/>
      <c r="X377" s="23"/>
      <c r="Y377" s="23"/>
      <c r="Z377" s="23"/>
      <c r="AA377" s="24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6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8"/>
      <c r="BF377" s="29"/>
    </row>
    <row r="378" spans="10:58" ht="17.25" customHeight="1" x14ac:dyDescent="0.15">
      <c r="J378" s="21"/>
      <c r="K378" s="21"/>
      <c r="L378" s="21"/>
      <c r="M378" s="21"/>
      <c r="U378" s="21"/>
      <c r="V378" s="22"/>
      <c r="W378" s="22"/>
      <c r="X378" s="23"/>
      <c r="Y378" s="23"/>
      <c r="Z378" s="23"/>
      <c r="AA378" s="24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6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8"/>
      <c r="BF378" s="29"/>
    </row>
    <row r="379" spans="10:58" ht="17.25" customHeight="1" x14ac:dyDescent="0.15">
      <c r="J379" s="21"/>
      <c r="K379" s="21"/>
      <c r="L379" s="21"/>
      <c r="M379" s="21"/>
      <c r="U379" s="21"/>
      <c r="V379" s="22"/>
      <c r="W379" s="22"/>
      <c r="X379" s="23"/>
      <c r="Y379" s="23"/>
      <c r="Z379" s="23"/>
      <c r="AA379" s="24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6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8"/>
      <c r="BF379" s="29"/>
    </row>
    <row r="380" spans="10:58" ht="17.25" customHeight="1" x14ac:dyDescent="0.15">
      <c r="J380" s="21"/>
      <c r="K380" s="21"/>
      <c r="L380" s="21"/>
      <c r="M380" s="21"/>
      <c r="U380" s="21"/>
      <c r="V380" s="22"/>
      <c r="W380" s="22"/>
      <c r="X380" s="23"/>
      <c r="Y380" s="23"/>
      <c r="Z380" s="23"/>
      <c r="AA380" s="24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6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8"/>
      <c r="BF380" s="29"/>
    </row>
    <row r="381" spans="10:58" ht="17.25" customHeight="1" x14ac:dyDescent="0.15">
      <c r="J381" s="21"/>
      <c r="K381" s="21"/>
      <c r="L381" s="21"/>
      <c r="M381" s="21"/>
      <c r="U381" s="21"/>
      <c r="V381" s="22"/>
      <c r="W381" s="22"/>
      <c r="X381" s="23"/>
      <c r="Y381" s="23"/>
      <c r="Z381" s="23"/>
      <c r="AA381" s="24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6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8"/>
      <c r="BF381" s="29"/>
    </row>
    <row r="382" spans="10:58" ht="17.25" customHeight="1" x14ac:dyDescent="0.15">
      <c r="J382" s="21"/>
      <c r="K382" s="21"/>
      <c r="L382" s="21"/>
      <c r="M382" s="21"/>
      <c r="U382" s="21"/>
      <c r="V382" s="22"/>
      <c r="W382" s="22"/>
      <c r="X382" s="23"/>
      <c r="Y382" s="23"/>
      <c r="Z382" s="23"/>
      <c r="AA382" s="24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6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8"/>
      <c r="BF382" s="29"/>
    </row>
    <row r="383" spans="10:58" ht="17.25" customHeight="1" x14ac:dyDescent="0.15">
      <c r="J383" s="21"/>
      <c r="K383" s="21"/>
      <c r="L383" s="21"/>
      <c r="M383" s="21"/>
      <c r="U383" s="21"/>
      <c r="V383" s="22"/>
      <c r="W383" s="22"/>
      <c r="X383" s="23"/>
      <c r="Y383" s="23"/>
      <c r="Z383" s="23"/>
      <c r="AA383" s="24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6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8"/>
      <c r="BF383" s="29"/>
    </row>
    <row r="384" spans="10:58" ht="17.25" customHeight="1" x14ac:dyDescent="0.15">
      <c r="J384" s="21"/>
      <c r="K384" s="21"/>
      <c r="L384" s="21"/>
      <c r="M384" s="21"/>
      <c r="U384" s="21"/>
      <c r="V384" s="22"/>
      <c r="W384" s="22"/>
      <c r="X384" s="23"/>
      <c r="Y384" s="23"/>
      <c r="Z384" s="23"/>
      <c r="AA384" s="24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6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8"/>
      <c r="BF384" s="29"/>
    </row>
    <row r="385" spans="10:58" ht="17.25" customHeight="1" x14ac:dyDescent="0.15">
      <c r="J385" s="21"/>
      <c r="K385" s="21"/>
      <c r="L385" s="21"/>
      <c r="M385" s="21"/>
      <c r="U385" s="21"/>
      <c r="V385" s="22"/>
      <c r="W385" s="22"/>
      <c r="X385" s="23"/>
      <c r="Y385" s="23"/>
      <c r="Z385" s="23"/>
      <c r="AA385" s="24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6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8"/>
      <c r="BF385" s="29"/>
    </row>
    <row r="386" spans="10:58" ht="17.25" customHeight="1" x14ac:dyDescent="0.15">
      <c r="J386" s="21"/>
      <c r="K386" s="21"/>
      <c r="L386" s="21"/>
      <c r="M386" s="21"/>
      <c r="U386" s="21"/>
      <c r="V386" s="22"/>
      <c r="W386" s="22"/>
      <c r="X386" s="23"/>
      <c r="Y386" s="23"/>
      <c r="Z386" s="23"/>
      <c r="AA386" s="24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6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8"/>
      <c r="BF386" s="29"/>
    </row>
    <row r="387" spans="10:58" ht="17.25" customHeight="1" x14ac:dyDescent="0.15">
      <c r="J387" s="21"/>
      <c r="K387" s="21"/>
      <c r="L387" s="21"/>
      <c r="M387" s="21"/>
      <c r="U387" s="21"/>
      <c r="V387" s="22"/>
      <c r="W387" s="22"/>
      <c r="X387" s="23"/>
      <c r="Y387" s="23"/>
      <c r="Z387" s="23"/>
      <c r="AA387" s="24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6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8"/>
      <c r="BF387" s="29"/>
    </row>
    <row r="388" spans="10:58" ht="17.25" customHeight="1" x14ac:dyDescent="0.15">
      <c r="J388" s="21"/>
      <c r="K388" s="21"/>
      <c r="L388" s="21"/>
      <c r="M388" s="21"/>
      <c r="U388" s="21"/>
      <c r="V388" s="22"/>
      <c r="W388" s="22"/>
      <c r="X388" s="23"/>
      <c r="Y388" s="23"/>
      <c r="Z388" s="23"/>
      <c r="AA388" s="24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6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8"/>
      <c r="BF388" s="29"/>
    </row>
    <row r="389" spans="10:58" ht="17.25" customHeight="1" x14ac:dyDescent="0.15">
      <c r="J389" s="21"/>
      <c r="K389" s="21"/>
      <c r="L389" s="21"/>
      <c r="M389" s="21"/>
      <c r="U389" s="21"/>
      <c r="V389" s="22"/>
      <c r="W389" s="22"/>
      <c r="X389" s="23"/>
      <c r="Y389" s="23"/>
      <c r="Z389" s="23"/>
      <c r="AA389" s="24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6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8"/>
      <c r="BF389" s="29"/>
    </row>
    <row r="390" spans="10:58" ht="17.25" customHeight="1" x14ac:dyDescent="0.15">
      <c r="J390" s="21"/>
      <c r="K390" s="21"/>
      <c r="L390" s="21"/>
      <c r="M390" s="21"/>
      <c r="U390" s="21"/>
      <c r="V390" s="22"/>
      <c r="W390" s="22"/>
      <c r="X390" s="23"/>
      <c r="Y390" s="23"/>
      <c r="Z390" s="23"/>
      <c r="AA390" s="24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6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8"/>
      <c r="BF390" s="29"/>
    </row>
    <row r="391" spans="10:58" ht="17.25" customHeight="1" x14ac:dyDescent="0.15">
      <c r="J391" s="21"/>
      <c r="K391" s="21"/>
      <c r="L391" s="21"/>
      <c r="M391" s="21"/>
      <c r="U391" s="21"/>
      <c r="V391" s="22"/>
      <c r="W391" s="22"/>
      <c r="X391" s="23"/>
      <c r="Y391" s="23"/>
      <c r="Z391" s="23"/>
      <c r="AA391" s="24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6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8"/>
      <c r="BF391" s="29"/>
    </row>
    <row r="392" spans="10:58" ht="17.25" customHeight="1" x14ac:dyDescent="0.15">
      <c r="J392" s="21"/>
      <c r="K392" s="21"/>
      <c r="L392" s="21"/>
      <c r="M392" s="21"/>
      <c r="U392" s="21"/>
      <c r="V392" s="22"/>
      <c r="W392" s="22"/>
      <c r="X392" s="23"/>
      <c r="Y392" s="23"/>
      <c r="Z392" s="23"/>
      <c r="AA392" s="24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6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8"/>
      <c r="BF392" s="29"/>
    </row>
    <row r="393" spans="10:58" ht="17.25" customHeight="1" x14ac:dyDescent="0.15">
      <c r="J393" s="21"/>
      <c r="K393" s="21"/>
      <c r="L393" s="21"/>
      <c r="M393" s="21"/>
      <c r="U393" s="21"/>
      <c r="V393" s="22"/>
      <c r="W393" s="22"/>
      <c r="X393" s="23"/>
      <c r="Y393" s="23"/>
      <c r="Z393" s="23"/>
      <c r="AA393" s="24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6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8"/>
      <c r="BF393" s="29"/>
    </row>
    <row r="394" spans="10:58" ht="17.25" customHeight="1" x14ac:dyDescent="0.15">
      <c r="J394" s="21"/>
      <c r="K394" s="21"/>
      <c r="L394" s="21"/>
      <c r="M394" s="21"/>
      <c r="U394" s="21"/>
      <c r="V394" s="22"/>
      <c r="W394" s="22"/>
      <c r="X394" s="23"/>
      <c r="Y394" s="23"/>
      <c r="Z394" s="23"/>
      <c r="AA394" s="24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6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8"/>
      <c r="BF394" s="29"/>
    </row>
    <row r="395" spans="10:58" ht="17.25" customHeight="1" x14ac:dyDescent="0.15">
      <c r="J395" s="21"/>
      <c r="K395" s="21"/>
      <c r="L395" s="21"/>
      <c r="M395" s="21"/>
      <c r="U395" s="21"/>
      <c r="V395" s="22"/>
      <c r="W395" s="22"/>
      <c r="X395" s="23"/>
      <c r="Y395" s="23"/>
      <c r="Z395" s="23"/>
      <c r="AA395" s="24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6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8"/>
      <c r="BF395" s="29"/>
    </row>
    <row r="396" spans="10:58" ht="17.25" customHeight="1" x14ac:dyDescent="0.15">
      <c r="J396" s="21"/>
      <c r="K396" s="21"/>
      <c r="L396" s="21"/>
      <c r="M396" s="21"/>
      <c r="U396" s="21"/>
      <c r="V396" s="22"/>
      <c r="W396" s="22"/>
      <c r="X396" s="23"/>
      <c r="Y396" s="23"/>
      <c r="Z396" s="23"/>
      <c r="AA396" s="24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6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8"/>
      <c r="BF396" s="29"/>
    </row>
    <row r="397" spans="10:58" ht="17.25" customHeight="1" x14ac:dyDescent="0.15">
      <c r="J397" s="21"/>
      <c r="K397" s="21"/>
      <c r="L397" s="21"/>
      <c r="M397" s="21"/>
      <c r="U397" s="21"/>
      <c r="V397" s="22"/>
      <c r="W397" s="22"/>
      <c r="X397" s="23"/>
      <c r="Y397" s="23"/>
      <c r="Z397" s="23"/>
      <c r="AA397" s="24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6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8"/>
      <c r="BF397" s="29"/>
    </row>
    <row r="398" spans="10:58" ht="17.25" customHeight="1" x14ac:dyDescent="0.15">
      <c r="J398" s="21"/>
      <c r="K398" s="21"/>
      <c r="L398" s="21"/>
      <c r="M398" s="21"/>
      <c r="U398" s="21"/>
      <c r="V398" s="22"/>
      <c r="W398" s="22"/>
      <c r="X398" s="23"/>
      <c r="Y398" s="23"/>
      <c r="Z398" s="23"/>
      <c r="AA398" s="24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6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8"/>
      <c r="BF398" s="29"/>
    </row>
    <row r="399" spans="10:58" ht="17.25" customHeight="1" x14ac:dyDescent="0.15">
      <c r="J399" s="21"/>
      <c r="K399" s="21"/>
      <c r="L399" s="21"/>
      <c r="M399" s="21"/>
      <c r="U399" s="21"/>
      <c r="V399" s="22"/>
      <c r="W399" s="22"/>
      <c r="X399" s="23"/>
      <c r="Y399" s="23"/>
      <c r="Z399" s="23"/>
      <c r="AA399" s="24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6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8"/>
      <c r="BF399" s="29"/>
    </row>
    <row r="400" spans="10:58" ht="17.25" customHeight="1" x14ac:dyDescent="0.15">
      <c r="J400" s="21"/>
      <c r="K400" s="21"/>
      <c r="L400" s="21"/>
      <c r="M400" s="21"/>
      <c r="U400" s="21"/>
      <c r="V400" s="22"/>
      <c r="W400" s="22"/>
      <c r="X400" s="23"/>
      <c r="Y400" s="23"/>
      <c r="Z400" s="23"/>
      <c r="AA400" s="24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6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8"/>
      <c r="BF400" s="29"/>
    </row>
    <row r="401" spans="10:58" ht="17.25" customHeight="1" x14ac:dyDescent="0.15">
      <c r="J401" s="21"/>
      <c r="K401" s="21"/>
      <c r="L401" s="21"/>
      <c r="M401" s="21"/>
      <c r="U401" s="21"/>
      <c r="V401" s="22"/>
      <c r="W401" s="22"/>
      <c r="X401" s="23"/>
      <c r="Y401" s="23"/>
      <c r="Z401" s="23"/>
      <c r="AA401" s="24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6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8"/>
      <c r="BF401" s="29"/>
    </row>
    <row r="402" spans="10:58" ht="17.25" customHeight="1" x14ac:dyDescent="0.15">
      <c r="J402" s="21"/>
      <c r="K402" s="21"/>
      <c r="L402" s="21"/>
      <c r="M402" s="21"/>
      <c r="U402" s="21"/>
      <c r="V402" s="22"/>
      <c r="W402" s="22"/>
      <c r="X402" s="23"/>
      <c r="Y402" s="23"/>
      <c r="Z402" s="23"/>
      <c r="AA402" s="24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6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8"/>
      <c r="BF402" s="29"/>
    </row>
    <row r="403" spans="10:58" ht="17.25" customHeight="1" x14ac:dyDescent="0.15">
      <c r="J403" s="21"/>
      <c r="K403" s="21"/>
      <c r="L403" s="21"/>
      <c r="M403" s="21"/>
      <c r="U403" s="21"/>
      <c r="V403" s="22"/>
      <c r="W403" s="22"/>
      <c r="X403" s="23"/>
      <c r="Y403" s="23"/>
      <c r="Z403" s="23"/>
      <c r="AA403" s="24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6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8"/>
      <c r="BF403" s="29"/>
    </row>
    <row r="404" spans="10:58" ht="17.25" customHeight="1" x14ac:dyDescent="0.15">
      <c r="J404" s="21"/>
      <c r="K404" s="21"/>
      <c r="L404" s="21"/>
      <c r="M404" s="21"/>
      <c r="U404" s="21"/>
      <c r="V404" s="22"/>
      <c r="W404" s="22"/>
      <c r="X404" s="23"/>
      <c r="Y404" s="23"/>
      <c r="Z404" s="23"/>
      <c r="AA404" s="24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6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8"/>
      <c r="BF404" s="29"/>
    </row>
    <row r="405" spans="10:58" ht="17.25" customHeight="1" x14ac:dyDescent="0.15">
      <c r="J405" s="21"/>
      <c r="K405" s="21"/>
      <c r="L405" s="21"/>
      <c r="M405" s="21"/>
      <c r="U405" s="21"/>
      <c r="V405" s="22"/>
      <c r="W405" s="22"/>
      <c r="X405" s="23"/>
      <c r="Y405" s="23"/>
      <c r="Z405" s="23"/>
      <c r="AA405" s="24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6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8"/>
      <c r="BF405" s="29"/>
    </row>
    <row r="406" spans="10:58" ht="17.25" customHeight="1" x14ac:dyDescent="0.15">
      <c r="J406" s="21"/>
      <c r="K406" s="21"/>
      <c r="L406" s="21"/>
      <c r="M406" s="21"/>
      <c r="U406" s="21"/>
      <c r="V406" s="22"/>
      <c r="W406" s="22"/>
      <c r="X406" s="23"/>
      <c r="Y406" s="23"/>
      <c r="Z406" s="23"/>
      <c r="AA406" s="24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6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8"/>
      <c r="BF406" s="29"/>
    </row>
    <row r="407" spans="10:58" ht="17.25" customHeight="1" x14ac:dyDescent="0.15">
      <c r="J407" s="21"/>
      <c r="K407" s="21"/>
      <c r="L407" s="21"/>
      <c r="M407" s="21"/>
      <c r="U407" s="21"/>
      <c r="V407" s="22"/>
      <c r="W407" s="22"/>
      <c r="X407" s="23"/>
      <c r="Y407" s="23"/>
      <c r="Z407" s="23"/>
      <c r="AA407" s="24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6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8"/>
      <c r="BF407" s="29"/>
    </row>
    <row r="408" spans="10:58" ht="17.25" customHeight="1" x14ac:dyDescent="0.15">
      <c r="J408" s="21"/>
      <c r="K408" s="21"/>
      <c r="L408" s="21"/>
      <c r="M408" s="21"/>
      <c r="U408" s="21"/>
      <c r="V408" s="22"/>
      <c r="W408" s="22"/>
      <c r="X408" s="23"/>
      <c r="Y408" s="23"/>
      <c r="Z408" s="23"/>
      <c r="AA408" s="24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6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8"/>
      <c r="BF408" s="29"/>
    </row>
    <row r="409" spans="10:58" ht="17.25" customHeight="1" x14ac:dyDescent="0.15">
      <c r="J409" s="21"/>
      <c r="K409" s="21"/>
      <c r="L409" s="21"/>
      <c r="M409" s="21"/>
      <c r="U409" s="21"/>
      <c r="V409" s="22"/>
      <c r="W409" s="22"/>
      <c r="X409" s="23"/>
      <c r="Y409" s="23"/>
      <c r="Z409" s="23"/>
      <c r="AA409" s="24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6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8"/>
      <c r="BF409" s="29"/>
    </row>
    <row r="410" spans="10:58" ht="17.25" customHeight="1" x14ac:dyDescent="0.15">
      <c r="J410" s="21"/>
      <c r="K410" s="21"/>
      <c r="L410" s="21"/>
      <c r="M410" s="21"/>
      <c r="U410" s="21"/>
      <c r="V410" s="22"/>
      <c r="W410" s="22"/>
      <c r="X410" s="23"/>
      <c r="Y410" s="23"/>
      <c r="Z410" s="23"/>
      <c r="AA410" s="24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6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8"/>
      <c r="BF410" s="29"/>
    </row>
    <row r="411" spans="10:58" ht="17.25" customHeight="1" x14ac:dyDescent="0.15">
      <c r="J411" s="21"/>
      <c r="K411" s="21"/>
      <c r="L411" s="21"/>
      <c r="M411" s="21"/>
      <c r="U411" s="21"/>
      <c r="V411" s="22"/>
      <c r="W411" s="22"/>
      <c r="X411" s="23"/>
      <c r="Y411" s="23"/>
      <c r="Z411" s="23"/>
      <c r="AA411" s="24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6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8"/>
      <c r="BF411" s="29"/>
    </row>
    <row r="412" spans="10:58" ht="17.25" customHeight="1" x14ac:dyDescent="0.15">
      <c r="J412" s="21"/>
      <c r="K412" s="21"/>
      <c r="L412" s="21"/>
      <c r="M412" s="21"/>
      <c r="U412" s="21"/>
      <c r="V412" s="22"/>
      <c r="W412" s="22"/>
      <c r="X412" s="23"/>
      <c r="Y412" s="23"/>
      <c r="Z412" s="23"/>
      <c r="AA412" s="24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6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8"/>
      <c r="BF412" s="29"/>
    </row>
    <row r="413" spans="10:58" ht="17.25" customHeight="1" x14ac:dyDescent="0.15">
      <c r="J413" s="21"/>
      <c r="K413" s="21"/>
      <c r="L413" s="21"/>
      <c r="M413" s="21"/>
      <c r="U413" s="21"/>
      <c r="V413" s="22"/>
      <c r="W413" s="22"/>
      <c r="X413" s="23"/>
      <c r="Y413" s="23"/>
      <c r="Z413" s="23"/>
      <c r="AA413" s="24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6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8"/>
      <c r="BF413" s="29"/>
    </row>
    <row r="414" spans="10:58" ht="17.25" customHeight="1" x14ac:dyDescent="0.15">
      <c r="J414" s="21"/>
      <c r="K414" s="21"/>
      <c r="L414" s="21"/>
      <c r="M414" s="21"/>
      <c r="U414" s="21"/>
      <c r="V414" s="22"/>
      <c r="W414" s="22"/>
      <c r="X414" s="23"/>
      <c r="Y414" s="23"/>
      <c r="Z414" s="23"/>
      <c r="AA414" s="24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6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8"/>
      <c r="BF414" s="29"/>
    </row>
    <row r="415" spans="10:58" ht="17.25" customHeight="1" x14ac:dyDescent="0.15">
      <c r="J415" s="21"/>
      <c r="K415" s="21"/>
      <c r="L415" s="21"/>
      <c r="M415" s="21"/>
      <c r="U415" s="21"/>
      <c r="V415" s="22"/>
      <c r="W415" s="22"/>
      <c r="X415" s="23"/>
      <c r="Y415" s="23"/>
      <c r="Z415" s="23"/>
      <c r="AA415" s="24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6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8"/>
      <c r="BF415" s="29"/>
    </row>
    <row r="416" spans="10:58" ht="17.25" customHeight="1" x14ac:dyDescent="0.15">
      <c r="J416" s="21"/>
      <c r="K416" s="21"/>
      <c r="L416" s="21"/>
      <c r="M416" s="21"/>
      <c r="U416" s="21"/>
      <c r="V416" s="22"/>
      <c r="W416" s="22"/>
      <c r="X416" s="23"/>
      <c r="Y416" s="23"/>
      <c r="Z416" s="23"/>
      <c r="AA416" s="24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6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8"/>
      <c r="BF416" s="29"/>
    </row>
    <row r="417" spans="10:58" ht="17.25" customHeight="1" x14ac:dyDescent="0.15">
      <c r="J417" s="21"/>
      <c r="K417" s="21"/>
      <c r="L417" s="21"/>
      <c r="M417" s="21"/>
      <c r="U417" s="21"/>
      <c r="V417" s="22"/>
      <c r="W417" s="22"/>
      <c r="X417" s="23"/>
      <c r="Y417" s="23"/>
      <c r="Z417" s="23"/>
      <c r="AA417" s="24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6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8"/>
      <c r="BF417" s="29"/>
    </row>
    <row r="418" spans="10:58" ht="17.25" customHeight="1" x14ac:dyDescent="0.15">
      <c r="J418" s="21"/>
      <c r="K418" s="21"/>
      <c r="L418" s="21"/>
      <c r="M418" s="21"/>
      <c r="U418" s="21"/>
      <c r="V418" s="22"/>
      <c r="W418" s="22"/>
      <c r="X418" s="23"/>
      <c r="Y418" s="23"/>
      <c r="Z418" s="23"/>
      <c r="AA418" s="24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6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8"/>
      <c r="BF418" s="29"/>
    </row>
    <row r="419" spans="10:58" ht="17.25" customHeight="1" x14ac:dyDescent="0.15">
      <c r="J419" s="21"/>
      <c r="K419" s="21"/>
      <c r="L419" s="21"/>
      <c r="M419" s="21"/>
      <c r="U419" s="21"/>
      <c r="V419" s="22"/>
      <c r="W419" s="22"/>
      <c r="X419" s="23"/>
      <c r="Y419" s="23"/>
      <c r="Z419" s="23"/>
      <c r="AA419" s="24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6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8"/>
      <c r="BF419" s="29"/>
    </row>
    <row r="420" spans="10:58" ht="17.25" customHeight="1" x14ac:dyDescent="0.15">
      <c r="J420" s="21"/>
      <c r="K420" s="21"/>
      <c r="L420" s="21"/>
      <c r="M420" s="21"/>
      <c r="U420" s="21"/>
      <c r="V420" s="22"/>
      <c r="W420" s="22"/>
      <c r="X420" s="23"/>
      <c r="Y420" s="23"/>
      <c r="Z420" s="23"/>
      <c r="AA420" s="24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6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8"/>
      <c r="BF420" s="29"/>
    </row>
    <row r="421" spans="10:58" ht="17.25" customHeight="1" x14ac:dyDescent="0.15">
      <c r="J421" s="21"/>
      <c r="K421" s="21"/>
      <c r="L421" s="21"/>
      <c r="M421" s="21"/>
      <c r="U421" s="21"/>
      <c r="V421" s="22"/>
      <c r="W421" s="22"/>
      <c r="X421" s="23"/>
      <c r="Y421" s="23"/>
      <c r="Z421" s="23"/>
      <c r="AA421" s="24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6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8"/>
      <c r="BF421" s="29"/>
    </row>
    <row r="422" spans="10:58" ht="17.25" customHeight="1" x14ac:dyDescent="0.15">
      <c r="J422" s="21"/>
      <c r="K422" s="21"/>
      <c r="L422" s="21"/>
      <c r="M422" s="21"/>
      <c r="U422" s="21"/>
      <c r="V422" s="22"/>
      <c r="W422" s="22"/>
      <c r="X422" s="23"/>
      <c r="Y422" s="23"/>
      <c r="Z422" s="23"/>
      <c r="AA422" s="24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6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8"/>
      <c r="BF422" s="29"/>
    </row>
    <row r="423" spans="10:58" ht="17.25" customHeight="1" x14ac:dyDescent="0.15">
      <c r="J423" s="21"/>
      <c r="K423" s="21"/>
      <c r="L423" s="21"/>
      <c r="M423" s="21"/>
      <c r="U423" s="21"/>
      <c r="V423" s="22"/>
      <c r="W423" s="22"/>
      <c r="X423" s="23"/>
      <c r="Y423" s="23"/>
      <c r="Z423" s="23"/>
      <c r="AA423" s="24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6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8"/>
      <c r="BF423" s="29"/>
    </row>
    <row r="424" spans="10:58" ht="17.25" customHeight="1" x14ac:dyDescent="0.15">
      <c r="J424" s="21"/>
      <c r="K424" s="21"/>
      <c r="L424" s="21"/>
      <c r="M424" s="21"/>
      <c r="U424" s="21"/>
      <c r="V424" s="22"/>
      <c r="W424" s="22"/>
      <c r="X424" s="23"/>
      <c r="Y424" s="23"/>
      <c r="Z424" s="23"/>
      <c r="AA424" s="24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6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8"/>
      <c r="BF424" s="29"/>
    </row>
    <row r="425" spans="10:58" ht="17.25" customHeight="1" x14ac:dyDescent="0.15">
      <c r="J425" s="21"/>
      <c r="K425" s="21"/>
      <c r="L425" s="21"/>
      <c r="M425" s="21"/>
      <c r="U425" s="21"/>
      <c r="V425" s="22"/>
      <c r="W425" s="22"/>
      <c r="X425" s="23"/>
      <c r="Y425" s="23"/>
      <c r="Z425" s="23"/>
      <c r="AA425" s="24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6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8"/>
      <c r="BF425" s="29"/>
    </row>
    <row r="426" spans="10:58" ht="17.25" customHeight="1" x14ac:dyDescent="0.15">
      <c r="J426" s="21"/>
      <c r="K426" s="21"/>
      <c r="L426" s="21"/>
      <c r="M426" s="21"/>
      <c r="U426" s="21"/>
      <c r="V426" s="22"/>
      <c r="W426" s="22"/>
      <c r="X426" s="23"/>
      <c r="Y426" s="23"/>
      <c r="Z426" s="23"/>
      <c r="AA426" s="24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6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8"/>
      <c r="BF426" s="29"/>
    </row>
    <row r="427" spans="10:58" ht="17.25" customHeight="1" x14ac:dyDescent="0.15">
      <c r="J427" s="21"/>
      <c r="K427" s="21"/>
      <c r="L427" s="21"/>
      <c r="M427" s="21"/>
      <c r="U427" s="21"/>
      <c r="V427" s="22"/>
      <c r="W427" s="22"/>
      <c r="X427" s="23"/>
      <c r="Y427" s="23"/>
      <c r="Z427" s="23"/>
      <c r="AA427" s="24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6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8"/>
      <c r="BF427" s="29"/>
    </row>
    <row r="428" spans="10:58" ht="17.25" customHeight="1" x14ac:dyDescent="0.15">
      <c r="J428" s="21"/>
      <c r="K428" s="21"/>
      <c r="L428" s="21"/>
      <c r="M428" s="21"/>
      <c r="U428" s="21"/>
      <c r="V428" s="22"/>
      <c r="W428" s="22"/>
      <c r="X428" s="23"/>
      <c r="Y428" s="23"/>
      <c r="Z428" s="23"/>
      <c r="AA428" s="24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6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8"/>
      <c r="BF428" s="29"/>
    </row>
    <row r="429" spans="10:58" ht="17.25" customHeight="1" x14ac:dyDescent="0.15">
      <c r="J429" s="21"/>
      <c r="K429" s="21"/>
      <c r="L429" s="21"/>
      <c r="M429" s="21"/>
      <c r="U429" s="21"/>
      <c r="V429" s="22"/>
      <c r="W429" s="22"/>
      <c r="X429" s="23"/>
      <c r="Y429" s="23"/>
      <c r="Z429" s="23"/>
      <c r="AA429" s="24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6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8"/>
      <c r="BF429" s="29"/>
    </row>
    <row r="430" spans="10:58" ht="17.25" customHeight="1" x14ac:dyDescent="0.15">
      <c r="J430" s="21"/>
      <c r="K430" s="21"/>
      <c r="L430" s="21"/>
      <c r="M430" s="21"/>
      <c r="U430" s="21"/>
      <c r="V430" s="22"/>
      <c r="W430" s="22"/>
      <c r="X430" s="23"/>
      <c r="Y430" s="23"/>
      <c r="Z430" s="23"/>
      <c r="AA430" s="24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6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8"/>
      <c r="BF430" s="29"/>
    </row>
    <row r="431" spans="10:58" ht="17.25" customHeight="1" x14ac:dyDescent="0.15">
      <c r="J431" s="21"/>
      <c r="K431" s="21"/>
      <c r="L431" s="21"/>
      <c r="M431" s="21"/>
      <c r="U431" s="21"/>
      <c r="V431" s="22"/>
      <c r="W431" s="22"/>
      <c r="X431" s="23"/>
      <c r="Y431" s="23"/>
      <c r="Z431" s="23"/>
      <c r="AA431" s="24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6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8"/>
      <c r="BF431" s="29"/>
    </row>
    <row r="432" spans="10:58" ht="17.25" customHeight="1" x14ac:dyDescent="0.15">
      <c r="J432" s="21"/>
      <c r="K432" s="21"/>
      <c r="L432" s="21"/>
      <c r="M432" s="21"/>
      <c r="U432" s="21"/>
      <c r="V432" s="22"/>
      <c r="W432" s="22"/>
      <c r="X432" s="23"/>
      <c r="Y432" s="23"/>
      <c r="Z432" s="23"/>
      <c r="AA432" s="24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6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8"/>
      <c r="BF432" s="29"/>
    </row>
    <row r="433" spans="10:58" ht="17.25" customHeight="1" x14ac:dyDescent="0.15">
      <c r="J433" s="21"/>
      <c r="K433" s="21"/>
      <c r="L433" s="21"/>
      <c r="M433" s="21"/>
      <c r="U433" s="21"/>
      <c r="V433" s="22"/>
      <c r="W433" s="22"/>
      <c r="X433" s="23"/>
      <c r="Y433" s="23"/>
      <c r="Z433" s="23"/>
      <c r="AA433" s="24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6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8"/>
      <c r="BF433" s="29"/>
    </row>
    <row r="434" spans="10:58" ht="17.25" customHeight="1" x14ac:dyDescent="0.15">
      <c r="J434" s="21"/>
      <c r="K434" s="21"/>
      <c r="L434" s="21"/>
      <c r="M434" s="21"/>
      <c r="U434" s="21"/>
      <c r="V434" s="22"/>
      <c r="W434" s="22"/>
      <c r="X434" s="23"/>
      <c r="Y434" s="23"/>
      <c r="Z434" s="23"/>
      <c r="AA434" s="24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6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8"/>
      <c r="BF434" s="29"/>
    </row>
    <row r="435" spans="10:58" ht="17.25" customHeight="1" x14ac:dyDescent="0.15">
      <c r="J435" s="21"/>
      <c r="K435" s="21"/>
      <c r="L435" s="21"/>
      <c r="M435" s="21"/>
      <c r="U435" s="21"/>
      <c r="V435" s="22"/>
      <c r="W435" s="22"/>
      <c r="X435" s="23"/>
      <c r="Y435" s="23"/>
      <c r="Z435" s="23"/>
      <c r="AA435" s="24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6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8"/>
      <c r="BF435" s="29"/>
    </row>
    <row r="436" spans="10:58" ht="17.25" customHeight="1" x14ac:dyDescent="0.15">
      <c r="J436" s="21"/>
      <c r="K436" s="21"/>
      <c r="L436" s="21"/>
      <c r="M436" s="21"/>
      <c r="U436" s="21"/>
      <c r="V436" s="22"/>
      <c r="W436" s="22"/>
      <c r="X436" s="23"/>
      <c r="Y436" s="23"/>
      <c r="Z436" s="23"/>
      <c r="AA436" s="24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6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8"/>
      <c r="BF436" s="29"/>
    </row>
    <row r="437" spans="10:58" ht="17.25" customHeight="1" x14ac:dyDescent="0.15">
      <c r="J437" s="21"/>
      <c r="K437" s="21"/>
      <c r="L437" s="21"/>
      <c r="M437" s="21"/>
      <c r="U437" s="21"/>
      <c r="V437" s="22"/>
      <c r="W437" s="22"/>
      <c r="X437" s="23"/>
      <c r="Y437" s="23"/>
      <c r="Z437" s="23"/>
      <c r="AA437" s="24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6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8"/>
      <c r="BF437" s="29"/>
    </row>
    <row r="438" spans="10:58" ht="17.25" customHeight="1" x14ac:dyDescent="0.15">
      <c r="J438" s="21"/>
      <c r="K438" s="21"/>
      <c r="L438" s="21"/>
      <c r="M438" s="21"/>
      <c r="U438" s="21"/>
      <c r="V438" s="22"/>
      <c r="W438" s="22"/>
      <c r="X438" s="23"/>
      <c r="Y438" s="23"/>
      <c r="Z438" s="23"/>
      <c r="AA438" s="24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6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8"/>
      <c r="BF438" s="29"/>
    </row>
    <row r="439" spans="10:58" ht="17.25" customHeight="1" x14ac:dyDescent="0.15">
      <c r="J439" s="21"/>
      <c r="K439" s="21"/>
      <c r="L439" s="21"/>
      <c r="M439" s="21"/>
      <c r="U439" s="21"/>
      <c r="V439" s="22"/>
      <c r="W439" s="22"/>
      <c r="X439" s="23"/>
      <c r="Y439" s="23"/>
      <c r="Z439" s="23"/>
      <c r="AA439" s="24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6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8"/>
      <c r="BF439" s="29"/>
    </row>
    <row r="440" spans="10:58" ht="17.25" customHeight="1" x14ac:dyDescent="0.15">
      <c r="J440" s="21"/>
      <c r="K440" s="21"/>
      <c r="L440" s="21"/>
      <c r="M440" s="21"/>
      <c r="U440" s="21"/>
      <c r="V440" s="22"/>
      <c r="W440" s="22"/>
      <c r="X440" s="23"/>
      <c r="Y440" s="23"/>
      <c r="Z440" s="23"/>
      <c r="AA440" s="24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6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8"/>
      <c r="BF440" s="29"/>
    </row>
    <row r="441" spans="10:58" ht="17.25" customHeight="1" x14ac:dyDescent="0.15">
      <c r="J441" s="21"/>
      <c r="K441" s="21"/>
      <c r="L441" s="21"/>
      <c r="M441" s="21"/>
      <c r="U441" s="21"/>
      <c r="V441" s="22"/>
      <c r="W441" s="22"/>
      <c r="X441" s="23"/>
      <c r="Y441" s="23"/>
      <c r="Z441" s="23"/>
      <c r="AA441" s="24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6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8"/>
      <c r="BF441" s="29"/>
    </row>
    <row r="442" spans="10:58" ht="17.25" customHeight="1" x14ac:dyDescent="0.15">
      <c r="J442" s="21"/>
      <c r="K442" s="21"/>
      <c r="L442" s="21"/>
      <c r="M442" s="21"/>
      <c r="U442" s="21"/>
      <c r="V442" s="22"/>
      <c r="W442" s="22"/>
      <c r="X442" s="23"/>
      <c r="Y442" s="23"/>
      <c r="Z442" s="23"/>
      <c r="AA442" s="24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6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8"/>
      <c r="BF442" s="29"/>
    </row>
    <row r="443" spans="10:58" ht="17.25" customHeight="1" x14ac:dyDescent="0.15">
      <c r="J443" s="21"/>
      <c r="K443" s="21"/>
      <c r="L443" s="21"/>
      <c r="M443" s="21"/>
      <c r="U443" s="21"/>
      <c r="V443" s="22"/>
      <c r="W443" s="22"/>
      <c r="X443" s="23"/>
      <c r="Y443" s="23"/>
      <c r="Z443" s="23"/>
      <c r="AA443" s="24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6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8"/>
      <c r="BF443" s="29"/>
    </row>
    <row r="444" spans="10:58" ht="17.25" customHeight="1" x14ac:dyDescent="0.15">
      <c r="J444" s="21"/>
      <c r="K444" s="21"/>
      <c r="L444" s="21"/>
      <c r="M444" s="21"/>
      <c r="U444" s="21"/>
      <c r="V444" s="22"/>
      <c r="W444" s="22"/>
      <c r="X444" s="23"/>
      <c r="Y444" s="23"/>
      <c r="Z444" s="23"/>
      <c r="AA444" s="24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6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8"/>
      <c r="BF444" s="29"/>
    </row>
    <row r="445" spans="10:58" ht="17.25" customHeight="1" x14ac:dyDescent="0.15">
      <c r="J445" s="21"/>
      <c r="K445" s="21"/>
      <c r="L445" s="21"/>
      <c r="M445" s="21"/>
      <c r="U445" s="21"/>
      <c r="V445" s="22"/>
      <c r="W445" s="22"/>
      <c r="X445" s="23"/>
      <c r="Y445" s="23"/>
      <c r="Z445" s="23"/>
      <c r="AA445" s="24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6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8"/>
      <c r="BF445" s="29"/>
    </row>
    <row r="446" spans="10:58" ht="17.25" customHeight="1" x14ac:dyDescent="0.15">
      <c r="J446" s="21"/>
      <c r="K446" s="21"/>
      <c r="L446" s="21"/>
      <c r="M446" s="21"/>
      <c r="U446" s="21"/>
      <c r="V446" s="22"/>
      <c r="W446" s="22"/>
      <c r="X446" s="23"/>
      <c r="Y446" s="23"/>
      <c r="Z446" s="23"/>
      <c r="AA446" s="24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6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8"/>
      <c r="BF446" s="29"/>
    </row>
    <row r="447" spans="10:58" ht="17.25" customHeight="1" x14ac:dyDescent="0.15">
      <c r="J447" s="21"/>
      <c r="K447" s="21"/>
      <c r="L447" s="21"/>
      <c r="M447" s="21"/>
      <c r="U447" s="21"/>
      <c r="V447" s="22"/>
      <c r="W447" s="22"/>
      <c r="X447" s="23"/>
      <c r="Y447" s="23"/>
      <c r="Z447" s="23"/>
      <c r="AA447" s="24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6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8"/>
      <c r="BF447" s="29"/>
    </row>
    <row r="448" spans="10:58" ht="17.25" customHeight="1" x14ac:dyDescent="0.15">
      <c r="J448" s="21"/>
      <c r="K448" s="21"/>
      <c r="L448" s="21"/>
      <c r="M448" s="21"/>
      <c r="U448" s="21"/>
      <c r="V448" s="22"/>
      <c r="W448" s="22"/>
      <c r="X448" s="23"/>
      <c r="Y448" s="23"/>
      <c r="Z448" s="23"/>
      <c r="AA448" s="24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6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8"/>
      <c r="BF448" s="29"/>
    </row>
    <row r="449" spans="10:58" ht="17.25" customHeight="1" x14ac:dyDescent="0.15">
      <c r="J449" s="21"/>
      <c r="K449" s="21"/>
      <c r="L449" s="21"/>
      <c r="M449" s="21"/>
      <c r="U449" s="21"/>
      <c r="V449" s="22"/>
      <c r="W449" s="22"/>
      <c r="X449" s="23"/>
      <c r="Y449" s="23"/>
      <c r="Z449" s="23"/>
      <c r="AA449" s="24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6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8"/>
      <c r="BF449" s="29"/>
    </row>
    <row r="450" spans="10:58" ht="17.25" customHeight="1" x14ac:dyDescent="0.15">
      <c r="J450" s="21"/>
      <c r="K450" s="21"/>
      <c r="L450" s="21"/>
      <c r="M450" s="21"/>
      <c r="U450" s="21"/>
      <c r="V450" s="22"/>
      <c r="W450" s="22"/>
      <c r="X450" s="23"/>
      <c r="Y450" s="23"/>
      <c r="Z450" s="23"/>
      <c r="AA450" s="24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6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8"/>
      <c r="BF450" s="29"/>
    </row>
    <row r="451" spans="10:58" ht="17.25" customHeight="1" x14ac:dyDescent="0.15">
      <c r="J451" s="21"/>
      <c r="K451" s="21"/>
      <c r="L451" s="21"/>
      <c r="M451" s="21"/>
      <c r="U451" s="21"/>
      <c r="V451" s="22"/>
      <c r="W451" s="22"/>
      <c r="X451" s="23"/>
      <c r="Y451" s="23"/>
      <c r="Z451" s="23"/>
      <c r="AA451" s="24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6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8"/>
      <c r="BF451" s="29"/>
    </row>
    <row r="452" spans="10:58" ht="17.25" customHeight="1" x14ac:dyDescent="0.15">
      <c r="J452" s="21"/>
      <c r="K452" s="21"/>
      <c r="L452" s="21"/>
      <c r="M452" s="21"/>
      <c r="U452" s="21"/>
      <c r="V452" s="22"/>
      <c r="W452" s="22"/>
      <c r="X452" s="23"/>
      <c r="Y452" s="23"/>
      <c r="Z452" s="23"/>
      <c r="AA452" s="24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6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8"/>
      <c r="BF452" s="29"/>
    </row>
    <row r="453" spans="10:58" ht="17.25" customHeight="1" x14ac:dyDescent="0.15">
      <c r="J453" s="21"/>
      <c r="K453" s="21"/>
      <c r="L453" s="21"/>
      <c r="M453" s="21"/>
      <c r="U453" s="21"/>
      <c r="V453" s="22"/>
      <c r="W453" s="22"/>
      <c r="X453" s="23"/>
      <c r="Y453" s="23"/>
      <c r="Z453" s="23"/>
      <c r="AA453" s="24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6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8"/>
      <c r="BF453" s="29"/>
    </row>
    <row r="454" spans="10:58" ht="17.25" customHeight="1" x14ac:dyDescent="0.15">
      <c r="J454" s="21"/>
      <c r="K454" s="21"/>
      <c r="L454" s="21"/>
      <c r="M454" s="21"/>
      <c r="U454" s="21"/>
      <c r="V454" s="22"/>
      <c r="W454" s="22"/>
      <c r="X454" s="23"/>
      <c r="Y454" s="23"/>
      <c r="Z454" s="23"/>
      <c r="AA454" s="24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6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8"/>
      <c r="BF454" s="29"/>
    </row>
    <row r="455" spans="10:58" ht="17.25" customHeight="1" x14ac:dyDescent="0.15">
      <c r="J455" s="21"/>
      <c r="K455" s="21"/>
      <c r="L455" s="21"/>
      <c r="M455" s="21"/>
      <c r="U455" s="21"/>
      <c r="V455" s="22"/>
      <c r="W455" s="22"/>
      <c r="X455" s="23"/>
      <c r="Y455" s="23"/>
      <c r="Z455" s="23"/>
      <c r="AA455" s="24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6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8"/>
      <c r="BF455" s="29"/>
    </row>
    <row r="456" spans="10:58" ht="17.25" customHeight="1" x14ac:dyDescent="0.15">
      <c r="J456" s="21"/>
      <c r="K456" s="21"/>
      <c r="L456" s="21"/>
      <c r="M456" s="21"/>
      <c r="U456" s="21"/>
      <c r="V456" s="22"/>
      <c r="W456" s="22"/>
      <c r="X456" s="23"/>
      <c r="Y456" s="23"/>
      <c r="Z456" s="23"/>
      <c r="AA456" s="24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6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8"/>
      <c r="BF456" s="29"/>
    </row>
    <row r="457" spans="10:58" ht="17.25" customHeight="1" x14ac:dyDescent="0.15">
      <c r="J457" s="21"/>
      <c r="K457" s="21"/>
      <c r="L457" s="21"/>
      <c r="M457" s="21"/>
      <c r="U457" s="21"/>
      <c r="V457" s="22"/>
      <c r="W457" s="22"/>
      <c r="X457" s="23"/>
      <c r="Y457" s="23"/>
      <c r="Z457" s="23"/>
      <c r="AA457" s="24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6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8"/>
      <c r="BF457" s="29"/>
    </row>
    <row r="458" spans="10:58" ht="17.25" customHeight="1" x14ac:dyDescent="0.15">
      <c r="J458" s="21"/>
      <c r="K458" s="21"/>
      <c r="L458" s="21"/>
      <c r="M458" s="21"/>
      <c r="U458" s="21"/>
      <c r="V458" s="22"/>
      <c r="W458" s="22"/>
      <c r="X458" s="23"/>
      <c r="Y458" s="23"/>
      <c r="Z458" s="23"/>
      <c r="AA458" s="24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6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8"/>
      <c r="BF458" s="29"/>
    </row>
    <row r="459" spans="10:58" ht="17.25" customHeight="1" x14ac:dyDescent="0.15">
      <c r="J459" s="21"/>
      <c r="K459" s="21"/>
      <c r="L459" s="21"/>
      <c r="M459" s="21"/>
      <c r="U459" s="21"/>
      <c r="V459" s="22"/>
      <c r="W459" s="22"/>
      <c r="X459" s="23"/>
      <c r="Y459" s="23"/>
      <c r="Z459" s="23"/>
      <c r="AA459" s="24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6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8"/>
      <c r="BF459" s="29"/>
    </row>
    <row r="460" spans="10:58" ht="17.25" customHeight="1" x14ac:dyDescent="0.15">
      <c r="J460" s="21"/>
      <c r="K460" s="21"/>
      <c r="L460" s="21"/>
      <c r="M460" s="21"/>
      <c r="U460" s="21"/>
      <c r="V460" s="22"/>
      <c r="W460" s="22"/>
      <c r="X460" s="23"/>
      <c r="Y460" s="23"/>
      <c r="Z460" s="23"/>
      <c r="AA460" s="24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6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8"/>
      <c r="BF460" s="29"/>
    </row>
    <row r="461" spans="10:58" ht="17.25" customHeight="1" x14ac:dyDescent="0.15">
      <c r="J461" s="21"/>
      <c r="K461" s="21"/>
      <c r="L461" s="21"/>
      <c r="M461" s="21"/>
      <c r="U461" s="21"/>
      <c r="V461" s="22"/>
      <c r="W461" s="22"/>
      <c r="X461" s="23"/>
      <c r="Y461" s="23"/>
      <c r="Z461" s="23"/>
      <c r="AA461" s="24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6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8"/>
      <c r="BF461" s="29"/>
    </row>
    <row r="462" spans="10:58" ht="17.25" customHeight="1" x14ac:dyDescent="0.15">
      <c r="J462" s="21"/>
      <c r="K462" s="21"/>
      <c r="L462" s="21"/>
      <c r="M462" s="21"/>
      <c r="U462" s="21"/>
      <c r="V462" s="22"/>
      <c r="W462" s="22"/>
      <c r="X462" s="23"/>
      <c r="Y462" s="23"/>
      <c r="Z462" s="23"/>
      <c r="AA462" s="24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6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8"/>
      <c r="BF462" s="29"/>
    </row>
    <row r="463" spans="10:58" ht="17.25" customHeight="1" x14ac:dyDescent="0.15">
      <c r="J463" s="21"/>
      <c r="K463" s="21"/>
      <c r="L463" s="21"/>
      <c r="M463" s="21"/>
      <c r="U463" s="21"/>
      <c r="V463" s="22"/>
      <c r="W463" s="22"/>
      <c r="X463" s="23"/>
      <c r="Y463" s="23"/>
      <c r="Z463" s="23"/>
      <c r="AA463" s="24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6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8"/>
      <c r="BF463" s="29"/>
    </row>
    <row r="464" spans="10:58" ht="17.25" customHeight="1" x14ac:dyDescent="0.15">
      <c r="J464" s="21"/>
      <c r="K464" s="21"/>
      <c r="L464" s="21"/>
      <c r="M464" s="21"/>
      <c r="U464" s="21"/>
      <c r="V464" s="22"/>
      <c r="W464" s="22"/>
      <c r="X464" s="23"/>
      <c r="Y464" s="23"/>
      <c r="Z464" s="23"/>
      <c r="AA464" s="24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6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8"/>
      <c r="BF464" s="29"/>
    </row>
    <row r="465" spans="10:58" ht="17.25" customHeight="1" x14ac:dyDescent="0.15">
      <c r="J465" s="21"/>
      <c r="K465" s="21"/>
      <c r="L465" s="21"/>
      <c r="M465" s="21"/>
      <c r="U465" s="21"/>
      <c r="V465" s="22"/>
      <c r="W465" s="22"/>
      <c r="X465" s="23"/>
      <c r="Y465" s="23"/>
      <c r="Z465" s="23"/>
      <c r="AA465" s="24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6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8"/>
      <c r="BF465" s="29"/>
    </row>
    <row r="466" spans="10:58" ht="17.25" customHeight="1" x14ac:dyDescent="0.15">
      <c r="J466" s="21"/>
      <c r="K466" s="21"/>
      <c r="L466" s="21"/>
      <c r="M466" s="21"/>
      <c r="U466" s="21"/>
      <c r="V466" s="22"/>
      <c r="W466" s="22"/>
      <c r="X466" s="23"/>
      <c r="Y466" s="23"/>
      <c r="Z466" s="23"/>
      <c r="AA466" s="24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6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8"/>
      <c r="BF466" s="29"/>
    </row>
    <row r="467" spans="10:58" ht="17.25" customHeight="1" x14ac:dyDescent="0.15">
      <c r="J467" s="21"/>
      <c r="K467" s="21"/>
      <c r="L467" s="21"/>
      <c r="M467" s="21"/>
      <c r="U467" s="21"/>
      <c r="V467" s="22"/>
      <c r="W467" s="22"/>
      <c r="X467" s="23"/>
      <c r="Y467" s="23"/>
      <c r="Z467" s="23"/>
      <c r="AA467" s="24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6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8"/>
      <c r="BF467" s="29"/>
    </row>
    <row r="468" spans="10:58" ht="17.25" customHeight="1" x14ac:dyDescent="0.15">
      <c r="J468" s="21"/>
      <c r="K468" s="21"/>
      <c r="L468" s="21"/>
      <c r="M468" s="21"/>
      <c r="U468" s="21"/>
      <c r="V468" s="22"/>
      <c r="W468" s="22"/>
      <c r="X468" s="23"/>
      <c r="Y468" s="23"/>
      <c r="Z468" s="23"/>
      <c r="AA468" s="24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6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8"/>
      <c r="BF468" s="29"/>
    </row>
    <row r="469" spans="10:58" ht="17.25" customHeight="1" x14ac:dyDescent="0.15">
      <c r="J469" s="21"/>
      <c r="K469" s="21"/>
      <c r="L469" s="21"/>
      <c r="M469" s="21"/>
      <c r="U469" s="21"/>
      <c r="V469" s="22"/>
      <c r="W469" s="22"/>
      <c r="X469" s="23"/>
      <c r="Y469" s="23"/>
      <c r="Z469" s="23"/>
      <c r="AA469" s="24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6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8"/>
      <c r="BF469" s="29"/>
    </row>
    <row r="470" spans="10:58" ht="17.25" customHeight="1" x14ac:dyDescent="0.15">
      <c r="J470" s="21"/>
      <c r="K470" s="21"/>
      <c r="L470" s="21"/>
      <c r="M470" s="21"/>
      <c r="U470" s="21"/>
      <c r="V470" s="22"/>
      <c r="W470" s="22"/>
      <c r="X470" s="23"/>
      <c r="Y470" s="23"/>
      <c r="Z470" s="23"/>
      <c r="AA470" s="24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6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8"/>
      <c r="BF470" s="29"/>
    </row>
    <row r="471" spans="10:58" ht="17.25" customHeight="1" x14ac:dyDescent="0.15">
      <c r="J471" s="21"/>
      <c r="K471" s="21"/>
      <c r="L471" s="21"/>
      <c r="M471" s="21"/>
      <c r="U471" s="21"/>
      <c r="V471" s="22"/>
      <c r="W471" s="22"/>
      <c r="X471" s="23"/>
      <c r="Y471" s="23"/>
      <c r="Z471" s="23"/>
      <c r="AA471" s="24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6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8"/>
      <c r="BF471" s="29"/>
    </row>
    <row r="472" spans="10:58" ht="17.25" customHeight="1" x14ac:dyDescent="0.15">
      <c r="J472" s="21"/>
      <c r="K472" s="21"/>
      <c r="L472" s="21"/>
      <c r="M472" s="21"/>
      <c r="U472" s="21"/>
      <c r="V472" s="22"/>
      <c r="W472" s="22"/>
      <c r="X472" s="23"/>
      <c r="Y472" s="23"/>
      <c r="Z472" s="23"/>
      <c r="AA472" s="24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6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8"/>
      <c r="BF472" s="29"/>
    </row>
    <row r="473" spans="10:58" ht="17.25" customHeight="1" x14ac:dyDescent="0.15">
      <c r="J473" s="21"/>
      <c r="K473" s="21"/>
      <c r="L473" s="21"/>
      <c r="M473" s="21"/>
      <c r="U473" s="21"/>
      <c r="V473" s="22"/>
      <c r="W473" s="22"/>
      <c r="X473" s="23"/>
      <c r="Y473" s="23"/>
      <c r="Z473" s="23"/>
      <c r="AA473" s="24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6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8"/>
      <c r="BF473" s="29"/>
    </row>
    <row r="474" spans="10:58" ht="17.25" customHeight="1" x14ac:dyDescent="0.15">
      <c r="J474" s="21"/>
      <c r="K474" s="21"/>
      <c r="L474" s="21"/>
      <c r="M474" s="21"/>
      <c r="U474" s="21"/>
      <c r="V474" s="22"/>
      <c r="W474" s="22"/>
      <c r="X474" s="23"/>
      <c r="Y474" s="23"/>
      <c r="Z474" s="23"/>
      <c r="AA474" s="24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6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8"/>
      <c r="BF474" s="29"/>
    </row>
    <row r="475" spans="10:58" ht="17.25" customHeight="1" x14ac:dyDescent="0.15">
      <c r="J475" s="21"/>
      <c r="K475" s="21"/>
      <c r="L475" s="21"/>
      <c r="M475" s="21"/>
      <c r="U475" s="21"/>
      <c r="V475" s="22"/>
      <c r="W475" s="22"/>
      <c r="X475" s="23"/>
      <c r="Y475" s="23"/>
      <c r="Z475" s="23"/>
      <c r="AA475" s="24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6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8"/>
      <c r="BF475" s="29"/>
    </row>
    <row r="476" spans="10:58" ht="17.25" customHeight="1" x14ac:dyDescent="0.15">
      <c r="J476" s="21"/>
      <c r="K476" s="21"/>
      <c r="L476" s="21"/>
      <c r="M476" s="21"/>
      <c r="U476" s="21"/>
      <c r="V476" s="22"/>
      <c r="W476" s="22"/>
      <c r="X476" s="23"/>
      <c r="Y476" s="23"/>
      <c r="Z476" s="23"/>
      <c r="AA476" s="24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6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8"/>
      <c r="BF476" s="29"/>
    </row>
    <row r="477" spans="10:58" ht="17.25" customHeight="1" x14ac:dyDescent="0.15">
      <c r="J477" s="21"/>
      <c r="K477" s="21"/>
      <c r="L477" s="21"/>
      <c r="M477" s="21"/>
      <c r="U477" s="21"/>
      <c r="V477" s="22"/>
      <c r="W477" s="22"/>
      <c r="X477" s="23"/>
      <c r="Y477" s="23"/>
      <c r="Z477" s="23"/>
      <c r="AA477" s="24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6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8"/>
      <c r="BF477" s="29"/>
    </row>
    <row r="478" spans="10:58" ht="17.25" customHeight="1" x14ac:dyDescent="0.15">
      <c r="J478" s="21"/>
      <c r="K478" s="21"/>
      <c r="L478" s="21"/>
      <c r="M478" s="21"/>
      <c r="U478" s="21"/>
      <c r="V478" s="22"/>
      <c r="W478" s="22"/>
      <c r="X478" s="23"/>
      <c r="Y478" s="23"/>
      <c r="Z478" s="23"/>
      <c r="AA478" s="24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6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8"/>
      <c r="BF478" s="29"/>
    </row>
    <row r="479" spans="10:58" ht="17.25" customHeight="1" x14ac:dyDescent="0.15">
      <c r="J479" s="21"/>
      <c r="K479" s="21"/>
      <c r="L479" s="21"/>
      <c r="M479" s="21"/>
      <c r="U479" s="21"/>
      <c r="V479" s="22"/>
      <c r="W479" s="22"/>
      <c r="X479" s="23"/>
      <c r="Y479" s="23"/>
      <c r="Z479" s="23"/>
      <c r="AA479" s="24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6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8"/>
      <c r="BF479" s="29"/>
    </row>
    <row r="480" spans="10:58" ht="17.25" customHeight="1" x14ac:dyDescent="0.15">
      <c r="J480" s="21"/>
      <c r="K480" s="21"/>
      <c r="L480" s="21"/>
      <c r="M480" s="21"/>
      <c r="U480" s="21"/>
      <c r="V480" s="22"/>
      <c r="W480" s="22"/>
      <c r="X480" s="23"/>
      <c r="Y480" s="23"/>
      <c r="Z480" s="23"/>
      <c r="AA480" s="24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6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8"/>
      <c r="BF480" s="29"/>
    </row>
    <row r="481" spans="10:58" ht="17.25" customHeight="1" x14ac:dyDescent="0.15">
      <c r="J481" s="21"/>
      <c r="K481" s="21"/>
      <c r="L481" s="21"/>
      <c r="M481" s="21"/>
      <c r="U481" s="21"/>
      <c r="V481" s="22"/>
      <c r="W481" s="22"/>
      <c r="X481" s="23"/>
      <c r="Y481" s="23"/>
      <c r="Z481" s="23"/>
      <c r="AA481" s="24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6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8"/>
      <c r="BF481" s="29"/>
    </row>
    <row r="482" spans="10:58" ht="17.25" customHeight="1" x14ac:dyDescent="0.15">
      <c r="J482" s="21"/>
      <c r="K482" s="21"/>
      <c r="L482" s="21"/>
      <c r="M482" s="21"/>
      <c r="U482" s="21"/>
      <c r="V482" s="22"/>
      <c r="W482" s="22"/>
      <c r="X482" s="23"/>
      <c r="Y482" s="23"/>
      <c r="Z482" s="23"/>
      <c r="AA482" s="24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6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8"/>
      <c r="BF482" s="29"/>
    </row>
    <row r="483" spans="10:58" ht="17.25" customHeight="1" x14ac:dyDescent="0.15">
      <c r="J483" s="21"/>
      <c r="K483" s="21"/>
      <c r="L483" s="21"/>
      <c r="M483" s="21"/>
      <c r="U483" s="21"/>
      <c r="V483" s="22"/>
      <c r="W483" s="22"/>
      <c r="X483" s="23"/>
      <c r="Y483" s="23"/>
      <c r="Z483" s="23"/>
      <c r="AA483" s="24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6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8"/>
      <c r="BF483" s="29"/>
    </row>
    <row r="484" spans="10:58" ht="17.25" customHeight="1" x14ac:dyDescent="0.15">
      <c r="J484" s="21"/>
      <c r="K484" s="21"/>
      <c r="L484" s="21"/>
      <c r="M484" s="21"/>
      <c r="U484" s="21"/>
      <c r="V484" s="22"/>
      <c r="W484" s="22"/>
      <c r="X484" s="23"/>
      <c r="Y484" s="23"/>
      <c r="Z484" s="23"/>
      <c r="AA484" s="24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6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8"/>
      <c r="BF484" s="29"/>
    </row>
    <row r="485" spans="10:58" ht="17.25" customHeight="1" x14ac:dyDescent="0.15">
      <c r="J485" s="21"/>
      <c r="K485" s="21"/>
      <c r="L485" s="21"/>
      <c r="M485" s="21"/>
      <c r="U485" s="21"/>
      <c r="V485" s="22"/>
      <c r="W485" s="22"/>
      <c r="X485" s="23"/>
      <c r="Y485" s="23"/>
      <c r="Z485" s="23"/>
      <c r="AA485" s="24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6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8"/>
      <c r="BF485" s="29"/>
    </row>
    <row r="486" spans="10:58" ht="17.25" customHeight="1" x14ac:dyDescent="0.15">
      <c r="J486" s="21"/>
      <c r="K486" s="21"/>
      <c r="L486" s="21"/>
      <c r="M486" s="21"/>
      <c r="U486" s="21"/>
      <c r="V486" s="22"/>
      <c r="W486" s="22"/>
      <c r="X486" s="23"/>
      <c r="Y486" s="23"/>
      <c r="Z486" s="23"/>
      <c r="AA486" s="24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6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8"/>
      <c r="BF486" s="29"/>
    </row>
    <row r="487" spans="10:58" ht="17.25" customHeight="1" x14ac:dyDescent="0.15">
      <c r="J487" s="21"/>
      <c r="K487" s="21"/>
      <c r="L487" s="21"/>
      <c r="M487" s="21"/>
      <c r="U487" s="21"/>
      <c r="V487" s="22"/>
      <c r="W487" s="22"/>
      <c r="X487" s="23"/>
      <c r="Y487" s="23"/>
      <c r="Z487" s="23"/>
      <c r="AA487" s="24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6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8"/>
      <c r="BF487" s="29"/>
    </row>
    <row r="488" spans="10:58" ht="17.25" customHeight="1" x14ac:dyDescent="0.15">
      <c r="J488" s="21"/>
      <c r="K488" s="21"/>
      <c r="L488" s="21"/>
      <c r="M488" s="21"/>
      <c r="U488" s="21"/>
      <c r="V488" s="22"/>
      <c r="W488" s="22"/>
      <c r="X488" s="23"/>
      <c r="Y488" s="23"/>
      <c r="Z488" s="23"/>
      <c r="AA488" s="24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6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8"/>
      <c r="BF488" s="29"/>
    </row>
    <row r="489" spans="10:58" ht="17.25" customHeight="1" x14ac:dyDescent="0.15">
      <c r="J489" s="21"/>
      <c r="K489" s="21"/>
      <c r="L489" s="21"/>
      <c r="M489" s="21"/>
      <c r="U489" s="21"/>
      <c r="V489" s="22"/>
      <c r="W489" s="22"/>
      <c r="X489" s="23"/>
      <c r="Y489" s="23"/>
      <c r="Z489" s="23"/>
      <c r="AA489" s="24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6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8"/>
      <c r="BF489" s="29"/>
    </row>
    <row r="490" spans="10:58" ht="17.25" customHeight="1" x14ac:dyDescent="0.15">
      <c r="J490" s="21"/>
      <c r="K490" s="21"/>
      <c r="L490" s="21"/>
      <c r="M490" s="21"/>
      <c r="U490" s="21"/>
      <c r="V490" s="22"/>
      <c r="W490" s="22"/>
      <c r="X490" s="23"/>
      <c r="Y490" s="23"/>
      <c r="Z490" s="23"/>
      <c r="AA490" s="24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6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8"/>
      <c r="BF490" s="29"/>
    </row>
    <row r="491" spans="10:58" ht="17.25" customHeight="1" x14ac:dyDescent="0.15">
      <c r="J491" s="21"/>
      <c r="K491" s="21"/>
      <c r="L491" s="21"/>
      <c r="M491" s="21"/>
      <c r="U491" s="21"/>
      <c r="V491" s="22"/>
      <c r="W491" s="22"/>
      <c r="X491" s="23"/>
      <c r="Y491" s="23"/>
      <c r="Z491" s="23"/>
      <c r="AA491" s="24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6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8"/>
      <c r="BF491" s="29"/>
    </row>
    <row r="492" spans="10:58" ht="17.25" customHeight="1" x14ac:dyDescent="0.15">
      <c r="J492" s="21"/>
      <c r="K492" s="21"/>
      <c r="L492" s="21"/>
      <c r="M492" s="21"/>
      <c r="U492" s="21"/>
      <c r="V492" s="22"/>
      <c r="W492" s="22"/>
      <c r="X492" s="23"/>
      <c r="Y492" s="23"/>
      <c r="Z492" s="23"/>
      <c r="AA492" s="24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6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8"/>
      <c r="BF492" s="29"/>
    </row>
    <row r="493" spans="10:58" ht="17.25" customHeight="1" x14ac:dyDescent="0.15">
      <c r="J493" s="21"/>
      <c r="K493" s="21"/>
      <c r="L493" s="21"/>
      <c r="M493" s="21"/>
      <c r="U493" s="21"/>
      <c r="V493" s="22"/>
      <c r="W493" s="22"/>
      <c r="X493" s="23"/>
      <c r="Y493" s="23"/>
      <c r="Z493" s="23"/>
      <c r="AA493" s="24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6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8"/>
      <c r="BF493" s="29"/>
    </row>
    <row r="494" spans="10:58" ht="17.25" customHeight="1" x14ac:dyDescent="0.15">
      <c r="J494" s="21"/>
      <c r="K494" s="21"/>
      <c r="L494" s="21"/>
      <c r="M494" s="21"/>
      <c r="U494" s="21"/>
      <c r="V494" s="22"/>
      <c r="W494" s="22"/>
      <c r="X494" s="23"/>
      <c r="Y494" s="23"/>
      <c r="Z494" s="23"/>
      <c r="AA494" s="24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6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8"/>
      <c r="BF494" s="29"/>
    </row>
    <row r="495" spans="10:58" ht="17.25" customHeight="1" x14ac:dyDescent="0.15">
      <c r="J495" s="21"/>
      <c r="K495" s="21"/>
      <c r="L495" s="21"/>
      <c r="M495" s="21"/>
      <c r="U495" s="21"/>
      <c r="V495" s="22"/>
      <c r="W495" s="22"/>
      <c r="X495" s="23"/>
      <c r="Y495" s="23"/>
      <c r="Z495" s="23"/>
      <c r="AA495" s="24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6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8"/>
      <c r="BF495" s="29"/>
    </row>
    <row r="496" spans="10:58" ht="17.25" customHeight="1" x14ac:dyDescent="0.15">
      <c r="J496" s="21"/>
      <c r="K496" s="21"/>
      <c r="L496" s="21"/>
      <c r="M496" s="21"/>
      <c r="U496" s="21"/>
      <c r="V496" s="22"/>
      <c r="W496" s="22"/>
      <c r="X496" s="23"/>
      <c r="Y496" s="23"/>
      <c r="Z496" s="23"/>
      <c r="AA496" s="24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6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8"/>
      <c r="BF496" s="29"/>
    </row>
    <row r="497" spans="10:58" ht="17.25" customHeight="1" x14ac:dyDescent="0.15">
      <c r="J497" s="21"/>
      <c r="K497" s="21"/>
      <c r="L497" s="21"/>
      <c r="M497" s="21"/>
      <c r="U497" s="21"/>
      <c r="V497" s="22"/>
      <c r="W497" s="22"/>
      <c r="X497" s="23"/>
      <c r="Y497" s="23"/>
      <c r="Z497" s="23"/>
      <c r="AA497" s="24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6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8"/>
      <c r="BF497" s="29"/>
    </row>
    <row r="498" spans="10:58" ht="17.25" customHeight="1" x14ac:dyDescent="0.15">
      <c r="J498" s="21"/>
      <c r="K498" s="21"/>
      <c r="L498" s="21"/>
      <c r="M498" s="21"/>
      <c r="U498" s="21"/>
      <c r="V498" s="22"/>
      <c r="W498" s="22"/>
      <c r="X498" s="23"/>
      <c r="Y498" s="23"/>
      <c r="Z498" s="23"/>
      <c r="AA498" s="24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6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8"/>
      <c r="BF498" s="29"/>
    </row>
    <row r="499" spans="10:58" ht="17.25" customHeight="1" x14ac:dyDescent="0.15">
      <c r="J499" s="21"/>
      <c r="K499" s="21"/>
      <c r="L499" s="21"/>
      <c r="M499" s="21"/>
      <c r="U499" s="21"/>
      <c r="V499" s="22"/>
      <c r="W499" s="22"/>
      <c r="X499" s="23"/>
      <c r="Y499" s="23"/>
      <c r="Z499" s="23"/>
      <c r="AA499" s="24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6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8"/>
      <c r="BF499" s="29"/>
    </row>
    <row r="500" spans="10:58" ht="17.25" customHeight="1" x14ac:dyDescent="0.15">
      <c r="J500" s="21"/>
      <c r="K500" s="21"/>
      <c r="L500" s="21"/>
      <c r="M500" s="21"/>
      <c r="U500" s="21"/>
      <c r="V500" s="22"/>
      <c r="W500" s="22"/>
      <c r="X500" s="23"/>
      <c r="Y500" s="23"/>
      <c r="Z500" s="23"/>
      <c r="AA500" s="24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6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8"/>
      <c r="BF500" s="29"/>
    </row>
    <row r="501" spans="10:58" ht="17.25" customHeight="1" x14ac:dyDescent="0.15">
      <c r="J501" s="21"/>
      <c r="K501" s="21"/>
      <c r="L501" s="21"/>
      <c r="M501" s="21"/>
      <c r="U501" s="21"/>
      <c r="V501" s="22"/>
      <c r="W501" s="22"/>
      <c r="X501" s="23"/>
      <c r="Y501" s="23"/>
      <c r="Z501" s="23"/>
      <c r="AA501" s="24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6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8"/>
      <c r="BF501" s="29"/>
    </row>
    <row r="502" spans="10:58" ht="17.25" customHeight="1" x14ac:dyDescent="0.15">
      <c r="J502" s="21"/>
      <c r="K502" s="21"/>
      <c r="L502" s="21"/>
      <c r="M502" s="21"/>
      <c r="U502" s="21"/>
      <c r="V502" s="22"/>
      <c r="W502" s="22"/>
      <c r="X502" s="23"/>
      <c r="Y502" s="23"/>
      <c r="Z502" s="23"/>
      <c r="AA502" s="24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6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8"/>
      <c r="BF502" s="29"/>
    </row>
    <row r="503" spans="10:58" ht="17.25" customHeight="1" x14ac:dyDescent="0.15">
      <c r="J503" s="21"/>
      <c r="K503" s="21"/>
      <c r="L503" s="21"/>
      <c r="M503" s="21"/>
      <c r="U503" s="21"/>
      <c r="V503" s="22"/>
      <c r="W503" s="22"/>
      <c r="X503" s="23"/>
      <c r="Y503" s="23"/>
      <c r="Z503" s="23"/>
      <c r="AA503" s="24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6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8"/>
      <c r="BF503" s="29"/>
    </row>
    <row r="504" spans="10:58" ht="17.25" customHeight="1" x14ac:dyDescent="0.15">
      <c r="J504" s="21"/>
      <c r="K504" s="21"/>
      <c r="L504" s="21"/>
      <c r="M504" s="21"/>
      <c r="U504" s="21"/>
      <c r="V504" s="22"/>
      <c r="W504" s="22"/>
      <c r="X504" s="23"/>
      <c r="Y504" s="23"/>
      <c r="Z504" s="23"/>
      <c r="AA504" s="24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6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8"/>
      <c r="BF504" s="29"/>
    </row>
    <row r="505" spans="10:58" ht="17.25" customHeight="1" x14ac:dyDescent="0.15">
      <c r="J505" s="21"/>
      <c r="K505" s="21"/>
      <c r="L505" s="21"/>
      <c r="M505" s="21"/>
      <c r="U505" s="21"/>
      <c r="V505" s="22"/>
      <c r="W505" s="22"/>
      <c r="X505" s="23"/>
      <c r="Y505" s="23"/>
      <c r="Z505" s="23"/>
      <c r="AA505" s="24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6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8"/>
      <c r="BF505" s="29"/>
    </row>
    <row r="506" spans="10:58" ht="17.25" customHeight="1" x14ac:dyDescent="0.15">
      <c r="J506" s="21"/>
      <c r="K506" s="21"/>
      <c r="L506" s="21"/>
      <c r="M506" s="21"/>
      <c r="U506" s="21"/>
      <c r="V506" s="22"/>
      <c r="W506" s="22"/>
      <c r="X506" s="23"/>
      <c r="Y506" s="23"/>
      <c r="Z506" s="23"/>
      <c r="AA506" s="24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6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8"/>
      <c r="BF506" s="29"/>
    </row>
    <row r="507" spans="10:58" ht="17.25" customHeight="1" x14ac:dyDescent="0.15">
      <c r="J507" s="21"/>
      <c r="K507" s="21"/>
      <c r="L507" s="21"/>
      <c r="M507" s="21"/>
      <c r="U507" s="21"/>
      <c r="V507" s="22"/>
      <c r="W507" s="22"/>
      <c r="X507" s="23"/>
      <c r="Y507" s="23"/>
      <c r="Z507" s="23"/>
      <c r="AA507" s="24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6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8"/>
      <c r="BF507" s="29"/>
    </row>
    <row r="508" spans="10:58" ht="17.25" customHeight="1" x14ac:dyDescent="0.15">
      <c r="J508" s="21"/>
      <c r="K508" s="21"/>
      <c r="L508" s="21"/>
      <c r="M508" s="21"/>
      <c r="U508" s="21"/>
      <c r="V508" s="22"/>
      <c r="W508" s="22"/>
      <c r="X508" s="23"/>
      <c r="Y508" s="23"/>
      <c r="Z508" s="23"/>
      <c r="AA508" s="24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6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8"/>
      <c r="BF508" s="29"/>
    </row>
    <row r="509" spans="10:58" ht="17.25" customHeight="1" x14ac:dyDescent="0.15">
      <c r="J509" s="21"/>
      <c r="K509" s="21"/>
      <c r="L509" s="21"/>
      <c r="M509" s="21"/>
      <c r="U509" s="21"/>
      <c r="V509" s="22"/>
      <c r="W509" s="22"/>
      <c r="X509" s="23"/>
      <c r="Y509" s="23"/>
      <c r="Z509" s="23"/>
      <c r="AA509" s="24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6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8"/>
      <c r="BF509" s="29"/>
    </row>
    <row r="510" spans="10:58" ht="17.25" customHeight="1" x14ac:dyDescent="0.15">
      <c r="J510" s="21"/>
      <c r="K510" s="21"/>
      <c r="L510" s="21"/>
      <c r="M510" s="21"/>
      <c r="U510" s="21"/>
      <c r="V510" s="22"/>
      <c r="W510" s="22"/>
      <c r="X510" s="23"/>
      <c r="Y510" s="23"/>
      <c r="Z510" s="23"/>
      <c r="AA510" s="24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6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8"/>
      <c r="BF510" s="29"/>
    </row>
    <row r="511" spans="10:58" ht="17.25" customHeight="1" x14ac:dyDescent="0.15">
      <c r="J511" s="21"/>
      <c r="K511" s="21"/>
      <c r="L511" s="21"/>
      <c r="M511" s="21"/>
      <c r="U511" s="21"/>
      <c r="V511" s="22"/>
      <c r="W511" s="22"/>
      <c r="X511" s="23"/>
      <c r="Y511" s="23"/>
      <c r="Z511" s="23"/>
      <c r="AA511" s="24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6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8"/>
      <c r="BF511" s="29"/>
    </row>
    <row r="512" spans="10:58" ht="17.25" customHeight="1" x14ac:dyDescent="0.15">
      <c r="J512" s="21"/>
      <c r="K512" s="21"/>
      <c r="L512" s="21"/>
      <c r="M512" s="21"/>
      <c r="U512" s="21"/>
      <c r="V512" s="22"/>
      <c r="W512" s="22"/>
      <c r="X512" s="23"/>
      <c r="Y512" s="23"/>
      <c r="Z512" s="23"/>
      <c r="AA512" s="24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6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8"/>
      <c r="BF512" s="29"/>
    </row>
    <row r="513" spans="10:58" ht="17.25" customHeight="1" x14ac:dyDescent="0.15">
      <c r="J513" s="21"/>
      <c r="K513" s="21"/>
      <c r="L513" s="21"/>
      <c r="M513" s="21"/>
      <c r="U513" s="21"/>
      <c r="V513" s="22"/>
      <c r="W513" s="22"/>
      <c r="X513" s="23"/>
      <c r="Y513" s="23"/>
      <c r="Z513" s="23"/>
      <c r="AA513" s="24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6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8"/>
      <c r="BF513" s="29"/>
    </row>
    <row r="514" spans="10:58" ht="17.25" customHeight="1" x14ac:dyDescent="0.15">
      <c r="J514" s="21"/>
      <c r="K514" s="21"/>
      <c r="L514" s="21"/>
      <c r="M514" s="21"/>
      <c r="U514" s="21"/>
      <c r="V514" s="22"/>
      <c r="W514" s="22"/>
      <c r="X514" s="23"/>
      <c r="Y514" s="23"/>
      <c r="Z514" s="23"/>
      <c r="AA514" s="24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6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8"/>
      <c r="BF514" s="29"/>
    </row>
    <row r="515" spans="10:58" ht="17.25" customHeight="1" x14ac:dyDescent="0.15">
      <c r="J515" s="21"/>
      <c r="K515" s="21"/>
      <c r="L515" s="21"/>
      <c r="M515" s="21"/>
      <c r="U515" s="21"/>
      <c r="V515" s="22"/>
      <c r="W515" s="22"/>
      <c r="X515" s="23"/>
      <c r="Y515" s="23"/>
      <c r="Z515" s="23"/>
      <c r="AA515" s="24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6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8"/>
      <c r="BF515" s="29"/>
    </row>
    <row r="516" spans="10:58" ht="17.25" customHeight="1" x14ac:dyDescent="0.15">
      <c r="J516" s="21"/>
      <c r="K516" s="21"/>
      <c r="L516" s="21"/>
      <c r="M516" s="21"/>
      <c r="U516" s="21"/>
      <c r="V516" s="22"/>
      <c r="W516" s="22"/>
      <c r="X516" s="23"/>
      <c r="Y516" s="23"/>
      <c r="Z516" s="23"/>
      <c r="AA516" s="24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6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8"/>
      <c r="BF516" s="29"/>
    </row>
    <row r="517" spans="10:58" ht="17.25" customHeight="1" x14ac:dyDescent="0.15">
      <c r="J517" s="21"/>
      <c r="K517" s="21"/>
      <c r="L517" s="21"/>
      <c r="M517" s="21"/>
      <c r="U517" s="21"/>
      <c r="V517" s="22"/>
      <c r="W517" s="22"/>
      <c r="X517" s="23"/>
      <c r="Y517" s="23"/>
      <c r="Z517" s="23"/>
      <c r="AA517" s="24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6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8"/>
      <c r="BF517" s="29"/>
    </row>
    <row r="518" spans="10:58" ht="17.25" customHeight="1" x14ac:dyDescent="0.15">
      <c r="J518" s="21"/>
      <c r="K518" s="21"/>
      <c r="L518" s="21"/>
      <c r="M518" s="21"/>
      <c r="U518" s="21"/>
      <c r="V518" s="22"/>
      <c r="W518" s="22"/>
      <c r="X518" s="23"/>
      <c r="Y518" s="23"/>
      <c r="Z518" s="23"/>
      <c r="AA518" s="24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6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8"/>
      <c r="BF518" s="29"/>
    </row>
    <row r="519" spans="10:58" ht="17.25" customHeight="1" x14ac:dyDescent="0.15">
      <c r="J519" s="21"/>
      <c r="K519" s="21"/>
      <c r="L519" s="21"/>
      <c r="M519" s="21"/>
      <c r="U519" s="21"/>
      <c r="V519" s="22"/>
      <c r="W519" s="22"/>
      <c r="X519" s="23"/>
      <c r="Y519" s="23"/>
      <c r="Z519" s="23"/>
      <c r="AA519" s="24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6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8"/>
      <c r="BF519" s="29"/>
    </row>
    <row r="520" spans="10:58" ht="17.25" customHeight="1" x14ac:dyDescent="0.15">
      <c r="J520" s="21"/>
      <c r="K520" s="21"/>
      <c r="L520" s="21"/>
      <c r="M520" s="21"/>
      <c r="U520" s="21"/>
      <c r="V520" s="22"/>
      <c r="W520" s="22"/>
      <c r="X520" s="23"/>
      <c r="Y520" s="23"/>
      <c r="Z520" s="23"/>
      <c r="AA520" s="24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6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8"/>
      <c r="BF520" s="29"/>
    </row>
    <row r="521" spans="10:58" ht="17.25" customHeight="1" x14ac:dyDescent="0.15">
      <c r="J521" s="21"/>
      <c r="K521" s="21"/>
      <c r="L521" s="21"/>
      <c r="M521" s="21"/>
      <c r="U521" s="21"/>
      <c r="V521" s="22"/>
      <c r="W521" s="22"/>
      <c r="X521" s="23"/>
      <c r="Y521" s="23"/>
      <c r="Z521" s="23"/>
      <c r="AA521" s="24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6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8"/>
      <c r="BF521" s="29"/>
    </row>
    <row r="522" spans="10:58" ht="17.25" customHeight="1" x14ac:dyDescent="0.15">
      <c r="J522" s="21"/>
      <c r="K522" s="21"/>
      <c r="L522" s="21"/>
      <c r="M522" s="21"/>
      <c r="U522" s="21"/>
      <c r="V522" s="22"/>
      <c r="W522" s="22"/>
      <c r="X522" s="23"/>
      <c r="Y522" s="23"/>
      <c r="Z522" s="23"/>
      <c r="AA522" s="24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6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8"/>
      <c r="BF522" s="29"/>
    </row>
    <row r="523" spans="10:58" ht="17.25" customHeight="1" x14ac:dyDescent="0.15">
      <c r="J523" s="21"/>
      <c r="K523" s="21"/>
      <c r="L523" s="21"/>
      <c r="M523" s="21"/>
      <c r="U523" s="21"/>
      <c r="V523" s="22"/>
      <c r="W523" s="22"/>
      <c r="X523" s="23"/>
      <c r="Y523" s="23"/>
      <c r="Z523" s="23"/>
      <c r="AA523" s="24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6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8"/>
      <c r="BF523" s="29"/>
    </row>
    <row r="524" spans="10:58" ht="17.25" customHeight="1" x14ac:dyDescent="0.15">
      <c r="J524" s="21"/>
      <c r="K524" s="21"/>
      <c r="L524" s="21"/>
      <c r="M524" s="21"/>
      <c r="U524" s="21"/>
      <c r="V524" s="22"/>
      <c r="W524" s="22"/>
      <c r="X524" s="23"/>
      <c r="Y524" s="23"/>
      <c r="Z524" s="23"/>
      <c r="AA524" s="24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6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8"/>
      <c r="BF524" s="29"/>
    </row>
    <row r="525" spans="10:58" ht="17.25" customHeight="1" x14ac:dyDescent="0.15">
      <c r="J525" s="21"/>
      <c r="K525" s="21"/>
      <c r="L525" s="21"/>
      <c r="M525" s="21"/>
      <c r="U525" s="21"/>
      <c r="V525" s="22"/>
      <c r="W525" s="22"/>
      <c r="X525" s="23"/>
      <c r="Y525" s="23"/>
      <c r="Z525" s="23"/>
      <c r="AA525" s="24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6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8"/>
      <c r="BF525" s="29"/>
    </row>
    <row r="526" spans="10:58" ht="17.25" customHeight="1" x14ac:dyDescent="0.15">
      <c r="J526" s="21"/>
      <c r="K526" s="21"/>
      <c r="L526" s="21"/>
      <c r="M526" s="21"/>
      <c r="U526" s="21"/>
      <c r="V526" s="22"/>
      <c r="W526" s="22"/>
      <c r="X526" s="23"/>
      <c r="Y526" s="23"/>
      <c r="Z526" s="23"/>
      <c r="AA526" s="24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6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8"/>
      <c r="BF526" s="29"/>
    </row>
    <row r="527" spans="10:58" ht="17.25" customHeight="1" x14ac:dyDescent="0.15">
      <c r="J527" s="21"/>
      <c r="K527" s="21"/>
      <c r="L527" s="21"/>
      <c r="M527" s="21"/>
      <c r="U527" s="21"/>
      <c r="V527" s="22"/>
      <c r="W527" s="22"/>
      <c r="X527" s="23"/>
      <c r="Y527" s="23"/>
      <c r="Z527" s="23"/>
      <c r="AA527" s="24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6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8"/>
      <c r="BF527" s="29"/>
    </row>
    <row r="528" spans="10:58" ht="17.25" customHeight="1" x14ac:dyDescent="0.15">
      <c r="J528" s="21"/>
      <c r="K528" s="21"/>
      <c r="L528" s="21"/>
      <c r="M528" s="21"/>
      <c r="U528" s="21"/>
      <c r="V528" s="22"/>
      <c r="W528" s="22"/>
      <c r="X528" s="23"/>
      <c r="Y528" s="23"/>
      <c r="Z528" s="23"/>
      <c r="AA528" s="24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6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8"/>
      <c r="BF528" s="29"/>
    </row>
    <row r="529" spans="10:58" ht="17.25" customHeight="1" x14ac:dyDescent="0.15">
      <c r="J529" s="21"/>
      <c r="K529" s="21"/>
      <c r="L529" s="21"/>
      <c r="M529" s="21"/>
      <c r="U529" s="21"/>
      <c r="V529" s="22"/>
      <c r="W529" s="22"/>
      <c r="X529" s="23"/>
      <c r="Y529" s="23"/>
      <c r="Z529" s="23"/>
      <c r="AA529" s="24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6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8"/>
      <c r="BF529" s="29"/>
    </row>
    <row r="530" spans="10:58" ht="17.25" customHeight="1" x14ac:dyDescent="0.15">
      <c r="J530" s="21"/>
      <c r="K530" s="21"/>
      <c r="L530" s="21"/>
      <c r="M530" s="21"/>
      <c r="U530" s="21"/>
      <c r="V530" s="22"/>
      <c r="W530" s="22"/>
      <c r="X530" s="23"/>
      <c r="Y530" s="23"/>
      <c r="Z530" s="23"/>
      <c r="AA530" s="24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6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8"/>
      <c r="BF530" s="29"/>
    </row>
    <row r="531" spans="10:58" ht="17.25" customHeight="1" x14ac:dyDescent="0.15">
      <c r="J531" s="21"/>
      <c r="K531" s="21"/>
      <c r="L531" s="21"/>
      <c r="M531" s="21"/>
      <c r="U531" s="21"/>
      <c r="V531" s="22"/>
      <c r="W531" s="22"/>
      <c r="X531" s="23"/>
      <c r="Y531" s="23"/>
      <c r="Z531" s="23"/>
      <c r="AA531" s="24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6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8"/>
      <c r="BF531" s="29"/>
    </row>
    <row r="532" spans="10:58" ht="17.25" customHeight="1" x14ac:dyDescent="0.15">
      <c r="J532" s="21"/>
      <c r="K532" s="21"/>
      <c r="L532" s="21"/>
      <c r="M532" s="21"/>
      <c r="U532" s="21"/>
      <c r="V532" s="22"/>
      <c r="W532" s="22"/>
      <c r="X532" s="23"/>
      <c r="Y532" s="23"/>
      <c r="Z532" s="23"/>
      <c r="AA532" s="24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6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8"/>
      <c r="BF532" s="29"/>
    </row>
    <row r="533" spans="10:58" ht="17.25" customHeight="1" x14ac:dyDescent="0.15">
      <c r="J533" s="21"/>
      <c r="K533" s="21"/>
      <c r="L533" s="21"/>
      <c r="M533" s="21"/>
      <c r="U533" s="21"/>
      <c r="V533" s="22"/>
      <c r="W533" s="22"/>
      <c r="X533" s="23"/>
      <c r="Y533" s="23"/>
      <c r="Z533" s="23"/>
      <c r="AA533" s="24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6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8"/>
      <c r="BF533" s="29"/>
    </row>
    <row r="534" spans="10:58" ht="17.25" customHeight="1" x14ac:dyDescent="0.15">
      <c r="J534" s="21"/>
      <c r="K534" s="21"/>
      <c r="L534" s="21"/>
      <c r="M534" s="21"/>
      <c r="U534" s="21"/>
      <c r="V534" s="22"/>
      <c r="W534" s="22"/>
      <c r="X534" s="23"/>
      <c r="Y534" s="23"/>
      <c r="Z534" s="23"/>
      <c r="AA534" s="24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6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8"/>
      <c r="BF534" s="29"/>
    </row>
    <row r="535" spans="10:58" ht="17.25" customHeight="1" x14ac:dyDescent="0.15">
      <c r="J535" s="21"/>
      <c r="K535" s="21"/>
      <c r="L535" s="21"/>
      <c r="M535" s="21"/>
      <c r="U535" s="21"/>
      <c r="V535" s="22"/>
      <c r="W535" s="22"/>
      <c r="X535" s="23"/>
      <c r="Y535" s="23"/>
      <c r="Z535" s="23"/>
      <c r="AA535" s="24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6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8"/>
      <c r="BF535" s="29"/>
    </row>
    <row r="536" spans="10:58" ht="17.25" customHeight="1" x14ac:dyDescent="0.15">
      <c r="J536" s="21"/>
      <c r="K536" s="21"/>
      <c r="L536" s="21"/>
      <c r="M536" s="21"/>
      <c r="U536" s="21"/>
      <c r="V536" s="22"/>
      <c r="W536" s="22"/>
      <c r="X536" s="23"/>
      <c r="Y536" s="23"/>
      <c r="Z536" s="23"/>
      <c r="AA536" s="24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6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8"/>
      <c r="BF536" s="29"/>
    </row>
    <row r="537" spans="10:58" ht="17.25" customHeight="1" x14ac:dyDescent="0.15">
      <c r="J537" s="21"/>
      <c r="K537" s="21"/>
      <c r="L537" s="21"/>
      <c r="M537" s="21"/>
      <c r="U537" s="21"/>
      <c r="V537" s="22"/>
      <c r="W537" s="22"/>
      <c r="X537" s="23"/>
      <c r="Y537" s="23"/>
      <c r="Z537" s="23"/>
      <c r="AA537" s="24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6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8"/>
      <c r="BF537" s="29"/>
    </row>
    <row r="538" spans="10:58" ht="17.25" customHeight="1" x14ac:dyDescent="0.15">
      <c r="J538" s="21"/>
      <c r="K538" s="21"/>
      <c r="L538" s="21"/>
      <c r="M538" s="21"/>
      <c r="U538" s="21"/>
      <c r="V538" s="22"/>
      <c r="W538" s="22"/>
      <c r="X538" s="23"/>
      <c r="Y538" s="23"/>
      <c r="Z538" s="23"/>
      <c r="AA538" s="24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6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8"/>
      <c r="BF538" s="29"/>
    </row>
    <row r="539" spans="10:58" ht="17.25" customHeight="1" x14ac:dyDescent="0.15">
      <c r="J539" s="21"/>
      <c r="K539" s="21"/>
      <c r="L539" s="21"/>
      <c r="M539" s="21"/>
      <c r="U539" s="21"/>
      <c r="V539" s="22"/>
      <c r="W539" s="22"/>
      <c r="X539" s="23"/>
      <c r="Y539" s="23"/>
      <c r="Z539" s="23"/>
      <c r="AA539" s="24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6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8"/>
      <c r="BF539" s="29"/>
    </row>
    <row r="540" spans="10:58" ht="17.25" customHeight="1" x14ac:dyDescent="0.15">
      <c r="J540" s="21"/>
      <c r="K540" s="21"/>
      <c r="L540" s="21"/>
      <c r="M540" s="21"/>
      <c r="U540" s="21"/>
      <c r="V540" s="22"/>
      <c r="W540" s="22"/>
      <c r="X540" s="23"/>
      <c r="Y540" s="23"/>
      <c r="Z540" s="23"/>
      <c r="AA540" s="24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6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8"/>
      <c r="BF540" s="29"/>
    </row>
    <row r="541" spans="10:58" ht="17.25" customHeight="1" x14ac:dyDescent="0.15">
      <c r="J541" s="21"/>
      <c r="K541" s="21"/>
      <c r="L541" s="21"/>
      <c r="M541" s="21"/>
      <c r="U541" s="21"/>
      <c r="V541" s="22"/>
      <c r="W541" s="22"/>
      <c r="X541" s="23"/>
      <c r="Y541" s="23"/>
      <c r="Z541" s="23"/>
      <c r="AA541" s="24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6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8"/>
      <c r="BF541" s="29"/>
    </row>
    <row r="542" spans="10:58" ht="17.25" customHeight="1" x14ac:dyDescent="0.15">
      <c r="J542" s="21"/>
      <c r="K542" s="21"/>
      <c r="L542" s="21"/>
      <c r="M542" s="21"/>
      <c r="U542" s="21"/>
      <c r="V542" s="22"/>
      <c r="W542" s="22"/>
      <c r="X542" s="23"/>
      <c r="Y542" s="23"/>
      <c r="Z542" s="23"/>
      <c r="AA542" s="24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6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8"/>
      <c r="BF542" s="29"/>
    </row>
    <row r="543" spans="10:58" ht="17.25" customHeight="1" x14ac:dyDescent="0.15">
      <c r="J543" s="21"/>
      <c r="K543" s="21"/>
      <c r="L543" s="21"/>
      <c r="M543" s="21"/>
      <c r="U543" s="21"/>
      <c r="V543" s="22"/>
      <c r="W543" s="22"/>
      <c r="X543" s="23"/>
      <c r="Y543" s="23"/>
      <c r="Z543" s="23"/>
      <c r="AA543" s="24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6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8"/>
      <c r="BF543" s="29"/>
    </row>
    <row r="544" spans="10:58" ht="17.25" customHeight="1" x14ac:dyDescent="0.15">
      <c r="J544" s="21"/>
      <c r="K544" s="21"/>
      <c r="L544" s="21"/>
      <c r="M544" s="21"/>
      <c r="U544" s="21"/>
      <c r="V544" s="22"/>
      <c r="W544" s="22"/>
      <c r="X544" s="23"/>
      <c r="Y544" s="23"/>
      <c r="Z544" s="23"/>
      <c r="AA544" s="24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6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8"/>
      <c r="BF544" s="29"/>
    </row>
    <row r="545" spans="10:58" ht="17.25" customHeight="1" x14ac:dyDescent="0.15">
      <c r="J545" s="21"/>
      <c r="K545" s="21"/>
      <c r="L545" s="21"/>
      <c r="M545" s="21"/>
      <c r="U545" s="21"/>
      <c r="V545" s="22"/>
      <c r="W545" s="22"/>
      <c r="X545" s="23"/>
      <c r="Y545" s="23"/>
      <c r="Z545" s="23"/>
      <c r="AA545" s="24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6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8"/>
      <c r="BF545" s="29"/>
    </row>
    <row r="546" spans="10:58" ht="17.25" customHeight="1" x14ac:dyDescent="0.15">
      <c r="J546" s="21"/>
      <c r="K546" s="21"/>
      <c r="L546" s="21"/>
      <c r="M546" s="21"/>
      <c r="U546" s="21"/>
      <c r="V546" s="22"/>
      <c r="W546" s="22"/>
      <c r="X546" s="23"/>
      <c r="Y546" s="23"/>
      <c r="Z546" s="23"/>
      <c r="AA546" s="24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6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8"/>
      <c r="BF546" s="29"/>
    </row>
    <row r="547" spans="10:58" ht="17.25" customHeight="1" x14ac:dyDescent="0.15">
      <c r="J547" s="21"/>
      <c r="K547" s="21"/>
      <c r="L547" s="21"/>
      <c r="M547" s="21"/>
      <c r="U547" s="21"/>
      <c r="V547" s="22"/>
      <c r="W547" s="22"/>
      <c r="X547" s="23"/>
      <c r="Y547" s="23"/>
      <c r="Z547" s="23"/>
      <c r="AA547" s="24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6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8"/>
      <c r="BF547" s="29"/>
    </row>
    <row r="548" spans="10:58" ht="17.25" customHeight="1" x14ac:dyDescent="0.15">
      <c r="J548" s="21"/>
      <c r="K548" s="21"/>
      <c r="L548" s="21"/>
      <c r="M548" s="21"/>
      <c r="U548" s="21"/>
      <c r="V548" s="22"/>
      <c r="W548" s="22"/>
      <c r="X548" s="23"/>
      <c r="Y548" s="23"/>
      <c r="Z548" s="23"/>
      <c r="AA548" s="24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6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8"/>
      <c r="BF548" s="29"/>
    </row>
    <row r="549" spans="10:58" ht="17.25" customHeight="1" x14ac:dyDescent="0.15">
      <c r="J549" s="21"/>
      <c r="K549" s="21"/>
      <c r="L549" s="21"/>
      <c r="M549" s="21"/>
      <c r="U549" s="21"/>
      <c r="V549" s="22"/>
      <c r="W549" s="22"/>
      <c r="X549" s="23"/>
      <c r="Y549" s="23"/>
      <c r="Z549" s="23"/>
      <c r="AA549" s="24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6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8"/>
      <c r="BF549" s="29"/>
    </row>
    <row r="550" spans="10:58" ht="17.25" customHeight="1" x14ac:dyDescent="0.15">
      <c r="J550" s="21"/>
      <c r="K550" s="21"/>
      <c r="L550" s="21"/>
      <c r="M550" s="21"/>
      <c r="U550" s="21"/>
      <c r="V550" s="22"/>
      <c r="W550" s="22"/>
      <c r="X550" s="23"/>
      <c r="Y550" s="23"/>
      <c r="Z550" s="23"/>
      <c r="AA550" s="24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6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8"/>
      <c r="BF550" s="29"/>
    </row>
    <row r="551" spans="10:58" ht="17.25" customHeight="1" x14ac:dyDescent="0.15">
      <c r="J551" s="21"/>
      <c r="K551" s="21"/>
      <c r="L551" s="21"/>
      <c r="M551" s="21"/>
      <c r="U551" s="21"/>
      <c r="V551" s="22"/>
      <c r="W551" s="22"/>
      <c r="X551" s="23"/>
      <c r="Y551" s="23"/>
      <c r="Z551" s="23"/>
      <c r="AA551" s="24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6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8"/>
      <c r="BF551" s="29"/>
    </row>
    <row r="552" spans="10:58" ht="17.25" customHeight="1" x14ac:dyDescent="0.15">
      <c r="J552" s="21"/>
      <c r="K552" s="21"/>
      <c r="L552" s="21"/>
      <c r="M552" s="21"/>
      <c r="U552" s="21"/>
      <c r="V552" s="22"/>
      <c r="W552" s="22"/>
      <c r="X552" s="23"/>
      <c r="Y552" s="23"/>
      <c r="Z552" s="23"/>
      <c r="AA552" s="24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6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8"/>
      <c r="BF552" s="29"/>
    </row>
    <row r="553" spans="10:58" ht="17.25" customHeight="1" x14ac:dyDescent="0.15">
      <c r="J553" s="21"/>
      <c r="K553" s="21"/>
      <c r="L553" s="21"/>
      <c r="M553" s="21"/>
      <c r="U553" s="21"/>
      <c r="V553" s="22"/>
      <c r="W553" s="22"/>
      <c r="X553" s="23"/>
      <c r="Y553" s="23"/>
      <c r="Z553" s="23"/>
      <c r="AA553" s="24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6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8"/>
      <c r="BF553" s="29"/>
    </row>
    <row r="554" spans="10:58" ht="17.25" customHeight="1" x14ac:dyDescent="0.15">
      <c r="J554" s="21"/>
      <c r="K554" s="21"/>
      <c r="L554" s="21"/>
      <c r="M554" s="21"/>
      <c r="U554" s="21"/>
      <c r="V554" s="22"/>
      <c r="W554" s="22"/>
      <c r="X554" s="23"/>
      <c r="Y554" s="23"/>
      <c r="Z554" s="23"/>
      <c r="AA554" s="24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6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8"/>
      <c r="BF554" s="29"/>
    </row>
    <row r="555" spans="10:58" ht="17.25" customHeight="1" x14ac:dyDescent="0.15">
      <c r="J555" s="21"/>
      <c r="K555" s="21"/>
      <c r="L555" s="21"/>
      <c r="M555" s="21"/>
      <c r="U555" s="21"/>
      <c r="V555" s="22"/>
      <c r="W555" s="22"/>
      <c r="X555" s="23"/>
      <c r="Y555" s="23"/>
      <c r="Z555" s="23"/>
      <c r="AA555" s="24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6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8"/>
      <c r="BF555" s="29"/>
    </row>
    <row r="556" spans="10:58" ht="17.25" customHeight="1" x14ac:dyDescent="0.15">
      <c r="J556" s="21"/>
      <c r="K556" s="21"/>
      <c r="L556" s="21"/>
      <c r="M556" s="21"/>
      <c r="U556" s="21"/>
      <c r="V556" s="22"/>
      <c r="W556" s="22"/>
      <c r="X556" s="23"/>
      <c r="Y556" s="23"/>
      <c r="Z556" s="23"/>
      <c r="AA556" s="24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6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8"/>
      <c r="BF556" s="29"/>
    </row>
    <row r="557" spans="10:58" ht="17.25" customHeight="1" x14ac:dyDescent="0.15">
      <c r="J557" s="21"/>
      <c r="K557" s="21"/>
      <c r="L557" s="21"/>
      <c r="M557" s="21"/>
      <c r="U557" s="21"/>
      <c r="V557" s="22"/>
      <c r="W557" s="22"/>
      <c r="X557" s="23"/>
      <c r="Y557" s="23"/>
      <c r="Z557" s="23"/>
      <c r="AA557" s="24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6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8"/>
      <c r="BF557" s="29"/>
    </row>
    <row r="558" spans="10:58" ht="17.25" customHeight="1" x14ac:dyDescent="0.15">
      <c r="J558" s="21"/>
      <c r="K558" s="21"/>
      <c r="L558" s="21"/>
      <c r="M558" s="21"/>
      <c r="U558" s="21"/>
      <c r="V558" s="22"/>
      <c r="W558" s="22"/>
      <c r="X558" s="23"/>
      <c r="Y558" s="23"/>
      <c r="Z558" s="23"/>
      <c r="AA558" s="24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6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8"/>
      <c r="BF558" s="29"/>
    </row>
    <row r="559" spans="10:58" ht="17.25" customHeight="1" x14ac:dyDescent="0.15">
      <c r="J559" s="21"/>
      <c r="K559" s="21"/>
      <c r="L559" s="21"/>
      <c r="M559" s="21"/>
      <c r="U559" s="21"/>
      <c r="V559" s="22"/>
      <c r="W559" s="22"/>
      <c r="X559" s="23"/>
      <c r="Y559" s="23"/>
      <c r="Z559" s="23"/>
      <c r="AA559" s="24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6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8"/>
      <c r="BF559" s="29"/>
    </row>
    <row r="560" spans="10:58" ht="17.25" customHeight="1" x14ac:dyDescent="0.15">
      <c r="J560" s="21"/>
      <c r="K560" s="21"/>
      <c r="L560" s="21"/>
      <c r="M560" s="21"/>
      <c r="U560" s="21"/>
      <c r="V560" s="22"/>
      <c r="W560" s="22"/>
      <c r="X560" s="23"/>
      <c r="Y560" s="23"/>
      <c r="Z560" s="23"/>
      <c r="AA560" s="24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6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8"/>
      <c r="BF560" s="29"/>
    </row>
    <row r="561" spans="10:58" ht="17.25" customHeight="1" x14ac:dyDescent="0.15">
      <c r="J561" s="21"/>
      <c r="K561" s="21"/>
      <c r="L561" s="21"/>
      <c r="M561" s="21"/>
      <c r="U561" s="21"/>
      <c r="V561" s="22"/>
      <c r="W561" s="22"/>
      <c r="X561" s="23"/>
      <c r="Y561" s="23"/>
      <c r="Z561" s="23"/>
      <c r="AA561" s="24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6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8"/>
      <c r="BF561" s="29"/>
    </row>
    <row r="562" spans="10:58" ht="17.25" customHeight="1" x14ac:dyDescent="0.15">
      <c r="J562" s="21"/>
      <c r="K562" s="21"/>
      <c r="L562" s="21"/>
      <c r="M562" s="21"/>
      <c r="U562" s="21"/>
      <c r="V562" s="22"/>
      <c r="W562" s="22"/>
      <c r="X562" s="23"/>
      <c r="Y562" s="23"/>
      <c r="Z562" s="23"/>
      <c r="AA562" s="24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6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8"/>
      <c r="BF562" s="29"/>
    </row>
    <row r="563" spans="10:58" ht="17.25" customHeight="1" x14ac:dyDescent="0.15">
      <c r="J563" s="21"/>
      <c r="K563" s="21"/>
      <c r="L563" s="21"/>
      <c r="M563" s="21"/>
      <c r="U563" s="21"/>
      <c r="V563" s="22"/>
      <c r="W563" s="22"/>
      <c r="X563" s="23"/>
      <c r="Y563" s="23"/>
      <c r="Z563" s="23"/>
      <c r="AA563" s="24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6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8"/>
      <c r="BF563" s="29"/>
    </row>
    <row r="564" spans="10:58" ht="17.25" customHeight="1" x14ac:dyDescent="0.15">
      <c r="J564" s="21"/>
      <c r="K564" s="21"/>
      <c r="L564" s="21"/>
      <c r="M564" s="21"/>
      <c r="U564" s="21"/>
      <c r="V564" s="22"/>
      <c r="W564" s="22"/>
      <c r="X564" s="23"/>
      <c r="Y564" s="23"/>
      <c r="Z564" s="23"/>
      <c r="AA564" s="24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6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8"/>
      <c r="BF564" s="29"/>
    </row>
    <row r="565" spans="10:58" ht="17.25" customHeight="1" x14ac:dyDescent="0.15">
      <c r="J565" s="21"/>
      <c r="K565" s="21"/>
      <c r="L565" s="21"/>
      <c r="M565" s="21"/>
      <c r="U565" s="21"/>
      <c r="V565" s="22"/>
      <c r="W565" s="22"/>
      <c r="X565" s="23"/>
      <c r="Y565" s="23"/>
      <c r="Z565" s="23"/>
      <c r="AA565" s="24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6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8"/>
      <c r="BF565" s="29"/>
    </row>
    <row r="566" spans="10:58" ht="17.25" customHeight="1" x14ac:dyDescent="0.15">
      <c r="J566" s="21"/>
      <c r="K566" s="21"/>
      <c r="L566" s="21"/>
      <c r="M566" s="21"/>
      <c r="U566" s="21"/>
      <c r="V566" s="22"/>
      <c r="W566" s="22"/>
      <c r="X566" s="23"/>
      <c r="Y566" s="23"/>
      <c r="Z566" s="23"/>
      <c r="AA566" s="24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6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8"/>
      <c r="BF566" s="29"/>
    </row>
    <row r="567" spans="10:58" ht="17.25" customHeight="1" x14ac:dyDescent="0.15">
      <c r="J567" s="21"/>
      <c r="K567" s="21"/>
      <c r="L567" s="21"/>
      <c r="M567" s="21"/>
      <c r="U567" s="21"/>
      <c r="V567" s="22"/>
      <c r="W567" s="22"/>
      <c r="X567" s="23"/>
      <c r="Y567" s="23"/>
      <c r="Z567" s="23"/>
      <c r="AA567" s="24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6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8"/>
      <c r="BF567" s="29"/>
    </row>
    <row r="568" spans="10:58" ht="17.25" customHeight="1" x14ac:dyDescent="0.15">
      <c r="J568" s="21"/>
      <c r="K568" s="21"/>
      <c r="L568" s="21"/>
      <c r="M568" s="21"/>
      <c r="U568" s="21"/>
      <c r="V568" s="22"/>
      <c r="W568" s="22"/>
      <c r="X568" s="23"/>
      <c r="Y568" s="23"/>
      <c r="Z568" s="23"/>
      <c r="AA568" s="24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6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8"/>
      <c r="BF568" s="29"/>
    </row>
    <row r="569" spans="10:58" ht="17.25" customHeight="1" x14ac:dyDescent="0.15">
      <c r="J569" s="21"/>
      <c r="K569" s="21"/>
      <c r="L569" s="21"/>
      <c r="M569" s="21"/>
      <c r="U569" s="21"/>
      <c r="V569" s="22"/>
      <c r="W569" s="22"/>
      <c r="X569" s="23"/>
      <c r="Y569" s="23"/>
      <c r="Z569" s="23"/>
      <c r="AA569" s="24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6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8"/>
      <c r="BF569" s="29"/>
    </row>
    <row r="570" spans="10:58" ht="17.25" customHeight="1" x14ac:dyDescent="0.15">
      <c r="J570" s="21"/>
      <c r="K570" s="21"/>
      <c r="L570" s="21"/>
      <c r="M570" s="21"/>
      <c r="U570" s="21"/>
      <c r="V570" s="22"/>
      <c r="W570" s="22"/>
      <c r="X570" s="23"/>
      <c r="Y570" s="23"/>
      <c r="Z570" s="23"/>
      <c r="AA570" s="24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6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8"/>
      <c r="BF570" s="29"/>
    </row>
    <row r="571" spans="10:58" ht="17.25" customHeight="1" x14ac:dyDescent="0.15">
      <c r="J571" s="21"/>
      <c r="K571" s="21"/>
      <c r="L571" s="21"/>
      <c r="M571" s="21"/>
      <c r="U571" s="21"/>
      <c r="V571" s="22"/>
      <c r="W571" s="22"/>
      <c r="X571" s="23"/>
      <c r="Y571" s="23"/>
      <c r="Z571" s="23"/>
      <c r="AA571" s="24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6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8"/>
      <c r="BF571" s="29"/>
    </row>
    <row r="572" spans="10:58" ht="17.25" customHeight="1" x14ac:dyDescent="0.15">
      <c r="J572" s="21"/>
      <c r="K572" s="21"/>
      <c r="L572" s="21"/>
      <c r="M572" s="21"/>
      <c r="U572" s="21"/>
      <c r="V572" s="22"/>
      <c r="W572" s="22"/>
      <c r="X572" s="23"/>
      <c r="Y572" s="23"/>
      <c r="Z572" s="23"/>
      <c r="AA572" s="24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6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8"/>
      <c r="BF572" s="29"/>
    </row>
    <row r="573" spans="10:58" ht="17.25" customHeight="1" x14ac:dyDescent="0.15">
      <c r="J573" s="21"/>
      <c r="K573" s="21"/>
      <c r="L573" s="21"/>
      <c r="M573" s="21"/>
      <c r="U573" s="21"/>
      <c r="V573" s="22"/>
      <c r="W573" s="22"/>
      <c r="X573" s="23"/>
      <c r="Y573" s="23"/>
      <c r="Z573" s="23"/>
      <c r="AA573" s="24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6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8"/>
      <c r="BF573" s="29"/>
    </row>
    <row r="574" spans="10:58" ht="17.25" customHeight="1" x14ac:dyDescent="0.15">
      <c r="J574" s="21"/>
      <c r="K574" s="21"/>
      <c r="L574" s="21"/>
      <c r="M574" s="21"/>
      <c r="U574" s="21"/>
      <c r="V574" s="22"/>
      <c r="W574" s="22"/>
      <c r="X574" s="23"/>
      <c r="Y574" s="23"/>
      <c r="Z574" s="23"/>
      <c r="AA574" s="24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6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8"/>
      <c r="BF574" s="29"/>
    </row>
    <row r="575" spans="10:58" ht="17.25" customHeight="1" x14ac:dyDescent="0.15">
      <c r="J575" s="21"/>
      <c r="K575" s="21"/>
      <c r="L575" s="21"/>
      <c r="M575" s="21"/>
      <c r="U575" s="21"/>
      <c r="V575" s="22"/>
      <c r="W575" s="22"/>
      <c r="X575" s="23"/>
      <c r="Y575" s="23"/>
      <c r="Z575" s="23"/>
      <c r="AA575" s="24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6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8"/>
      <c r="BF575" s="29"/>
    </row>
    <row r="576" spans="10:58" ht="17.25" customHeight="1" x14ac:dyDescent="0.15">
      <c r="J576" s="21"/>
      <c r="K576" s="21"/>
      <c r="L576" s="21"/>
      <c r="M576" s="21"/>
      <c r="U576" s="21"/>
      <c r="V576" s="22"/>
      <c r="W576" s="22"/>
      <c r="X576" s="23"/>
      <c r="Y576" s="23"/>
      <c r="Z576" s="23"/>
      <c r="AA576" s="24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6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8"/>
      <c r="BF576" s="29"/>
    </row>
    <row r="577" spans="10:58" ht="17.25" customHeight="1" x14ac:dyDescent="0.15">
      <c r="J577" s="21"/>
      <c r="K577" s="21"/>
      <c r="L577" s="21"/>
      <c r="M577" s="21"/>
      <c r="U577" s="21"/>
      <c r="V577" s="22"/>
      <c r="W577" s="22"/>
      <c r="X577" s="23"/>
      <c r="Y577" s="23"/>
      <c r="Z577" s="23"/>
      <c r="AA577" s="24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6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8"/>
      <c r="BF577" s="29"/>
    </row>
    <row r="578" spans="10:58" ht="17.25" customHeight="1" x14ac:dyDescent="0.15">
      <c r="J578" s="21"/>
      <c r="K578" s="21"/>
      <c r="L578" s="21"/>
      <c r="M578" s="21"/>
      <c r="U578" s="21"/>
      <c r="V578" s="22"/>
      <c r="W578" s="22"/>
      <c r="X578" s="23"/>
      <c r="Y578" s="23"/>
      <c r="Z578" s="23"/>
      <c r="AA578" s="24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6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8"/>
      <c r="BF578" s="29"/>
    </row>
    <row r="579" spans="10:58" ht="17.25" customHeight="1" x14ac:dyDescent="0.15">
      <c r="J579" s="21"/>
      <c r="K579" s="21"/>
      <c r="L579" s="21"/>
      <c r="M579" s="21"/>
      <c r="U579" s="21"/>
      <c r="V579" s="22"/>
      <c r="W579" s="22"/>
      <c r="X579" s="23"/>
      <c r="Y579" s="23"/>
      <c r="Z579" s="23"/>
      <c r="AA579" s="24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6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8"/>
      <c r="BF579" s="29"/>
    </row>
    <row r="580" spans="10:58" ht="17.25" customHeight="1" x14ac:dyDescent="0.15">
      <c r="J580" s="21"/>
      <c r="K580" s="21"/>
      <c r="L580" s="21"/>
      <c r="M580" s="21"/>
      <c r="U580" s="21"/>
      <c r="V580" s="22"/>
      <c r="W580" s="22"/>
      <c r="X580" s="23"/>
      <c r="Y580" s="23"/>
      <c r="Z580" s="23"/>
      <c r="AA580" s="24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6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8"/>
      <c r="BF580" s="29"/>
    </row>
    <row r="581" spans="10:58" ht="17.25" customHeight="1" x14ac:dyDescent="0.15">
      <c r="J581" s="21"/>
      <c r="K581" s="21"/>
      <c r="L581" s="21"/>
      <c r="M581" s="21"/>
      <c r="U581" s="21"/>
      <c r="V581" s="22"/>
      <c r="W581" s="22"/>
      <c r="X581" s="23"/>
      <c r="Y581" s="23"/>
      <c r="Z581" s="23"/>
      <c r="AA581" s="24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6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8"/>
      <c r="BF581" s="29"/>
    </row>
    <row r="582" spans="10:58" ht="17.25" customHeight="1" x14ac:dyDescent="0.15">
      <c r="J582" s="21"/>
      <c r="K582" s="21"/>
      <c r="L582" s="21"/>
      <c r="M582" s="21"/>
      <c r="U582" s="21"/>
      <c r="V582" s="22"/>
      <c r="W582" s="22"/>
      <c r="X582" s="23"/>
      <c r="Y582" s="23"/>
      <c r="Z582" s="23"/>
      <c r="AA582" s="24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6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8"/>
      <c r="BF582" s="29"/>
    </row>
    <row r="583" spans="10:58" ht="17.25" customHeight="1" x14ac:dyDescent="0.15">
      <c r="J583" s="21"/>
      <c r="K583" s="21"/>
      <c r="L583" s="21"/>
      <c r="M583" s="21"/>
      <c r="U583" s="21"/>
      <c r="V583" s="22"/>
      <c r="W583" s="22"/>
      <c r="X583" s="23"/>
      <c r="Y583" s="23"/>
      <c r="Z583" s="23"/>
      <c r="AA583" s="24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6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8"/>
      <c r="BF583" s="29"/>
    </row>
    <row r="584" spans="10:58" ht="17.25" customHeight="1" x14ac:dyDescent="0.15">
      <c r="J584" s="21"/>
      <c r="K584" s="21"/>
      <c r="L584" s="21"/>
      <c r="M584" s="21"/>
      <c r="U584" s="21"/>
      <c r="V584" s="22"/>
      <c r="W584" s="22"/>
      <c r="X584" s="23"/>
      <c r="Y584" s="23"/>
      <c r="Z584" s="23"/>
      <c r="AA584" s="24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6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8"/>
      <c r="BF584" s="29"/>
    </row>
    <row r="585" spans="10:58" ht="17.25" customHeight="1" x14ac:dyDescent="0.15">
      <c r="J585" s="21"/>
      <c r="K585" s="21"/>
      <c r="L585" s="21"/>
      <c r="M585" s="21"/>
      <c r="U585" s="21"/>
      <c r="V585" s="22"/>
      <c r="W585" s="22"/>
      <c r="X585" s="23"/>
      <c r="Y585" s="23"/>
      <c r="Z585" s="23"/>
      <c r="AA585" s="24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6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8"/>
      <c r="BF585" s="29"/>
    </row>
    <row r="586" spans="10:58" ht="17.25" customHeight="1" x14ac:dyDescent="0.15">
      <c r="J586" s="21"/>
      <c r="K586" s="21"/>
      <c r="L586" s="21"/>
      <c r="M586" s="21"/>
      <c r="U586" s="21"/>
      <c r="V586" s="22"/>
      <c r="W586" s="22"/>
      <c r="X586" s="23"/>
      <c r="Y586" s="23"/>
      <c r="Z586" s="23"/>
      <c r="AA586" s="24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6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8"/>
      <c r="BF586" s="29"/>
    </row>
    <row r="587" spans="10:58" ht="17.25" customHeight="1" x14ac:dyDescent="0.15">
      <c r="J587" s="21"/>
      <c r="K587" s="21"/>
      <c r="L587" s="21"/>
      <c r="M587" s="21"/>
      <c r="U587" s="21"/>
      <c r="V587" s="22"/>
      <c r="W587" s="22"/>
      <c r="X587" s="23"/>
      <c r="Y587" s="23"/>
      <c r="Z587" s="23"/>
      <c r="AA587" s="24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6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8"/>
      <c r="BF587" s="29"/>
    </row>
    <row r="588" spans="10:58" ht="17.25" customHeight="1" x14ac:dyDescent="0.15">
      <c r="J588" s="21"/>
      <c r="K588" s="21"/>
      <c r="L588" s="21"/>
      <c r="M588" s="21"/>
      <c r="U588" s="21"/>
      <c r="V588" s="22"/>
      <c r="W588" s="22"/>
      <c r="X588" s="23"/>
      <c r="Y588" s="23"/>
      <c r="Z588" s="23"/>
      <c r="AA588" s="24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6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8"/>
      <c r="BF588" s="29"/>
    </row>
    <row r="589" spans="10:58" ht="17.25" customHeight="1" x14ac:dyDescent="0.15">
      <c r="J589" s="21"/>
      <c r="K589" s="21"/>
      <c r="L589" s="21"/>
      <c r="M589" s="21"/>
      <c r="U589" s="21"/>
      <c r="V589" s="22"/>
      <c r="W589" s="22"/>
      <c r="X589" s="23"/>
      <c r="Y589" s="23"/>
      <c r="Z589" s="23"/>
      <c r="AA589" s="24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6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8"/>
      <c r="BF589" s="29"/>
    </row>
    <row r="590" spans="10:58" ht="17.25" customHeight="1" x14ac:dyDescent="0.15">
      <c r="J590" s="21"/>
      <c r="K590" s="21"/>
      <c r="L590" s="21"/>
      <c r="M590" s="21"/>
      <c r="U590" s="21"/>
      <c r="V590" s="22"/>
      <c r="W590" s="22"/>
      <c r="X590" s="23"/>
      <c r="Y590" s="23"/>
      <c r="Z590" s="23"/>
      <c r="AA590" s="24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6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8"/>
      <c r="BF590" s="29"/>
    </row>
    <row r="591" spans="10:58" ht="17.25" customHeight="1" x14ac:dyDescent="0.15">
      <c r="J591" s="21"/>
      <c r="K591" s="21"/>
      <c r="L591" s="21"/>
      <c r="M591" s="21"/>
      <c r="U591" s="21"/>
      <c r="V591" s="22"/>
      <c r="W591" s="22"/>
      <c r="X591" s="23"/>
      <c r="Y591" s="23"/>
      <c r="Z591" s="23"/>
      <c r="AA591" s="24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6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8"/>
      <c r="BF591" s="29"/>
    </row>
    <row r="592" spans="10:58" ht="17.25" customHeight="1" x14ac:dyDescent="0.15">
      <c r="J592" s="21"/>
      <c r="K592" s="21"/>
      <c r="L592" s="21"/>
      <c r="M592" s="21"/>
      <c r="U592" s="21"/>
      <c r="V592" s="22"/>
      <c r="W592" s="22"/>
      <c r="X592" s="23"/>
      <c r="Y592" s="23"/>
      <c r="Z592" s="23"/>
      <c r="AA592" s="24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6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8"/>
      <c r="BF592" s="29"/>
    </row>
    <row r="593" spans="10:58" ht="17.25" customHeight="1" x14ac:dyDescent="0.15">
      <c r="J593" s="21"/>
      <c r="K593" s="21"/>
      <c r="L593" s="21"/>
      <c r="M593" s="21"/>
      <c r="U593" s="21"/>
      <c r="V593" s="22"/>
      <c r="W593" s="22"/>
      <c r="X593" s="23"/>
      <c r="Y593" s="23"/>
      <c r="Z593" s="23"/>
      <c r="AA593" s="24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6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8"/>
      <c r="BF593" s="29"/>
    </row>
    <row r="594" spans="10:58" ht="17.25" customHeight="1" x14ac:dyDescent="0.15">
      <c r="J594" s="21"/>
      <c r="K594" s="21"/>
      <c r="L594" s="21"/>
      <c r="M594" s="21"/>
      <c r="U594" s="21"/>
      <c r="V594" s="22"/>
      <c r="W594" s="22"/>
      <c r="X594" s="23"/>
      <c r="Y594" s="23"/>
      <c r="Z594" s="23"/>
      <c r="AA594" s="24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6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8"/>
      <c r="BF594" s="29"/>
    </row>
    <row r="595" spans="10:58" ht="17.25" customHeight="1" x14ac:dyDescent="0.15">
      <c r="J595" s="21"/>
      <c r="K595" s="21"/>
      <c r="L595" s="21"/>
      <c r="M595" s="21"/>
      <c r="U595" s="21"/>
      <c r="V595" s="22"/>
      <c r="W595" s="22"/>
      <c r="X595" s="23"/>
      <c r="Y595" s="23"/>
      <c r="Z595" s="23"/>
      <c r="AA595" s="24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6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8"/>
      <c r="BF595" s="29"/>
    </row>
    <row r="596" spans="10:58" ht="17.25" customHeight="1" x14ac:dyDescent="0.15">
      <c r="J596" s="21"/>
      <c r="K596" s="21"/>
      <c r="L596" s="21"/>
      <c r="M596" s="21"/>
      <c r="U596" s="21"/>
      <c r="V596" s="22"/>
      <c r="W596" s="22"/>
      <c r="X596" s="23"/>
      <c r="Y596" s="23"/>
      <c r="Z596" s="23"/>
      <c r="AA596" s="24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6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8"/>
      <c r="BF596" s="29"/>
    </row>
    <row r="597" spans="10:58" ht="17.25" customHeight="1" x14ac:dyDescent="0.15">
      <c r="J597" s="21"/>
      <c r="K597" s="21"/>
      <c r="L597" s="21"/>
      <c r="M597" s="21"/>
      <c r="U597" s="21"/>
      <c r="V597" s="22"/>
      <c r="W597" s="22"/>
      <c r="X597" s="23"/>
      <c r="Y597" s="23"/>
      <c r="Z597" s="23"/>
      <c r="AA597" s="24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6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8"/>
      <c r="BF597" s="29"/>
    </row>
    <row r="598" spans="10:58" ht="17.25" customHeight="1" x14ac:dyDescent="0.15">
      <c r="J598" s="21"/>
      <c r="K598" s="21"/>
      <c r="L598" s="21"/>
      <c r="M598" s="21"/>
      <c r="U598" s="21"/>
      <c r="V598" s="22"/>
      <c r="W598" s="22"/>
      <c r="X598" s="23"/>
      <c r="Y598" s="23"/>
      <c r="Z598" s="23"/>
      <c r="AA598" s="24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6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8"/>
      <c r="BF598" s="29"/>
    </row>
    <row r="599" spans="10:58" ht="17.25" customHeight="1" x14ac:dyDescent="0.15">
      <c r="J599" s="21"/>
      <c r="K599" s="21"/>
      <c r="L599" s="21"/>
      <c r="M599" s="21"/>
      <c r="U599" s="21"/>
      <c r="V599" s="22"/>
      <c r="W599" s="22"/>
      <c r="X599" s="23"/>
      <c r="Y599" s="23"/>
      <c r="Z599" s="23"/>
      <c r="AA599" s="24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6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8"/>
      <c r="BF599" s="29"/>
    </row>
    <row r="600" spans="10:58" ht="17.25" customHeight="1" x14ac:dyDescent="0.15">
      <c r="J600" s="21"/>
      <c r="K600" s="21"/>
      <c r="L600" s="21"/>
      <c r="M600" s="21"/>
      <c r="U600" s="21"/>
      <c r="V600" s="22"/>
      <c r="W600" s="22"/>
      <c r="X600" s="23"/>
      <c r="Y600" s="23"/>
      <c r="Z600" s="23"/>
      <c r="AA600" s="24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6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8"/>
      <c r="BF600" s="29"/>
    </row>
    <row r="601" spans="10:58" ht="17.25" customHeight="1" x14ac:dyDescent="0.15">
      <c r="J601" s="21"/>
      <c r="K601" s="21"/>
      <c r="L601" s="21"/>
      <c r="M601" s="21"/>
      <c r="U601" s="21"/>
      <c r="V601" s="22"/>
      <c r="W601" s="22"/>
      <c r="X601" s="23"/>
      <c r="Y601" s="23"/>
      <c r="Z601" s="23"/>
      <c r="AA601" s="24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6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8"/>
      <c r="BF601" s="29"/>
    </row>
    <row r="602" spans="10:58" ht="17.25" customHeight="1" x14ac:dyDescent="0.15">
      <c r="J602" s="21"/>
      <c r="K602" s="21"/>
      <c r="L602" s="21"/>
      <c r="M602" s="21"/>
      <c r="U602" s="21"/>
      <c r="V602" s="22"/>
      <c r="W602" s="22"/>
      <c r="X602" s="23"/>
      <c r="Y602" s="23"/>
      <c r="Z602" s="23"/>
      <c r="AA602" s="24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6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8"/>
      <c r="BF602" s="29"/>
    </row>
    <row r="603" spans="10:58" ht="17.25" customHeight="1" x14ac:dyDescent="0.15">
      <c r="J603" s="21"/>
      <c r="K603" s="21"/>
      <c r="L603" s="21"/>
      <c r="M603" s="21"/>
      <c r="U603" s="21"/>
      <c r="V603" s="22"/>
      <c r="W603" s="22"/>
      <c r="X603" s="23"/>
      <c r="Y603" s="23"/>
      <c r="Z603" s="23"/>
      <c r="AA603" s="24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6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8"/>
      <c r="BF603" s="29"/>
    </row>
    <row r="604" spans="10:58" ht="17.25" customHeight="1" x14ac:dyDescent="0.15">
      <c r="J604" s="21"/>
      <c r="K604" s="21"/>
      <c r="L604" s="21"/>
      <c r="M604" s="21"/>
      <c r="U604" s="21"/>
      <c r="V604" s="22"/>
      <c r="W604" s="22"/>
      <c r="X604" s="23"/>
      <c r="Y604" s="23"/>
      <c r="Z604" s="23"/>
      <c r="AA604" s="24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6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8"/>
      <c r="BF604" s="29"/>
    </row>
    <row r="605" spans="10:58" ht="17.25" customHeight="1" x14ac:dyDescent="0.15">
      <c r="J605" s="21"/>
      <c r="K605" s="21"/>
      <c r="L605" s="21"/>
      <c r="M605" s="21"/>
      <c r="U605" s="21"/>
      <c r="V605" s="22"/>
      <c r="W605" s="22"/>
      <c r="X605" s="23"/>
      <c r="Y605" s="23"/>
      <c r="Z605" s="23"/>
      <c r="AA605" s="24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6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8"/>
      <c r="BF605" s="29"/>
    </row>
    <row r="606" spans="10:58" ht="17.25" customHeight="1" x14ac:dyDescent="0.15">
      <c r="J606" s="21"/>
      <c r="K606" s="21"/>
      <c r="L606" s="21"/>
      <c r="M606" s="21"/>
      <c r="U606" s="21"/>
      <c r="V606" s="22"/>
      <c r="W606" s="22"/>
      <c r="X606" s="23"/>
      <c r="Y606" s="23"/>
      <c r="Z606" s="23"/>
      <c r="AA606" s="24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6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8"/>
      <c r="BF606" s="29"/>
    </row>
    <row r="607" spans="10:58" ht="17.25" customHeight="1" x14ac:dyDescent="0.15">
      <c r="J607" s="21"/>
      <c r="K607" s="21"/>
      <c r="L607" s="21"/>
      <c r="M607" s="21"/>
      <c r="U607" s="21"/>
      <c r="V607" s="22"/>
      <c r="W607" s="22"/>
      <c r="X607" s="23"/>
      <c r="Y607" s="23"/>
      <c r="Z607" s="23"/>
      <c r="AA607" s="24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6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8"/>
      <c r="BF607" s="29"/>
    </row>
    <row r="608" spans="10:58" ht="17.25" customHeight="1" x14ac:dyDescent="0.15">
      <c r="J608" s="21"/>
      <c r="K608" s="21"/>
      <c r="L608" s="21"/>
      <c r="M608" s="21"/>
      <c r="U608" s="21"/>
      <c r="V608" s="22"/>
      <c r="W608" s="22"/>
      <c r="X608" s="23"/>
      <c r="Y608" s="23"/>
      <c r="Z608" s="23"/>
      <c r="AA608" s="24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6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8"/>
      <c r="BF608" s="29"/>
    </row>
    <row r="609" spans="10:58" ht="17.25" customHeight="1" x14ac:dyDescent="0.15">
      <c r="J609" s="21"/>
      <c r="K609" s="21"/>
      <c r="L609" s="21"/>
      <c r="M609" s="21"/>
      <c r="U609" s="21"/>
      <c r="V609" s="22"/>
      <c r="W609" s="22"/>
      <c r="X609" s="23"/>
      <c r="Y609" s="23"/>
      <c r="Z609" s="23"/>
      <c r="AA609" s="24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6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8"/>
      <c r="BF609" s="29"/>
    </row>
    <row r="610" spans="10:58" ht="17.25" customHeight="1" x14ac:dyDescent="0.15">
      <c r="J610" s="21"/>
      <c r="K610" s="21"/>
      <c r="L610" s="21"/>
      <c r="M610" s="21"/>
      <c r="U610" s="21"/>
      <c r="V610" s="22"/>
      <c r="W610" s="22"/>
      <c r="X610" s="23"/>
      <c r="Y610" s="23"/>
      <c r="Z610" s="23"/>
      <c r="AA610" s="24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6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8"/>
      <c r="BF610" s="29"/>
    </row>
    <row r="611" spans="10:58" ht="17.25" customHeight="1" x14ac:dyDescent="0.15">
      <c r="J611" s="21"/>
      <c r="K611" s="21"/>
      <c r="L611" s="21"/>
      <c r="M611" s="21"/>
      <c r="U611" s="21"/>
      <c r="V611" s="22"/>
      <c r="W611" s="22"/>
      <c r="X611" s="23"/>
      <c r="Y611" s="23"/>
      <c r="Z611" s="23"/>
      <c r="AA611" s="24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6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8"/>
      <c r="BF611" s="29"/>
    </row>
    <row r="612" spans="10:58" ht="17.25" customHeight="1" x14ac:dyDescent="0.15">
      <c r="J612" s="21"/>
      <c r="K612" s="21"/>
      <c r="L612" s="21"/>
      <c r="M612" s="21"/>
      <c r="U612" s="21"/>
      <c r="V612" s="22"/>
      <c r="W612" s="22"/>
      <c r="X612" s="23"/>
      <c r="Y612" s="23"/>
      <c r="Z612" s="23"/>
      <c r="AA612" s="24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6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8"/>
      <c r="BF612" s="29"/>
    </row>
    <row r="613" spans="10:58" ht="17.25" customHeight="1" x14ac:dyDescent="0.15">
      <c r="J613" s="21"/>
      <c r="K613" s="21"/>
      <c r="L613" s="21"/>
      <c r="M613" s="21"/>
      <c r="U613" s="21"/>
      <c r="V613" s="22"/>
      <c r="W613" s="22"/>
      <c r="X613" s="23"/>
      <c r="Y613" s="23"/>
      <c r="Z613" s="23"/>
      <c r="AA613" s="24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6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8"/>
      <c r="BF613" s="29"/>
    </row>
    <row r="614" spans="10:58" ht="17.25" customHeight="1" x14ac:dyDescent="0.15">
      <c r="J614" s="21"/>
      <c r="K614" s="21"/>
      <c r="L614" s="21"/>
      <c r="M614" s="21"/>
      <c r="U614" s="21"/>
      <c r="V614" s="22"/>
      <c r="W614" s="22"/>
      <c r="X614" s="23"/>
      <c r="Y614" s="23"/>
      <c r="Z614" s="23"/>
      <c r="AA614" s="24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6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8"/>
      <c r="BF614" s="29"/>
    </row>
    <row r="615" spans="10:58" ht="17.25" customHeight="1" x14ac:dyDescent="0.15">
      <c r="J615" s="21"/>
      <c r="K615" s="21"/>
      <c r="L615" s="21"/>
      <c r="M615" s="21"/>
      <c r="U615" s="21"/>
      <c r="V615" s="22"/>
      <c r="W615" s="22"/>
      <c r="X615" s="23"/>
      <c r="Y615" s="23"/>
      <c r="Z615" s="23"/>
      <c r="AA615" s="24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6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8"/>
      <c r="BF615" s="29"/>
    </row>
    <row r="616" spans="10:58" ht="17.25" customHeight="1" x14ac:dyDescent="0.15">
      <c r="J616" s="21"/>
      <c r="K616" s="21"/>
      <c r="L616" s="21"/>
      <c r="M616" s="21"/>
      <c r="U616" s="21"/>
      <c r="V616" s="22"/>
      <c r="W616" s="22"/>
      <c r="X616" s="23"/>
      <c r="Y616" s="23"/>
      <c r="Z616" s="23"/>
      <c r="AA616" s="24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6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8"/>
      <c r="BF616" s="29"/>
    </row>
    <row r="617" spans="10:58" ht="17.25" customHeight="1" x14ac:dyDescent="0.15">
      <c r="J617" s="21"/>
      <c r="K617" s="21"/>
      <c r="L617" s="21"/>
      <c r="M617" s="21"/>
      <c r="U617" s="21"/>
      <c r="V617" s="22"/>
      <c r="W617" s="22"/>
      <c r="X617" s="23"/>
      <c r="Y617" s="23"/>
      <c r="Z617" s="23"/>
      <c r="AA617" s="24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6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8"/>
      <c r="BF617" s="29"/>
    </row>
    <row r="618" spans="10:58" ht="17.25" customHeight="1" x14ac:dyDescent="0.15">
      <c r="J618" s="21"/>
      <c r="K618" s="21"/>
      <c r="L618" s="21"/>
      <c r="M618" s="21"/>
      <c r="U618" s="21"/>
      <c r="V618" s="22"/>
      <c r="W618" s="22"/>
      <c r="X618" s="23"/>
      <c r="Y618" s="23"/>
      <c r="Z618" s="23"/>
      <c r="AA618" s="24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6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8"/>
      <c r="BF618" s="29"/>
    </row>
    <row r="619" spans="10:58" ht="17.25" customHeight="1" x14ac:dyDescent="0.15">
      <c r="J619" s="21"/>
      <c r="K619" s="21"/>
      <c r="L619" s="21"/>
      <c r="M619" s="21"/>
      <c r="U619" s="21"/>
      <c r="V619" s="22"/>
      <c r="W619" s="22"/>
      <c r="X619" s="23"/>
      <c r="Y619" s="23"/>
      <c r="Z619" s="23"/>
      <c r="AA619" s="24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6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8"/>
      <c r="BF619" s="29"/>
    </row>
    <row r="620" spans="10:58" ht="17.25" customHeight="1" x14ac:dyDescent="0.15">
      <c r="J620" s="21"/>
      <c r="K620" s="21"/>
      <c r="L620" s="21"/>
      <c r="M620" s="21"/>
      <c r="U620" s="21"/>
      <c r="V620" s="22"/>
      <c r="W620" s="22"/>
      <c r="X620" s="23"/>
      <c r="Y620" s="23"/>
      <c r="Z620" s="23"/>
      <c r="AA620" s="24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6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8"/>
      <c r="BF620" s="29"/>
    </row>
    <row r="621" spans="10:58" ht="17.25" customHeight="1" x14ac:dyDescent="0.15">
      <c r="J621" s="21"/>
      <c r="K621" s="21"/>
      <c r="L621" s="21"/>
      <c r="M621" s="21"/>
      <c r="U621" s="21"/>
      <c r="V621" s="22"/>
      <c r="W621" s="22"/>
      <c r="X621" s="23"/>
      <c r="Y621" s="23"/>
      <c r="Z621" s="23"/>
      <c r="AA621" s="24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6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8"/>
      <c r="BF621" s="29"/>
    </row>
    <row r="622" spans="10:58" ht="17.25" customHeight="1" x14ac:dyDescent="0.15">
      <c r="J622" s="21"/>
      <c r="K622" s="21"/>
      <c r="L622" s="21"/>
      <c r="M622" s="21"/>
      <c r="U622" s="21"/>
      <c r="V622" s="22"/>
      <c r="W622" s="22"/>
      <c r="X622" s="23"/>
      <c r="Y622" s="23"/>
      <c r="Z622" s="23"/>
      <c r="AA622" s="24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6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8"/>
      <c r="BF622" s="29"/>
    </row>
    <row r="623" spans="10:58" ht="17.25" customHeight="1" x14ac:dyDescent="0.15">
      <c r="J623" s="21"/>
      <c r="K623" s="21"/>
      <c r="L623" s="21"/>
      <c r="M623" s="21"/>
      <c r="U623" s="21"/>
      <c r="V623" s="22"/>
      <c r="W623" s="22"/>
      <c r="X623" s="23"/>
      <c r="Y623" s="23"/>
      <c r="Z623" s="23"/>
      <c r="AA623" s="24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6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8"/>
      <c r="BF623" s="29"/>
    </row>
    <row r="624" spans="10:58" ht="17.25" customHeight="1" x14ac:dyDescent="0.15">
      <c r="J624" s="21"/>
      <c r="K624" s="21"/>
      <c r="L624" s="21"/>
      <c r="M624" s="21"/>
      <c r="U624" s="21"/>
      <c r="V624" s="22"/>
      <c r="W624" s="22"/>
      <c r="X624" s="23"/>
      <c r="Y624" s="23"/>
      <c r="Z624" s="23"/>
      <c r="AA624" s="24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6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8"/>
      <c r="BF624" s="29"/>
    </row>
    <row r="625" spans="10:58" ht="17.25" customHeight="1" x14ac:dyDescent="0.15">
      <c r="J625" s="21"/>
      <c r="K625" s="21"/>
      <c r="L625" s="21"/>
      <c r="M625" s="21"/>
      <c r="U625" s="21"/>
      <c r="V625" s="22"/>
      <c r="W625" s="22"/>
      <c r="X625" s="23"/>
      <c r="Y625" s="23"/>
      <c r="Z625" s="23"/>
      <c r="AA625" s="24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6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8"/>
      <c r="BF625" s="29"/>
    </row>
    <row r="626" spans="10:58" ht="17.25" customHeight="1" x14ac:dyDescent="0.15">
      <c r="J626" s="21"/>
      <c r="K626" s="21"/>
      <c r="L626" s="21"/>
      <c r="M626" s="21"/>
      <c r="U626" s="21"/>
      <c r="V626" s="22"/>
      <c r="W626" s="22"/>
      <c r="X626" s="23"/>
      <c r="Y626" s="23"/>
      <c r="Z626" s="23"/>
      <c r="AA626" s="24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6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8"/>
      <c r="BF626" s="29"/>
    </row>
    <row r="627" spans="10:58" ht="17.25" customHeight="1" x14ac:dyDescent="0.15">
      <c r="J627" s="21"/>
      <c r="K627" s="21"/>
      <c r="L627" s="21"/>
      <c r="M627" s="21"/>
      <c r="U627" s="21"/>
      <c r="V627" s="22"/>
      <c r="W627" s="22"/>
      <c r="X627" s="23"/>
      <c r="Y627" s="23"/>
      <c r="Z627" s="23"/>
      <c r="AA627" s="24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6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8"/>
      <c r="BF627" s="29"/>
    </row>
    <row r="628" spans="10:58" ht="17.25" customHeight="1" x14ac:dyDescent="0.15">
      <c r="J628" s="21"/>
      <c r="K628" s="21"/>
      <c r="L628" s="21"/>
      <c r="M628" s="21"/>
      <c r="U628" s="21"/>
      <c r="V628" s="22"/>
      <c r="W628" s="22"/>
      <c r="X628" s="23"/>
      <c r="Y628" s="23"/>
      <c r="Z628" s="23"/>
      <c r="AA628" s="24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6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8"/>
      <c r="BF628" s="29"/>
    </row>
    <row r="629" spans="10:58" ht="17.25" customHeight="1" x14ac:dyDescent="0.15">
      <c r="J629" s="21"/>
      <c r="K629" s="21"/>
      <c r="L629" s="21"/>
      <c r="M629" s="21"/>
      <c r="U629" s="21"/>
      <c r="V629" s="22"/>
      <c r="W629" s="22"/>
      <c r="X629" s="23"/>
      <c r="Y629" s="23"/>
      <c r="Z629" s="23"/>
      <c r="AA629" s="24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6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8"/>
      <c r="BF629" s="29"/>
    </row>
    <row r="630" spans="10:58" ht="17.25" customHeight="1" x14ac:dyDescent="0.15">
      <c r="J630" s="21"/>
      <c r="K630" s="21"/>
      <c r="L630" s="21"/>
      <c r="M630" s="21"/>
      <c r="U630" s="21"/>
      <c r="V630" s="22"/>
      <c r="W630" s="22"/>
      <c r="X630" s="23"/>
      <c r="Y630" s="23"/>
      <c r="Z630" s="23"/>
      <c r="AA630" s="24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6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8"/>
      <c r="BF630" s="29"/>
    </row>
    <row r="631" spans="10:58" ht="17.25" customHeight="1" x14ac:dyDescent="0.15">
      <c r="J631" s="21"/>
      <c r="K631" s="21"/>
      <c r="L631" s="21"/>
      <c r="M631" s="21"/>
      <c r="U631" s="21"/>
      <c r="V631" s="22"/>
      <c r="W631" s="22"/>
      <c r="X631" s="23"/>
      <c r="Y631" s="23"/>
      <c r="Z631" s="23"/>
      <c r="AA631" s="24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6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8"/>
      <c r="BF631" s="29"/>
    </row>
    <row r="632" spans="10:58" ht="17.25" customHeight="1" x14ac:dyDescent="0.15">
      <c r="J632" s="21"/>
      <c r="K632" s="21"/>
      <c r="L632" s="21"/>
      <c r="M632" s="21"/>
      <c r="U632" s="21"/>
      <c r="V632" s="22"/>
      <c r="W632" s="22"/>
      <c r="X632" s="23"/>
      <c r="Y632" s="23"/>
      <c r="Z632" s="23"/>
      <c r="AA632" s="24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6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8"/>
      <c r="BF632" s="29"/>
    </row>
    <row r="633" spans="10:58" ht="17.25" customHeight="1" x14ac:dyDescent="0.15">
      <c r="J633" s="21"/>
      <c r="K633" s="21"/>
      <c r="L633" s="21"/>
      <c r="M633" s="21"/>
      <c r="U633" s="21"/>
      <c r="V633" s="22"/>
      <c r="W633" s="22"/>
      <c r="X633" s="23"/>
      <c r="Y633" s="23"/>
      <c r="Z633" s="23"/>
      <c r="AA633" s="24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6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8"/>
      <c r="BF633" s="29"/>
    </row>
    <row r="634" spans="10:58" ht="17.25" customHeight="1" x14ac:dyDescent="0.15">
      <c r="J634" s="21"/>
      <c r="K634" s="21"/>
      <c r="L634" s="21"/>
      <c r="M634" s="21"/>
      <c r="U634" s="21"/>
      <c r="V634" s="22"/>
      <c r="W634" s="22"/>
      <c r="X634" s="23"/>
      <c r="Y634" s="23"/>
      <c r="Z634" s="23"/>
      <c r="AA634" s="24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6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8"/>
      <c r="BF634" s="29"/>
    </row>
    <row r="635" spans="10:58" ht="17.25" customHeight="1" x14ac:dyDescent="0.15">
      <c r="J635" s="21"/>
      <c r="K635" s="21"/>
      <c r="L635" s="21"/>
      <c r="M635" s="21"/>
      <c r="U635" s="21"/>
      <c r="V635" s="22"/>
      <c r="W635" s="22"/>
      <c r="X635" s="23"/>
      <c r="Y635" s="23"/>
      <c r="Z635" s="23"/>
      <c r="AA635" s="24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6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8"/>
      <c r="BF635" s="29"/>
    </row>
    <row r="636" spans="10:58" ht="17.25" customHeight="1" x14ac:dyDescent="0.15">
      <c r="J636" s="21"/>
      <c r="K636" s="21"/>
      <c r="L636" s="21"/>
      <c r="M636" s="21"/>
      <c r="U636" s="21"/>
      <c r="V636" s="22"/>
      <c r="W636" s="22"/>
      <c r="X636" s="23"/>
      <c r="Y636" s="23"/>
      <c r="Z636" s="23"/>
      <c r="AA636" s="24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6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8"/>
      <c r="BF636" s="29"/>
    </row>
    <row r="637" spans="10:58" ht="17.25" customHeight="1" x14ac:dyDescent="0.15">
      <c r="J637" s="21"/>
      <c r="K637" s="21"/>
      <c r="L637" s="21"/>
      <c r="M637" s="21"/>
      <c r="U637" s="21"/>
      <c r="V637" s="22"/>
      <c r="W637" s="22"/>
      <c r="X637" s="23"/>
      <c r="Y637" s="23"/>
      <c r="Z637" s="23"/>
      <c r="AA637" s="24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6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8"/>
      <c r="BF637" s="29"/>
    </row>
    <row r="638" spans="10:58" ht="17.25" customHeight="1" x14ac:dyDescent="0.15">
      <c r="J638" s="21"/>
      <c r="K638" s="21"/>
      <c r="L638" s="21"/>
      <c r="M638" s="21"/>
      <c r="U638" s="21"/>
      <c r="V638" s="22"/>
      <c r="W638" s="22"/>
      <c r="X638" s="23"/>
      <c r="Y638" s="23"/>
      <c r="Z638" s="23"/>
      <c r="AA638" s="24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6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8"/>
      <c r="BF638" s="29"/>
    </row>
    <row r="639" spans="10:58" ht="17.25" customHeight="1" x14ac:dyDescent="0.15">
      <c r="J639" s="21"/>
      <c r="K639" s="21"/>
      <c r="L639" s="21"/>
      <c r="M639" s="21"/>
      <c r="U639" s="21"/>
      <c r="V639" s="22"/>
      <c r="W639" s="22"/>
      <c r="X639" s="23"/>
      <c r="Y639" s="23"/>
      <c r="Z639" s="23"/>
      <c r="AA639" s="24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6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8"/>
      <c r="BF639" s="29"/>
    </row>
    <row r="640" spans="10:58" ht="17.25" customHeight="1" x14ac:dyDescent="0.15">
      <c r="J640" s="21"/>
      <c r="K640" s="21"/>
      <c r="L640" s="21"/>
      <c r="M640" s="21"/>
      <c r="U640" s="21"/>
      <c r="V640" s="22"/>
      <c r="W640" s="22"/>
      <c r="X640" s="23"/>
      <c r="Y640" s="23"/>
      <c r="Z640" s="23"/>
      <c r="AA640" s="24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6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8"/>
      <c r="BF640" s="29"/>
    </row>
    <row r="641" spans="10:58" ht="17.25" customHeight="1" x14ac:dyDescent="0.15">
      <c r="J641" s="21"/>
      <c r="K641" s="21"/>
      <c r="L641" s="21"/>
      <c r="M641" s="21"/>
      <c r="U641" s="21"/>
      <c r="V641" s="22"/>
      <c r="W641" s="22"/>
      <c r="X641" s="23"/>
      <c r="Y641" s="23"/>
      <c r="Z641" s="23"/>
      <c r="AA641" s="24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6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8"/>
      <c r="BF641" s="29"/>
    </row>
    <row r="642" spans="10:58" ht="17.25" customHeight="1" x14ac:dyDescent="0.15">
      <c r="J642" s="21"/>
      <c r="K642" s="21"/>
      <c r="L642" s="21"/>
      <c r="M642" s="21"/>
      <c r="U642" s="21"/>
      <c r="V642" s="22"/>
      <c r="W642" s="22"/>
      <c r="X642" s="23"/>
      <c r="Y642" s="23"/>
      <c r="Z642" s="23"/>
      <c r="AA642" s="24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6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8"/>
      <c r="BF642" s="29"/>
    </row>
    <row r="643" spans="10:58" ht="17.25" customHeight="1" x14ac:dyDescent="0.15">
      <c r="J643" s="21"/>
      <c r="K643" s="21"/>
      <c r="L643" s="21"/>
      <c r="M643" s="21"/>
      <c r="U643" s="21"/>
      <c r="V643" s="22"/>
      <c r="W643" s="22"/>
      <c r="X643" s="23"/>
      <c r="Y643" s="23"/>
      <c r="Z643" s="23"/>
      <c r="AA643" s="24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6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8"/>
      <c r="BF643" s="29"/>
    </row>
    <row r="644" spans="10:58" ht="17.25" customHeight="1" x14ac:dyDescent="0.15">
      <c r="J644" s="21"/>
      <c r="K644" s="21"/>
      <c r="L644" s="21"/>
      <c r="M644" s="21"/>
      <c r="U644" s="21"/>
      <c r="V644" s="22"/>
      <c r="W644" s="22"/>
      <c r="X644" s="23"/>
      <c r="Y644" s="23"/>
      <c r="Z644" s="23"/>
      <c r="AA644" s="24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6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8"/>
      <c r="BF644" s="29"/>
    </row>
    <row r="645" spans="10:58" ht="17.25" customHeight="1" x14ac:dyDescent="0.15">
      <c r="J645" s="21"/>
      <c r="K645" s="21"/>
      <c r="L645" s="21"/>
      <c r="M645" s="21"/>
      <c r="U645" s="21"/>
      <c r="V645" s="22"/>
      <c r="W645" s="22"/>
      <c r="X645" s="23"/>
      <c r="Y645" s="23"/>
      <c r="Z645" s="23"/>
      <c r="AA645" s="24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6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8"/>
      <c r="BF645" s="29"/>
    </row>
    <row r="646" spans="10:58" ht="17.25" customHeight="1" x14ac:dyDescent="0.15">
      <c r="J646" s="21"/>
      <c r="K646" s="21"/>
      <c r="L646" s="21"/>
      <c r="M646" s="21"/>
      <c r="U646" s="21"/>
      <c r="V646" s="22"/>
      <c r="W646" s="22"/>
      <c r="X646" s="23"/>
      <c r="Y646" s="23"/>
      <c r="Z646" s="23"/>
      <c r="AA646" s="24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6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8"/>
      <c r="BF646" s="29"/>
    </row>
    <row r="647" spans="10:58" ht="17.25" customHeight="1" x14ac:dyDescent="0.15">
      <c r="J647" s="21"/>
      <c r="K647" s="21"/>
      <c r="L647" s="21"/>
      <c r="M647" s="21"/>
      <c r="U647" s="21"/>
      <c r="V647" s="22"/>
      <c r="W647" s="22"/>
      <c r="X647" s="23"/>
      <c r="Y647" s="23"/>
      <c r="Z647" s="23"/>
      <c r="AA647" s="24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6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8"/>
      <c r="BF647" s="29"/>
    </row>
    <row r="648" spans="10:58" ht="17.25" customHeight="1" x14ac:dyDescent="0.15">
      <c r="J648" s="21"/>
      <c r="K648" s="21"/>
      <c r="L648" s="21"/>
      <c r="M648" s="21"/>
      <c r="U648" s="21"/>
      <c r="V648" s="22"/>
      <c r="W648" s="22"/>
      <c r="X648" s="23"/>
      <c r="Y648" s="23"/>
      <c r="Z648" s="23"/>
      <c r="AA648" s="24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6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8"/>
      <c r="BF648" s="29"/>
    </row>
    <row r="649" spans="10:58" ht="17.25" customHeight="1" x14ac:dyDescent="0.15">
      <c r="J649" s="21"/>
      <c r="K649" s="21"/>
      <c r="L649" s="21"/>
      <c r="M649" s="21"/>
      <c r="U649" s="21"/>
      <c r="V649" s="22"/>
      <c r="W649" s="22"/>
      <c r="X649" s="23"/>
      <c r="Y649" s="23"/>
      <c r="Z649" s="23"/>
      <c r="AA649" s="24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6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8"/>
      <c r="BF649" s="29"/>
    </row>
    <row r="650" spans="10:58" ht="17.25" customHeight="1" x14ac:dyDescent="0.15">
      <c r="J650" s="21"/>
      <c r="K650" s="21"/>
      <c r="L650" s="21"/>
      <c r="M650" s="21"/>
      <c r="U650" s="21"/>
      <c r="V650" s="22"/>
      <c r="W650" s="22"/>
      <c r="X650" s="23"/>
      <c r="Y650" s="23"/>
      <c r="Z650" s="23"/>
      <c r="AA650" s="24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6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8"/>
      <c r="BF650" s="29"/>
    </row>
    <row r="651" spans="10:58" ht="17.25" customHeight="1" x14ac:dyDescent="0.15">
      <c r="J651" s="21"/>
      <c r="K651" s="21"/>
      <c r="L651" s="21"/>
      <c r="M651" s="21"/>
      <c r="U651" s="21"/>
      <c r="V651" s="22"/>
      <c r="W651" s="22"/>
      <c r="X651" s="23"/>
      <c r="Y651" s="23"/>
      <c r="Z651" s="23"/>
      <c r="AA651" s="24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6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8"/>
      <c r="BF651" s="29"/>
    </row>
    <row r="652" spans="10:58" ht="17.25" customHeight="1" x14ac:dyDescent="0.15">
      <c r="J652" s="21"/>
      <c r="K652" s="21"/>
      <c r="L652" s="21"/>
      <c r="M652" s="21"/>
      <c r="U652" s="21"/>
      <c r="V652" s="22"/>
      <c r="W652" s="22"/>
      <c r="X652" s="23"/>
      <c r="Y652" s="23"/>
      <c r="Z652" s="23"/>
      <c r="AA652" s="24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6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8"/>
      <c r="BF652" s="29"/>
    </row>
    <row r="653" spans="10:58" ht="17.25" customHeight="1" x14ac:dyDescent="0.15">
      <c r="J653" s="21"/>
      <c r="K653" s="21"/>
      <c r="L653" s="21"/>
      <c r="M653" s="21"/>
      <c r="U653" s="21"/>
      <c r="V653" s="22"/>
      <c r="W653" s="22"/>
      <c r="X653" s="23"/>
      <c r="Y653" s="23"/>
      <c r="Z653" s="23"/>
      <c r="AA653" s="24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6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8"/>
      <c r="BF653" s="29"/>
    </row>
    <row r="654" spans="10:58" ht="17.25" customHeight="1" x14ac:dyDescent="0.15">
      <c r="J654" s="21"/>
      <c r="K654" s="21"/>
      <c r="L654" s="21"/>
      <c r="M654" s="21"/>
      <c r="U654" s="21"/>
      <c r="V654" s="22"/>
      <c r="W654" s="22"/>
      <c r="X654" s="23"/>
      <c r="Y654" s="23"/>
      <c r="Z654" s="23"/>
      <c r="AA654" s="24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6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8"/>
      <c r="BF654" s="29"/>
    </row>
    <row r="655" spans="10:58" ht="17.25" customHeight="1" x14ac:dyDescent="0.15">
      <c r="J655" s="21"/>
      <c r="K655" s="21"/>
      <c r="L655" s="21"/>
      <c r="M655" s="21"/>
      <c r="U655" s="21"/>
      <c r="V655" s="22"/>
      <c r="W655" s="22"/>
      <c r="X655" s="23"/>
      <c r="Y655" s="23"/>
      <c r="Z655" s="23"/>
      <c r="AA655" s="24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6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8"/>
      <c r="BF655" s="29"/>
    </row>
    <row r="656" spans="10:58" ht="17.25" customHeight="1" x14ac:dyDescent="0.15">
      <c r="J656" s="21"/>
      <c r="K656" s="21"/>
      <c r="L656" s="21"/>
      <c r="M656" s="21"/>
      <c r="U656" s="21"/>
      <c r="V656" s="22"/>
      <c r="W656" s="22"/>
      <c r="X656" s="23"/>
      <c r="Y656" s="23"/>
      <c r="Z656" s="23"/>
      <c r="AA656" s="24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6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8"/>
      <c r="BF656" s="29"/>
    </row>
    <row r="657" spans="10:58" ht="17.25" customHeight="1" x14ac:dyDescent="0.15">
      <c r="J657" s="21"/>
      <c r="K657" s="21"/>
      <c r="L657" s="21"/>
      <c r="M657" s="21"/>
      <c r="U657" s="21"/>
      <c r="V657" s="22"/>
      <c r="W657" s="22"/>
      <c r="X657" s="23"/>
      <c r="Y657" s="23"/>
      <c r="Z657" s="23"/>
      <c r="AA657" s="24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6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8"/>
      <c r="BF657" s="29"/>
    </row>
    <row r="658" spans="10:58" ht="17.25" customHeight="1" x14ac:dyDescent="0.15">
      <c r="J658" s="21"/>
      <c r="K658" s="21"/>
      <c r="L658" s="21"/>
      <c r="M658" s="21"/>
      <c r="U658" s="21"/>
      <c r="V658" s="22"/>
      <c r="W658" s="22"/>
      <c r="X658" s="23"/>
      <c r="Y658" s="23"/>
      <c r="Z658" s="23"/>
      <c r="AA658" s="24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6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8"/>
      <c r="BF658" s="29"/>
    </row>
    <row r="659" spans="10:58" ht="17.25" customHeight="1" x14ac:dyDescent="0.15">
      <c r="J659" s="21"/>
      <c r="K659" s="21"/>
      <c r="L659" s="21"/>
      <c r="M659" s="21"/>
      <c r="U659" s="21"/>
      <c r="V659" s="22"/>
      <c r="W659" s="22"/>
      <c r="X659" s="23"/>
      <c r="Y659" s="23"/>
      <c r="Z659" s="23"/>
      <c r="AA659" s="24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6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8"/>
      <c r="BF659" s="29"/>
    </row>
    <row r="660" spans="10:58" ht="17.25" customHeight="1" x14ac:dyDescent="0.15">
      <c r="J660" s="21"/>
      <c r="K660" s="21"/>
      <c r="L660" s="21"/>
      <c r="M660" s="21"/>
      <c r="U660" s="21"/>
      <c r="V660" s="22"/>
      <c r="W660" s="22"/>
      <c r="X660" s="23"/>
      <c r="Y660" s="23"/>
      <c r="Z660" s="23"/>
      <c r="AA660" s="24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6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8"/>
      <c r="BF660" s="29"/>
    </row>
    <row r="661" spans="10:58" ht="17.25" customHeight="1" x14ac:dyDescent="0.15">
      <c r="J661" s="21"/>
      <c r="K661" s="21"/>
      <c r="L661" s="21"/>
      <c r="M661" s="21"/>
      <c r="U661" s="21"/>
      <c r="V661" s="22"/>
      <c r="W661" s="22"/>
      <c r="X661" s="23"/>
      <c r="Y661" s="23"/>
      <c r="Z661" s="23"/>
      <c r="AA661" s="24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6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8"/>
      <c r="BF661" s="29"/>
    </row>
    <row r="662" spans="10:58" ht="17.25" customHeight="1" x14ac:dyDescent="0.15">
      <c r="J662" s="21"/>
      <c r="K662" s="21"/>
      <c r="L662" s="21"/>
      <c r="M662" s="21"/>
      <c r="U662" s="21"/>
      <c r="V662" s="22"/>
      <c r="W662" s="22"/>
      <c r="X662" s="23"/>
      <c r="Y662" s="23"/>
      <c r="Z662" s="23"/>
      <c r="AA662" s="24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6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8"/>
      <c r="BF662" s="29"/>
    </row>
    <row r="663" spans="10:58" ht="17.25" customHeight="1" x14ac:dyDescent="0.15">
      <c r="J663" s="21"/>
      <c r="K663" s="21"/>
      <c r="L663" s="21"/>
      <c r="M663" s="21"/>
      <c r="U663" s="21"/>
      <c r="V663" s="22"/>
      <c r="W663" s="22"/>
      <c r="X663" s="23"/>
      <c r="Y663" s="23"/>
      <c r="Z663" s="23"/>
      <c r="AA663" s="24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6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8"/>
      <c r="BF663" s="29"/>
    </row>
    <row r="664" spans="10:58" ht="17.25" customHeight="1" x14ac:dyDescent="0.15">
      <c r="J664" s="21"/>
      <c r="K664" s="21"/>
      <c r="L664" s="21"/>
      <c r="M664" s="21"/>
      <c r="U664" s="21"/>
      <c r="V664" s="22"/>
      <c r="W664" s="22"/>
      <c r="X664" s="23"/>
      <c r="Y664" s="23"/>
      <c r="Z664" s="23"/>
      <c r="AA664" s="24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6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8"/>
      <c r="BF664" s="29"/>
    </row>
    <row r="665" spans="10:58" ht="17.25" customHeight="1" x14ac:dyDescent="0.15">
      <c r="J665" s="21"/>
      <c r="K665" s="21"/>
      <c r="L665" s="21"/>
      <c r="M665" s="21"/>
      <c r="U665" s="21"/>
      <c r="V665" s="22"/>
      <c r="W665" s="22"/>
      <c r="X665" s="23"/>
      <c r="Y665" s="23"/>
      <c r="Z665" s="23"/>
      <c r="AA665" s="24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6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8"/>
      <c r="BF665" s="29"/>
    </row>
    <row r="666" spans="10:58" ht="17.25" customHeight="1" x14ac:dyDescent="0.15">
      <c r="J666" s="21"/>
      <c r="K666" s="21"/>
      <c r="L666" s="21"/>
      <c r="M666" s="21"/>
      <c r="U666" s="21"/>
      <c r="V666" s="22"/>
      <c r="W666" s="22"/>
      <c r="X666" s="23"/>
      <c r="Y666" s="23"/>
      <c r="Z666" s="23"/>
      <c r="AA666" s="24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6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8"/>
      <c r="BF666" s="29"/>
    </row>
    <row r="667" spans="10:58" ht="17.25" customHeight="1" x14ac:dyDescent="0.15">
      <c r="J667" s="21"/>
      <c r="K667" s="21"/>
      <c r="L667" s="21"/>
      <c r="M667" s="21"/>
      <c r="U667" s="21"/>
      <c r="V667" s="22"/>
      <c r="W667" s="22"/>
      <c r="X667" s="23"/>
      <c r="Y667" s="23"/>
      <c r="Z667" s="23"/>
      <c r="AA667" s="24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6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8"/>
      <c r="BF667" s="29"/>
    </row>
    <row r="668" spans="10:58" ht="17.25" customHeight="1" x14ac:dyDescent="0.15">
      <c r="J668" s="21"/>
      <c r="K668" s="21"/>
      <c r="L668" s="21"/>
      <c r="M668" s="21"/>
      <c r="U668" s="21"/>
      <c r="V668" s="22"/>
      <c r="W668" s="22"/>
      <c r="X668" s="23"/>
      <c r="Y668" s="23"/>
      <c r="Z668" s="23"/>
      <c r="AA668" s="24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6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8"/>
      <c r="BF668" s="29"/>
    </row>
    <row r="669" spans="10:58" ht="17.25" customHeight="1" x14ac:dyDescent="0.15">
      <c r="J669" s="21"/>
      <c r="K669" s="21"/>
      <c r="L669" s="21"/>
      <c r="M669" s="21"/>
      <c r="U669" s="21"/>
      <c r="V669" s="22"/>
      <c r="W669" s="22"/>
      <c r="X669" s="23"/>
      <c r="Y669" s="23"/>
      <c r="Z669" s="23"/>
      <c r="AA669" s="24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6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8"/>
      <c r="BF669" s="29"/>
    </row>
    <row r="670" spans="10:58" ht="17.25" customHeight="1" x14ac:dyDescent="0.15">
      <c r="J670" s="21"/>
      <c r="K670" s="21"/>
      <c r="L670" s="21"/>
      <c r="M670" s="21"/>
      <c r="U670" s="21"/>
      <c r="V670" s="22"/>
      <c r="W670" s="22"/>
      <c r="X670" s="23"/>
      <c r="Y670" s="23"/>
      <c r="Z670" s="23"/>
      <c r="AA670" s="24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6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8"/>
      <c r="BF670" s="29"/>
    </row>
    <row r="671" spans="10:58" ht="17.25" customHeight="1" x14ac:dyDescent="0.15">
      <c r="J671" s="21"/>
      <c r="K671" s="21"/>
      <c r="L671" s="21"/>
      <c r="M671" s="21"/>
      <c r="U671" s="21"/>
      <c r="V671" s="22"/>
      <c r="W671" s="22"/>
      <c r="X671" s="23"/>
      <c r="Y671" s="23"/>
      <c r="Z671" s="23"/>
      <c r="AA671" s="24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6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8"/>
      <c r="BF671" s="29"/>
    </row>
    <row r="672" spans="10:58" ht="17.25" customHeight="1" x14ac:dyDescent="0.15">
      <c r="J672" s="21"/>
      <c r="K672" s="21"/>
      <c r="L672" s="21"/>
      <c r="M672" s="21"/>
      <c r="U672" s="21"/>
      <c r="V672" s="22"/>
      <c r="W672" s="22"/>
      <c r="X672" s="23"/>
      <c r="Y672" s="23"/>
      <c r="Z672" s="23"/>
      <c r="AA672" s="24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6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8"/>
      <c r="BF672" s="29"/>
    </row>
    <row r="673" spans="10:58" ht="17.25" customHeight="1" x14ac:dyDescent="0.15">
      <c r="J673" s="21"/>
      <c r="K673" s="21"/>
      <c r="L673" s="21"/>
      <c r="M673" s="21"/>
      <c r="U673" s="21"/>
      <c r="V673" s="22"/>
      <c r="W673" s="22"/>
      <c r="X673" s="23"/>
      <c r="Y673" s="23"/>
      <c r="Z673" s="23"/>
      <c r="AA673" s="24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6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8"/>
      <c r="BF673" s="29"/>
    </row>
    <row r="674" spans="10:58" ht="17.25" customHeight="1" x14ac:dyDescent="0.15">
      <c r="J674" s="21"/>
      <c r="K674" s="21"/>
      <c r="L674" s="21"/>
      <c r="M674" s="21"/>
      <c r="U674" s="21"/>
      <c r="V674" s="22"/>
      <c r="W674" s="22"/>
      <c r="X674" s="23"/>
      <c r="Y674" s="23"/>
      <c r="Z674" s="23"/>
      <c r="AA674" s="24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6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8"/>
      <c r="BF674" s="29"/>
    </row>
    <row r="675" spans="10:58" ht="17.25" customHeight="1" x14ac:dyDescent="0.15">
      <c r="J675" s="21"/>
      <c r="K675" s="21"/>
      <c r="L675" s="21"/>
      <c r="M675" s="21"/>
      <c r="U675" s="21"/>
      <c r="V675" s="22"/>
      <c r="W675" s="22"/>
      <c r="X675" s="23"/>
      <c r="Y675" s="23"/>
      <c r="Z675" s="23"/>
      <c r="AA675" s="24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6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8"/>
      <c r="BF675" s="29"/>
    </row>
    <row r="676" spans="10:58" ht="17.25" customHeight="1" x14ac:dyDescent="0.15">
      <c r="J676" s="21"/>
      <c r="K676" s="21"/>
      <c r="L676" s="21"/>
      <c r="M676" s="21"/>
      <c r="U676" s="21"/>
      <c r="V676" s="22"/>
      <c r="W676" s="22"/>
      <c r="X676" s="23"/>
      <c r="Y676" s="23"/>
      <c r="Z676" s="23"/>
      <c r="AA676" s="24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6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8"/>
      <c r="BF676" s="29"/>
    </row>
    <row r="677" spans="10:58" ht="17.25" customHeight="1" x14ac:dyDescent="0.15">
      <c r="J677" s="21"/>
      <c r="K677" s="21"/>
      <c r="L677" s="21"/>
      <c r="M677" s="21"/>
      <c r="U677" s="21"/>
      <c r="V677" s="22"/>
      <c r="W677" s="22"/>
      <c r="X677" s="23"/>
      <c r="Y677" s="23"/>
      <c r="Z677" s="23"/>
      <c r="AA677" s="24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6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8"/>
      <c r="BF677" s="29"/>
    </row>
    <row r="678" spans="10:58" ht="17.25" customHeight="1" x14ac:dyDescent="0.15">
      <c r="J678" s="21"/>
      <c r="K678" s="21"/>
      <c r="L678" s="21"/>
      <c r="M678" s="21"/>
      <c r="U678" s="21"/>
      <c r="V678" s="22"/>
      <c r="W678" s="22"/>
      <c r="X678" s="23"/>
      <c r="Y678" s="23"/>
      <c r="Z678" s="23"/>
      <c r="AA678" s="24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6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8"/>
      <c r="BF678" s="29"/>
    </row>
    <row r="679" spans="10:58" ht="17.25" customHeight="1" x14ac:dyDescent="0.15">
      <c r="J679" s="21"/>
      <c r="K679" s="21"/>
      <c r="L679" s="21"/>
      <c r="M679" s="21"/>
      <c r="U679" s="21"/>
      <c r="V679" s="22"/>
      <c r="W679" s="22"/>
      <c r="X679" s="23"/>
      <c r="Y679" s="23"/>
      <c r="Z679" s="23"/>
      <c r="AA679" s="24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6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8"/>
      <c r="BF679" s="29"/>
    </row>
    <row r="680" spans="10:58" ht="17.25" customHeight="1" x14ac:dyDescent="0.15">
      <c r="J680" s="21"/>
      <c r="K680" s="21"/>
      <c r="L680" s="21"/>
      <c r="M680" s="21"/>
      <c r="U680" s="21"/>
      <c r="V680" s="22"/>
      <c r="W680" s="22"/>
      <c r="X680" s="23"/>
      <c r="Y680" s="23"/>
      <c r="Z680" s="23"/>
      <c r="AA680" s="24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6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8"/>
      <c r="BF680" s="29"/>
    </row>
    <row r="681" spans="10:58" ht="17.25" customHeight="1" x14ac:dyDescent="0.15">
      <c r="J681" s="21"/>
      <c r="K681" s="21"/>
      <c r="L681" s="21"/>
      <c r="M681" s="21"/>
      <c r="U681" s="21"/>
      <c r="V681" s="22"/>
      <c r="W681" s="22"/>
      <c r="X681" s="23"/>
      <c r="Y681" s="23"/>
      <c r="Z681" s="23"/>
      <c r="AA681" s="24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6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8"/>
      <c r="BF681" s="29"/>
    </row>
    <row r="682" spans="10:58" ht="17.25" customHeight="1" x14ac:dyDescent="0.15">
      <c r="J682" s="21"/>
      <c r="K682" s="21"/>
      <c r="L682" s="21"/>
      <c r="M682" s="21"/>
      <c r="U682" s="21"/>
      <c r="V682" s="22"/>
      <c r="W682" s="22"/>
      <c r="X682" s="23"/>
      <c r="Y682" s="23"/>
      <c r="Z682" s="23"/>
      <c r="AA682" s="24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6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8"/>
      <c r="BF682" s="29"/>
    </row>
    <row r="683" spans="10:58" ht="17.25" customHeight="1" x14ac:dyDescent="0.15">
      <c r="J683" s="21"/>
      <c r="K683" s="21"/>
      <c r="L683" s="21"/>
      <c r="M683" s="21"/>
      <c r="U683" s="21"/>
      <c r="V683" s="22"/>
      <c r="W683" s="22"/>
      <c r="X683" s="23"/>
      <c r="Y683" s="23"/>
      <c r="Z683" s="23"/>
      <c r="AA683" s="24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6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8"/>
      <c r="BF683" s="29"/>
    </row>
    <row r="684" spans="10:58" ht="17.25" customHeight="1" x14ac:dyDescent="0.15">
      <c r="J684" s="21"/>
      <c r="K684" s="21"/>
      <c r="L684" s="21"/>
      <c r="M684" s="21"/>
      <c r="U684" s="21"/>
      <c r="V684" s="22"/>
      <c r="W684" s="22"/>
      <c r="X684" s="23"/>
      <c r="Y684" s="23"/>
      <c r="Z684" s="23"/>
      <c r="AA684" s="24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6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8"/>
      <c r="BF684" s="29"/>
    </row>
    <row r="685" spans="10:58" ht="17.25" customHeight="1" x14ac:dyDescent="0.15">
      <c r="J685" s="21"/>
      <c r="K685" s="21"/>
      <c r="L685" s="21"/>
      <c r="M685" s="21"/>
      <c r="U685" s="21"/>
      <c r="V685" s="22"/>
      <c r="W685" s="22"/>
      <c r="X685" s="23"/>
      <c r="Y685" s="23"/>
      <c r="Z685" s="23"/>
      <c r="AA685" s="24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6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8"/>
      <c r="BF685" s="29"/>
    </row>
    <row r="686" spans="10:58" ht="17.25" customHeight="1" x14ac:dyDescent="0.15">
      <c r="J686" s="21"/>
      <c r="K686" s="21"/>
      <c r="L686" s="21"/>
      <c r="M686" s="21"/>
      <c r="U686" s="21"/>
      <c r="V686" s="22"/>
      <c r="W686" s="22"/>
      <c r="X686" s="23"/>
      <c r="Y686" s="23"/>
      <c r="Z686" s="23"/>
      <c r="AA686" s="24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6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8"/>
      <c r="BF686" s="29"/>
    </row>
    <row r="687" spans="10:58" ht="17.25" customHeight="1" x14ac:dyDescent="0.15">
      <c r="J687" s="21"/>
      <c r="K687" s="21"/>
      <c r="L687" s="21"/>
      <c r="M687" s="21"/>
      <c r="U687" s="21"/>
      <c r="V687" s="22"/>
      <c r="W687" s="22"/>
      <c r="X687" s="23"/>
      <c r="Y687" s="23"/>
      <c r="Z687" s="23"/>
      <c r="AA687" s="24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6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8"/>
      <c r="BF687" s="29"/>
    </row>
    <row r="688" spans="10:58" ht="17.25" customHeight="1" x14ac:dyDescent="0.15">
      <c r="J688" s="21"/>
      <c r="K688" s="21"/>
      <c r="L688" s="21"/>
      <c r="M688" s="21"/>
      <c r="U688" s="21"/>
      <c r="V688" s="22"/>
      <c r="W688" s="22"/>
      <c r="X688" s="23"/>
      <c r="Y688" s="23"/>
      <c r="Z688" s="23"/>
      <c r="AA688" s="24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6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8"/>
      <c r="BF688" s="29"/>
    </row>
    <row r="689" spans="10:58" ht="17.25" customHeight="1" x14ac:dyDescent="0.15">
      <c r="J689" s="21"/>
      <c r="K689" s="21"/>
      <c r="L689" s="21"/>
      <c r="M689" s="21"/>
      <c r="U689" s="21"/>
      <c r="V689" s="22"/>
      <c r="W689" s="22"/>
      <c r="X689" s="23"/>
      <c r="Y689" s="23"/>
      <c r="Z689" s="23"/>
      <c r="AA689" s="24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6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8"/>
      <c r="BF689" s="29"/>
    </row>
    <row r="690" spans="10:58" ht="17.25" customHeight="1" x14ac:dyDescent="0.15">
      <c r="J690" s="21"/>
      <c r="K690" s="21"/>
      <c r="L690" s="21"/>
      <c r="M690" s="21"/>
      <c r="U690" s="21"/>
      <c r="V690" s="22"/>
      <c r="W690" s="22"/>
      <c r="X690" s="23"/>
      <c r="Y690" s="23"/>
      <c r="Z690" s="23"/>
      <c r="AA690" s="24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6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8"/>
      <c r="BF690" s="29"/>
    </row>
    <row r="691" spans="10:58" ht="17.25" customHeight="1" x14ac:dyDescent="0.15">
      <c r="J691" s="21"/>
      <c r="K691" s="21"/>
      <c r="L691" s="21"/>
      <c r="M691" s="21"/>
      <c r="U691" s="21"/>
      <c r="V691" s="22"/>
      <c r="W691" s="22"/>
      <c r="X691" s="23"/>
      <c r="Y691" s="23"/>
      <c r="Z691" s="23"/>
      <c r="AA691" s="24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6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8"/>
      <c r="BF691" s="29"/>
    </row>
    <row r="692" spans="10:58" ht="17.25" customHeight="1" x14ac:dyDescent="0.15">
      <c r="J692" s="21"/>
      <c r="K692" s="21"/>
      <c r="L692" s="21"/>
      <c r="M692" s="21"/>
      <c r="U692" s="21"/>
      <c r="V692" s="22"/>
      <c r="W692" s="22"/>
      <c r="X692" s="23"/>
      <c r="Y692" s="23"/>
      <c r="Z692" s="23"/>
      <c r="AA692" s="24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6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8"/>
      <c r="BF692" s="29"/>
    </row>
    <row r="693" spans="10:58" ht="17.25" customHeight="1" x14ac:dyDescent="0.15">
      <c r="J693" s="21"/>
      <c r="K693" s="21"/>
      <c r="L693" s="21"/>
      <c r="M693" s="21"/>
      <c r="U693" s="21"/>
      <c r="V693" s="22"/>
      <c r="W693" s="22"/>
      <c r="X693" s="23"/>
      <c r="Y693" s="23"/>
      <c r="Z693" s="23"/>
      <c r="AA693" s="24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6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8"/>
      <c r="BF693" s="29"/>
    </row>
    <row r="694" spans="10:58" ht="17.25" customHeight="1" x14ac:dyDescent="0.15">
      <c r="J694" s="21"/>
      <c r="K694" s="21"/>
      <c r="L694" s="21"/>
      <c r="M694" s="21"/>
      <c r="U694" s="21"/>
      <c r="V694" s="22"/>
      <c r="W694" s="22"/>
      <c r="X694" s="23"/>
      <c r="Y694" s="23"/>
      <c r="Z694" s="23"/>
      <c r="AA694" s="24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6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8"/>
      <c r="BF694" s="29"/>
    </row>
    <row r="695" spans="10:58" ht="17.25" customHeight="1" x14ac:dyDescent="0.15">
      <c r="J695" s="21"/>
      <c r="K695" s="21"/>
      <c r="L695" s="21"/>
      <c r="M695" s="21"/>
      <c r="U695" s="21"/>
      <c r="V695" s="22"/>
      <c r="W695" s="22"/>
      <c r="X695" s="23"/>
      <c r="Y695" s="23"/>
      <c r="Z695" s="23"/>
      <c r="AA695" s="24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6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8"/>
      <c r="BF695" s="29"/>
    </row>
    <row r="696" spans="10:58" ht="17.25" customHeight="1" x14ac:dyDescent="0.15">
      <c r="J696" s="21"/>
      <c r="K696" s="21"/>
      <c r="L696" s="21"/>
      <c r="M696" s="21"/>
      <c r="U696" s="21"/>
      <c r="V696" s="22"/>
      <c r="W696" s="22"/>
      <c r="X696" s="23"/>
      <c r="Y696" s="23"/>
      <c r="Z696" s="23"/>
      <c r="AA696" s="24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6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8"/>
      <c r="BF696" s="29"/>
    </row>
    <row r="697" spans="10:58" ht="17.25" customHeight="1" x14ac:dyDescent="0.15">
      <c r="J697" s="21"/>
      <c r="K697" s="21"/>
      <c r="L697" s="21"/>
      <c r="M697" s="21"/>
      <c r="U697" s="21"/>
      <c r="V697" s="22"/>
      <c r="W697" s="22"/>
      <c r="X697" s="23"/>
      <c r="Y697" s="23"/>
      <c r="Z697" s="23"/>
      <c r="AA697" s="24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6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8"/>
      <c r="BF697" s="29"/>
    </row>
    <row r="698" spans="10:58" ht="17.25" customHeight="1" x14ac:dyDescent="0.15">
      <c r="J698" s="21"/>
      <c r="K698" s="21"/>
      <c r="L698" s="21"/>
      <c r="M698" s="21"/>
      <c r="U698" s="21"/>
      <c r="V698" s="22"/>
      <c r="W698" s="22"/>
      <c r="X698" s="23"/>
      <c r="Y698" s="23"/>
      <c r="Z698" s="23"/>
      <c r="AA698" s="24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6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8"/>
      <c r="BF698" s="29"/>
    </row>
    <row r="699" spans="10:58" ht="17.25" customHeight="1" x14ac:dyDescent="0.15">
      <c r="J699" s="21"/>
      <c r="K699" s="21"/>
      <c r="L699" s="21"/>
      <c r="M699" s="21"/>
      <c r="U699" s="21"/>
      <c r="V699" s="22"/>
      <c r="W699" s="22"/>
      <c r="X699" s="23"/>
      <c r="Y699" s="23"/>
      <c r="Z699" s="23"/>
      <c r="AA699" s="24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6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8"/>
      <c r="BF699" s="29"/>
    </row>
    <row r="700" spans="10:58" ht="17.25" customHeight="1" x14ac:dyDescent="0.15">
      <c r="J700" s="21"/>
      <c r="K700" s="21"/>
      <c r="L700" s="21"/>
      <c r="M700" s="21"/>
      <c r="U700" s="21"/>
      <c r="V700" s="22"/>
      <c r="W700" s="22"/>
      <c r="X700" s="23"/>
      <c r="Y700" s="23"/>
      <c r="Z700" s="23"/>
      <c r="AA700" s="24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6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8"/>
      <c r="BF700" s="29"/>
    </row>
    <row r="701" spans="10:58" ht="17.25" customHeight="1" x14ac:dyDescent="0.15">
      <c r="J701" s="21"/>
      <c r="K701" s="21"/>
      <c r="L701" s="21"/>
      <c r="M701" s="21"/>
      <c r="U701" s="21"/>
      <c r="V701" s="22"/>
      <c r="W701" s="22"/>
      <c r="X701" s="23"/>
      <c r="Y701" s="23"/>
      <c r="Z701" s="23"/>
      <c r="AA701" s="24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6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8"/>
      <c r="BF701" s="29"/>
    </row>
    <row r="702" spans="10:58" ht="17.25" customHeight="1" x14ac:dyDescent="0.15">
      <c r="J702" s="21"/>
      <c r="K702" s="21"/>
      <c r="L702" s="21"/>
      <c r="M702" s="21"/>
      <c r="U702" s="21"/>
      <c r="V702" s="22"/>
      <c r="W702" s="22"/>
      <c r="X702" s="23"/>
      <c r="Y702" s="23"/>
      <c r="Z702" s="23"/>
      <c r="AA702" s="24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6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8"/>
      <c r="BF702" s="29"/>
    </row>
    <row r="703" spans="10:58" ht="17.25" customHeight="1" x14ac:dyDescent="0.15">
      <c r="J703" s="21"/>
      <c r="K703" s="21"/>
      <c r="L703" s="21"/>
      <c r="M703" s="21"/>
      <c r="U703" s="21"/>
      <c r="V703" s="22"/>
      <c r="W703" s="22"/>
      <c r="X703" s="23"/>
      <c r="Y703" s="23"/>
      <c r="Z703" s="23"/>
      <c r="AA703" s="24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6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8"/>
      <c r="BF703" s="29"/>
    </row>
    <row r="704" spans="10:58" ht="17.25" customHeight="1" x14ac:dyDescent="0.15">
      <c r="J704" s="21"/>
      <c r="K704" s="21"/>
      <c r="L704" s="21"/>
      <c r="M704" s="21"/>
      <c r="U704" s="21"/>
      <c r="V704" s="22"/>
      <c r="W704" s="22"/>
      <c r="X704" s="23"/>
      <c r="Y704" s="23"/>
      <c r="Z704" s="23"/>
      <c r="AA704" s="24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6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8"/>
      <c r="BF704" s="29"/>
    </row>
    <row r="705" spans="10:58" ht="17.25" customHeight="1" x14ac:dyDescent="0.15">
      <c r="J705" s="21"/>
      <c r="K705" s="21"/>
      <c r="L705" s="21"/>
      <c r="M705" s="21"/>
      <c r="U705" s="21"/>
      <c r="V705" s="22"/>
      <c r="W705" s="22"/>
      <c r="X705" s="23"/>
      <c r="Y705" s="23"/>
      <c r="Z705" s="23"/>
      <c r="AA705" s="24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6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8"/>
      <c r="BF705" s="29"/>
    </row>
    <row r="706" spans="10:58" ht="17.25" customHeight="1" x14ac:dyDescent="0.15">
      <c r="J706" s="21"/>
      <c r="K706" s="21"/>
      <c r="L706" s="21"/>
      <c r="M706" s="21"/>
      <c r="U706" s="21"/>
      <c r="V706" s="22"/>
      <c r="W706" s="22"/>
      <c r="X706" s="23"/>
      <c r="Y706" s="23"/>
      <c r="Z706" s="23"/>
      <c r="AA706" s="24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6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8"/>
      <c r="BF706" s="29"/>
    </row>
    <row r="707" spans="10:58" ht="17.25" customHeight="1" x14ac:dyDescent="0.15">
      <c r="J707" s="21"/>
      <c r="K707" s="21"/>
      <c r="L707" s="21"/>
      <c r="M707" s="21"/>
      <c r="U707" s="21"/>
      <c r="V707" s="22"/>
      <c r="W707" s="22"/>
      <c r="X707" s="23"/>
      <c r="Y707" s="23"/>
      <c r="Z707" s="23"/>
      <c r="AA707" s="24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6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8"/>
      <c r="BF707" s="29"/>
    </row>
    <row r="708" spans="10:58" ht="17.25" customHeight="1" x14ac:dyDescent="0.15">
      <c r="J708" s="21"/>
      <c r="K708" s="21"/>
      <c r="L708" s="21"/>
      <c r="M708" s="21"/>
      <c r="U708" s="21"/>
      <c r="V708" s="22"/>
      <c r="W708" s="22"/>
      <c r="X708" s="23"/>
      <c r="Y708" s="23"/>
      <c r="Z708" s="23"/>
      <c r="AA708" s="24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6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8"/>
      <c r="BF708" s="29"/>
    </row>
    <row r="709" spans="10:58" ht="17.25" customHeight="1" x14ac:dyDescent="0.15">
      <c r="J709" s="21"/>
      <c r="K709" s="21"/>
      <c r="L709" s="21"/>
      <c r="M709" s="21"/>
      <c r="U709" s="21"/>
      <c r="V709" s="22"/>
      <c r="W709" s="22"/>
      <c r="X709" s="23"/>
      <c r="Y709" s="23"/>
      <c r="Z709" s="23"/>
      <c r="AA709" s="24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6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8"/>
      <c r="BF709" s="29"/>
    </row>
    <row r="710" spans="10:58" ht="17.25" customHeight="1" x14ac:dyDescent="0.15">
      <c r="J710" s="21"/>
      <c r="K710" s="21"/>
      <c r="L710" s="21"/>
      <c r="M710" s="21"/>
      <c r="U710" s="21"/>
      <c r="V710" s="22"/>
      <c r="W710" s="22"/>
      <c r="X710" s="23"/>
      <c r="Y710" s="23"/>
      <c r="Z710" s="23"/>
      <c r="AA710" s="24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6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8"/>
      <c r="BF710" s="29"/>
    </row>
    <row r="711" spans="10:58" ht="17.25" customHeight="1" x14ac:dyDescent="0.15">
      <c r="J711" s="21"/>
      <c r="K711" s="21"/>
      <c r="L711" s="21"/>
      <c r="M711" s="21"/>
      <c r="U711" s="21"/>
      <c r="V711" s="22"/>
      <c r="W711" s="22"/>
      <c r="X711" s="23"/>
      <c r="Y711" s="23"/>
      <c r="Z711" s="23"/>
      <c r="AA711" s="24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6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8"/>
      <c r="BF711" s="29"/>
    </row>
    <row r="712" spans="10:58" ht="17.25" customHeight="1" x14ac:dyDescent="0.15">
      <c r="J712" s="21"/>
      <c r="K712" s="21"/>
      <c r="L712" s="21"/>
      <c r="M712" s="21"/>
      <c r="U712" s="21"/>
      <c r="V712" s="22"/>
      <c r="W712" s="22"/>
      <c r="X712" s="23"/>
      <c r="Y712" s="23"/>
      <c r="Z712" s="23"/>
      <c r="AA712" s="24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6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8"/>
      <c r="BF712" s="29"/>
    </row>
    <row r="713" spans="10:58" ht="17.25" customHeight="1" x14ac:dyDescent="0.15">
      <c r="J713" s="21"/>
      <c r="K713" s="21"/>
      <c r="L713" s="21"/>
      <c r="M713" s="21"/>
      <c r="U713" s="21"/>
      <c r="V713" s="22"/>
      <c r="W713" s="22"/>
      <c r="X713" s="23"/>
      <c r="Y713" s="23"/>
      <c r="Z713" s="23"/>
      <c r="AA713" s="24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6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8"/>
      <c r="BF713" s="29"/>
    </row>
    <row r="714" spans="10:58" ht="17.25" customHeight="1" x14ac:dyDescent="0.15">
      <c r="J714" s="21"/>
      <c r="K714" s="21"/>
      <c r="L714" s="21"/>
      <c r="M714" s="21"/>
      <c r="U714" s="21"/>
      <c r="V714" s="22"/>
      <c r="W714" s="22"/>
      <c r="X714" s="23"/>
      <c r="Y714" s="23"/>
      <c r="Z714" s="23"/>
      <c r="AA714" s="24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6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8"/>
      <c r="BF714" s="29"/>
    </row>
    <row r="715" spans="10:58" ht="17.25" customHeight="1" x14ac:dyDescent="0.15">
      <c r="J715" s="21"/>
      <c r="K715" s="21"/>
      <c r="L715" s="21"/>
      <c r="M715" s="21"/>
      <c r="U715" s="21"/>
      <c r="V715" s="22"/>
      <c r="W715" s="22"/>
      <c r="X715" s="23"/>
      <c r="Y715" s="23"/>
      <c r="Z715" s="23"/>
      <c r="AA715" s="24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6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8"/>
      <c r="BF715" s="29"/>
    </row>
    <row r="716" spans="10:58" ht="17.25" customHeight="1" x14ac:dyDescent="0.15">
      <c r="J716" s="21"/>
      <c r="K716" s="21"/>
      <c r="L716" s="21"/>
      <c r="M716" s="21"/>
      <c r="U716" s="21"/>
      <c r="V716" s="22"/>
      <c r="W716" s="22"/>
      <c r="X716" s="23"/>
      <c r="Y716" s="23"/>
      <c r="Z716" s="23"/>
      <c r="AA716" s="24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6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8"/>
      <c r="BF716" s="29"/>
    </row>
    <row r="717" spans="10:58" ht="17.25" customHeight="1" x14ac:dyDescent="0.15">
      <c r="J717" s="21"/>
      <c r="K717" s="21"/>
      <c r="L717" s="21"/>
      <c r="M717" s="21"/>
      <c r="U717" s="21"/>
      <c r="V717" s="22"/>
      <c r="W717" s="22"/>
      <c r="X717" s="23"/>
      <c r="Y717" s="23"/>
      <c r="Z717" s="23"/>
      <c r="AA717" s="24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6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8"/>
      <c r="BF717" s="29"/>
    </row>
    <row r="718" spans="10:58" ht="17.25" customHeight="1" x14ac:dyDescent="0.15">
      <c r="J718" s="21"/>
      <c r="K718" s="21"/>
      <c r="L718" s="21"/>
      <c r="M718" s="21"/>
      <c r="U718" s="21"/>
      <c r="V718" s="22"/>
      <c r="W718" s="22"/>
      <c r="X718" s="23"/>
      <c r="Y718" s="23"/>
      <c r="Z718" s="23"/>
      <c r="AA718" s="24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6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8"/>
      <c r="BF718" s="29"/>
    </row>
    <row r="719" spans="10:58" ht="17.25" customHeight="1" x14ac:dyDescent="0.15">
      <c r="J719" s="21"/>
      <c r="K719" s="21"/>
      <c r="L719" s="21"/>
      <c r="M719" s="21"/>
      <c r="U719" s="21"/>
      <c r="V719" s="22"/>
      <c r="W719" s="22"/>
      <c r="X719" s="23"/>
      <c r="Y719" s="23"/>
      <c r="Z719" s="23"/>
      <c r="AA719" s="24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6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8"/>
      <c r="BF719" s="29"/>
    </row>
    <row r="720" spans="10:58" ht="17.25" customHeight="1" x14ac:dyDescent="0.15">
      <c r="J720" s="21"/>
      <c r="K720" s="21"/>
      <c r="L720" s="21"/>
      <c r="M720" s="21"/>
      <c r="U720" s="21"/>
      <c r="V720" s="22"/>
      <c r="W720" s="22"/>
      <c r="X720" s="23"/>
      <c r="Y720" s="23"/>
      <c r="Z720" s="23"/>
      <c r="AA720" s="24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6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8"/>
      <c r="BF720" s="29"/>
    </row>
    <row r="721" spans="10:58" ht="17.25" customHeight="1" x14ac:dyDescent="0.15">
      <c r="J721" s="21"/>
      <c r="K721" s="21"/>
      <c r="L721" s="21"/>
      <c r="M721" s="21"/>
      <c r="U721" s="21"/>
      <c r="V721" s="22"/>
      <c r="W721" s="22"/>
      <c r="X721" s="23"/>
      <c r="Y721" s="23"/>
      <c r="Z721" s="23"/>
      <c r="AA721" s="24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6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8"/>
      <c r="BF721" s="29"/>
    </row>
    <row r="722" spans="10:58" ht="17.25" customHeight="1" x14ac:dyDescent="0.15">
      <c r="J722" s="21"/>
      <c r="K722" s="21"/>
      <c r="L722" s="21"/>
      <c r="M722" s="21"/>
      <c r="U722" s="21"/>
      <c r="V722" s="22"/>
      <c r="W722" s="22"/>
      <c r="X722" s="23"/>
      <c r="Y722" s="23"/>
      <c r="Z722" s="23"/>
      <c r="AA722" s="24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6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8"/>
      <c r="BF722" s="29"/>
    </row>
    <row r="723" spans="10:58" ht="17.25" customHeight="1" x14ac:dyDescent="0.15">
      <c r="J723" s="21"/>
      <c r="K723" s="21"/>
      <c r="L723" s="21"/>
      <c r="M723" s="21"/>
      <c r="U723" s="21"/>
      <c r="V723" s="22"/>
      <c r="W723" s="22"/>
      <c r="X723" s="23"/>
      <c r="Y723" s="23"/>
      <c r="Z723" s="23"/>
      <c r="AA723" s="24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6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8"/>
      <c r="BF723" s="29"/>
    </row>
    <row r="724" spans="10:58" ht="17.25" customHeight="1" x14ac:dyDescent="0.15">
      <c r="J724" s="21"/>
      <c r="K724" s="21"/>
      <c r="L724" s="21"/>
      <c r="M724" s="21"/>
      <c r="U724" s="21"/>
      <c r="V724" s="22"/>
      <c r="W724" s="22"/>
      <c r="X724" s="23"/>
      <c r="Y724" s="23"/>
      <c r="Z724" s="23"/>
      <c r="AA724" s="24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6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8"/>
      <c r="BF724" s="29"/>
    </row>
    <row r="725" spans="10:58" ht="17.25" customHeight="1" x14ac:dyDescent="0.15">
      <c r="J725" s="21"/>
      <c r="K725" s="21"/>
      <c r="L725" s="21"/>
      <c r="M725" s="21"/>
      <c r="U725" s="21"/>
      <c r="V725" s="22"/>
      <c r="W725" s="22"/>
      <c r="X725" s="23"/>
      <c r="Y725" s="23"/>
      <c r="Z725" s="23"/>
      <c r="AA725" s="24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6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8"/>
      <c r="BF725" s="29"/>
    </row>
    <row r="726" spans="10:58" ht="17.25" customHeight="1" x14ac:dyDescent="0.15">
      <c r="J726" s="21"/>
      <c r="K726" s="21"/>
      <c r="L726" s="21"/>
      <c r="M726" s="21"/>
      <c r="U726" s="21"/>
      <c r="V726" s="22"/>
      <c r="W726" s="22"/>
      <c r="X726" s="23"/>
      <c r="Y726" s="23"/>
      <c r="Z726" s="23"/>
      <c r="AA726" s="24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6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8"/>
      <c r="BF726" s="29"/>
    </row>
    <row r="727" spans="10:58" ht="17.25" customHeight="1" x14ac:dyDescent="0.15">
      <c r="J727" s="21"/>
      <c r="K727" s="21"/>
      <c r="L727" s="21"/>
      <c r="M727" s="21"/>
      <c r="U727" s="21"/>
      <c r="V727" s="22"/>
      <c r="W727" s="22"/>
      <c r="X727" s="23"/>
      <c r="Y727" s="23"/>
      <c r="Z727" s="23"/>
      <c r="AA727" s="24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6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8"/>
      <c r="BF727" s="29"/>
    </row>
    <row r="728" spans="10:58" ht="17.25" customHeight="1" x14ac:dyDescent="0.15">
      <c r="J728" s="21"/>
      <c r="K728" s="21"/>
      <c r="L728" s="21"/>
      <c r="M728" s="21"/>
      <c r="U728" s="21"/>
      <c r="V728" s="22"/>
      <c r="W728" s="22"/>
      <c r="X728" s="23"/>
      <c r="Y728" s="23"/>
      <c r="Z728" s="23"/>
      <c r="AA728" s="24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6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8"/>
      <c r="BF728" s="29"/>
    </row>
    <row r="729" spans="10:58" ht="17.25" customHeight="1" x14ac:dyDescent="0.15">
      <c r="J729" s="21"/>
      <c r="K729" s="21"/>
      <c r="L729" s="21"/>
      <c r="M729" s="21"/>
      <c r="U729" s="21"/>
      <c r="V729" s="22"/>
      <c r="W729" s="22"/>
      <c r="X729" s="23"/>
      <c r="Y729" s="23"/>
      <c r="Z729" s="23"/>
      <c r="AA729" s="24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6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8"/>
      <c r="BF729" s="29"/>
    </row>
    <row r="730" spans="10:58" ht="17.25" customHeight="1" x14ac:dyDescent="0.15">
      <c r="J730" s="21"/>
      <c r="K730" s="21"/>
      <c r="L730" s="21"/>
      <c r="M730" s="21"/>
      <c r="U730" s="21"/>
      <c r="V730" s="22"/>
      <c r="W730" s="22"/>
      <c r="X730" s="23"/>
      <c r="Y730" s="23"/>
      <c r="Z730" s="23"/>
      <c r="AA730" s="24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6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8"/>
      <c r="BF730" s="29"/>
    </row>
    <row r="731" spans="10:58" ht="17.25" customHeight="1" x14ac:dyDescent="0.15">
      <c r="J731" s="21"/>
      <c r="K731" s="21"/>
      <c r="L731" s="21"/>
      <c r="M731" s="21"/>
      <c r="U731" s="21"/>
      <c r="V731" s="22"/>
      <c r="W731" s="22"/>
      <c r="X731" s="23"/>
      <c r="Y731" s="23"/>
      <c r="Z731" s="23"/>
      <c r="AA731" s="24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6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8"/>
      <c r="BF731" s="29"/>
    </row>
    <row r="732" spans="10:58" ht="17.25" customHeight="1" x14ac:dyDescent="0.15">
      <c r="J732" s="21"/>
      <c r="K732" s="21"/>
      <c r="L732" s="21"/>
      <c r="M732" s="21"/>
      <c r="U732" s="21"/>
      <c r="V732" s="22"/>
      <c r="W732" s="22"/>
      <c r="X732" s="23"/>
      <c r="Y732" s="23"/>
      <c r="Z732" s="23"/>
      <c r="AA732" s="24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6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8"/>
      <c r="BF732" s="29"/>
    </row>
    <row r="733" spans="10:58" ht="17.25" customHeight="1" x14ac:dyDescent="0.15">
      <c r="J733" s="21"/>
      <c r="K733" s="21"/>
      <c r="L733" s="21"/>
      <c r="M733" s="21"/>
      <c r="U733" s="21"/>
      <c r="V733" s="22"/>
      <c r="W733" s="22"/>
      <c r="X733" s="23"/>
      <c r="Y733" s="23"/>
      <c r="Z733" s="23"/>
      <c r="AA733" s="24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6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8"/>
      <c r="BF733" s="29"/>
    </row>
    <row r="734" spans="10:58" ht="17.25" customHeight="1" x14ac:dyDescent="0.15">
      <c r="J734" s="21"/>
      <c r="K734" s="21"/>
      <c r="L734" s="21"/>
      <c r="M734" s="21"/>
      <c r="U734" s="21"/>
      <c r="V734" s="22"/>
      <c r="W734" s="22"/>
      <c r="X734" s="23"/>
      <c r="Y734" s="23"/>
      <c r="Z734" s="23"/>
      <c r="AA734" s="24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6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8"/>
      <c r="BF734" s="29"/>
    </row>
    <row r="735" spans="10:58" ht="17.25" customHeight="1" x14ac:dyDescent="0.15">
      <c r="J735" s="21"/>
      <c r="K735" s="21"/>
      <c r="L735" s="21"/>
      <c r="M735" s="21"/>
      <c r="U735" s="21"/>
      <c r="V735" s="22"/>
      <c r="W735" s="22"/>
      <c r="X735" s="23"/>
      <c r="Y735" s="23"/>
      <c r="Z735" s="23"/>
      <c r="AA735" s="24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6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8"/>
      <c r="BF735" s="29"/>
    </row>
    <row r="736" spans="10:58" ht="17.25" customHeight="1" x14ac:dyDescent="0.15">
      <c r="J736" s="21"/>
      <c r="K736" s="21"/>
      <c r="L736" s="21"/>
      <c r="M736" s="21"/>
      <c r="U736" s="21"/>
      <c r="V736" s="22"/>
      <c r="W736" s="22"/>
      <c r="X736" s="23"/>
      <c r="Y736" s="23"/>
      <c r="Z736" s="23"/>
      <c r="AA736" s="24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6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8"/>
      <c r="BF736" s="29"/>
    </row>
    <row r="737" spans="10:58" ht="17.25" customHeight="1" x14ac:dyDescent="0.15">
      <c r="J737" s="21"/>
      <c r="K737" s="21"/>
      <c r="L737" s="21"/>
      <c r="M737" s="21"/>
      <c r="U737" s="21"/>
      <c r="V737" s="22"/>
      <c r="W737" s="22"/>
      <c r="X737" s="23"/>
      <c r="Y737" s="23"/>
      <c r="Z737" s="23"/>
      <c r="AA737" s="24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6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8"/>
      <c r="BF737" s="29"/>
    </row>
    <row r="738" spans="10:58" ht="17.25" customHeight="1" x14ac:dyDescent="0.15">
      <c r="J738" s="21"/>
      <c r="K738" s="21"/>
      <c r="L738" s="21"/>
      <c r="M738" s="21"/>
      <c r="U738" s="21"/>
      <c r="V738" s="22"/>
      <c r="W738" s="22"/>
      <c r="X738" s="23"/>
      <c r="Y738" s="23"/>
      <c r="Z738" s="23"/>
      <c r="AA738" s="24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6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8"/>
      <c r="BF738" s="29"/>
    </row>
    <row r="739" spans="10:58" ht="17.25" customHeight="1" x14ac:dyDescent="0.15">
      <c r="J739" s="21"/>
      <c r="K739" s="21"/>
      <c r="L739" s="21"/>
      <c r="M739" s="21"/>
      <c r="U739" s="21"/>
      <c r="V739" s="22"/>
      <c r="W739" s="22"/>
      <c r="X739" s="23"/>
      <c r="Y739" s="23"/>
      <c r="Z739" s="23"/>
      <c r="AA739" s="24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6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8"/>
      <c r="BF739" s="29"/>
    </row>
    <row r="740" spans="10:58" ht="17.25" customHeight="1" x14ac:dyDescent="0.15">
      <c r="J740" s="21"/>
      <c r="K740" s="21"/>
      <c r="L740" s="21"/>
      <c r="M740" s="21"/>
      <c r="U740" s="21"/>
      <c r="V740" s="22"/>
      <c r="W740" s="22"/>
      <c r="X740" s="23"/>
      <c r="Y740" s="23"/>
      <c r="Z740" s="23"/>
      <c r="AA740" s="24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6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8"/>
      <c r="BF740" s="29"/>
    </row>
    <row r="741" spans="10:58" ht="17.25" customHeight="1" x14ac:dyDescent="0.15">
      <c r="J741" s="21"/>
      <c r="K741" s="21"/>
      <c r="L741" s="21"/>
      <c r="M741" s="21"/>
      <c r="U741" s="21"/>
      <c r="V741" s="22"/>
      <c r="W741" s="22"/>
      <c r="X741" s="23"/>
      <c r="Y741" s="23"/>
      <c r="Z741" s="23"/>
      <c r="AA741" s="24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6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8"/>
      <c r="BF741" s="29"/>
    </row>
    <row r="742" spans="10:58" ht="17.25" customHeight="1" x14ac:dyDescent="0.15">
      <c r="J742" s="21"/>
      <c r="K742" s="21"/>
      <c r="L742" s="21"/>
      <c r="M742" s="21"/>
      <c r="U742" s="21"/>
      <c r="V742" s="22"/>
      <c r="W742" s="22"/>
      <c r="X742" s="23"/>
      <c r="Y742" s="23"/>
      <c r="Z742" s="23"/>
      <c r="AA742" s="24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6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8"/>
      <c r="BF742" s="29"/>
    </row>
    <row r="743" spans="10:58" ht="17.25" customHeight="1" x14ac:dyDescent="0.15">
      <c r="J743" s="21"/>
      <c r="K743" s="21"/>
      <c r="L743" s="21"/>
      <c r="M743" s="21"/>
      <c r="U743" s="21"/>
      <c r="V743" s="22"/>
      <c r="W743" s="22"/>
      <c r="X743" s="23"/>
      <c r="Y743" s="23"/>
      <c r="Z743" s="23"/>
      <c r="AA743" s="24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6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8"/>
      <c r="BF743" s="29"/>
    </row>
    <row r="744" spans="10:58" ht="17.25" customHeight="1" x14ac:dyDescent="0.15">
      <c r="J744" s="21"/>
      <c r="K744" s="21"/>
      <c r="L744" s="21"/>
      <c r="M744" s="21"/>
      <c r="U744" s="21"/>
      <c r="V744" s="22"/>
      <c r="W744" s="22"/>
      <c r="X744" s="23"/>
      <c r="Y744" s="23"/>
      <c r="Z744" s="23"/>
      <c r="AA744" s="24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6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8"/>
      <c r="BF744" s="29"/>
    </row>
    <row r="745" spans="10:58" ht="17.25" customHeight="1" x14ac:dyDescent="0.15">
      <c r="J745" s="21"/>
      <c r="K745" s="21"/>
      <c r="L745" s="21"/>
      <c r="M745" s="21"/>
      <c r="U745" s="21"/>
      <c r="V745" s="22"/>
      <c r="W745" s="22"/>
      <c r="X745" s="23"/>
      <c r="Y745" s="23"/>
      <c r="Z745" s="23"/>
      <c r="AA745" s="24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6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8"/>
      <c r="BF745" s="29"/>
    </row>
    <row r="746" spans="10:58" ht="17.25" customHeight="1" x14ac:dyDescent="0.15">
      <c r="J746" s="21"/>
      <c r="K746" s="21"/>
      <c r="L746" s="21"/>
      <c r="M746" s="21"/>
      <c r="U746" s="21"/>
      <c r="V746" s="22"/>
      <c r="W746" s="22"/>
      <c r="X746" s="23"/>
      <c r="Y746" s="23"/>
      <c r="Z746" s="23"/>
      <c r="AA746" s="24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6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8"/>
      <c r="BF746" s="29"/>
    </row>
    <row r="747" spans="10:58" ht="17.25" customHeight="1" x14ac:dyDescent="0.15">
      <c r="J747" s="21"/>
      <c r="K747" s="21"/>
      <c r="L747" s="21"/>
      <c r="M747" s="21"/>
      <c r="U747" s="21"/>
      <c r="V747" s="22"/>
      <c r="W747" s="22"/>
      <c r="X747" s="23"/>
      <c r="Y747" s="23"/>
      <c r="Z747" s="23"/>
      <c r="AA747" s="24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6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8"/>
      <c r="BF747" s="29"/>
    </row>
    <row r="748" spans="10:58" ht="17.25" customHeight="1" x14ac:dyDescent="0.15">
      <c r="J748" s="21"/>
      <c r="K748" s="21"/>
      <c r="L748" s="21"/>
      <c r="M748" s="21"/>
      <c r="U748" s="21"/>
      <c r="V748" s="22"/>
      <c r="W748" s="22"/>
      <c r="X748" s="23"/>
      <c r="Y748" s="23"/>
      <c r="Z748" s="23"/>
      <c r="AA748" s="24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6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8"/>
      <c r="BF748" s="29"/>
    </row>
    <row r="749" spans="10:58" ht="17.25" customHeight="1" x14ac:dyDescent="0.15">
      <c r="J749" s="21"/>
      <c r="K749" s="21"/>
      <c r="L749" s="21"/>
      <c r="M749" s="21"/>
      <c r="U749" s="21"/>
      <c r="V749" s="22"/>
      <c r="W749" s="22"/>
      <c r="X749" s="23"/>
      <c r="Y749" s="23"/>
      <c r="Z749" s="23"/>
      <c r="AA749" s="24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6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8"/>
      <c r="BF749" s="29"/>
    </row>
    <row r="750" spans="10:58" ht="17.25" customHeight="1" x14ac:dyDescent="0.15">
      <c r="J750" s="21"/>
      <c r="K750" s="21"/>
      <c r="L750" s="21"/>
      <c r="M750" s="21"/>
      <c r="U750" s="21"/>
      <c r="V750" s="22"/>
      <c r="W750" s="22"/>
      <c r="X750" s="23"/>
      <c r="Y750" s="23"/>
      <c r="Z750" s="23"/>
      <c r="AA750" s="24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6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8"/>
      <c r="BF750" s="29"/>
    </row>
    <row r="751" spans="10:58" ht="17.25" customHeight="1" x14ac:dyDescent="0.15">
      <c r="J751" s="21"/>
      <c r="K751" s="21"/>
      <c r="L751" s="21"/>
      <c r="M751" s="21"/>
      <c r="U751" s="21"/>
      <c r="V751" s="22"/>
      <c r="W751" s="22"/>
      <c r="X751" s="23"/>
      <c r="Y751" s="23"/>
      <c r="Z751" s="23"/>
      <c r="AA751" s="24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6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8"/>
      <c r="BF751" s="29"/>
    </row>
    <row r="752" spans="10:58" ht="17.25" customHeight="1" x14ac:dyDescent="0.15">
      <c r="J752" s="21"/>
      <c r="K752" s="21"/>
      <c r="L752" s="21"/>
      <c r="M752" s="21"/>
      <c r="U752" s="21"/>
      <c r="V752" s="22"/>
      <c r="W752" s="22"/>
      <c r="X752" s="23"/>
      <c r="Y752" s="23"/>
      <c r="Z752" s="23"/>
      <c r="AA752" s="24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6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8"/>
      <c r="BF752" s="29"/>
    </row>
    <row r="753" spans="10:58" ht="17.25" customHeight="1" x14ac:dyDescent="0.15">
      <c r="J753" s="21"/>
      <c r="K753" s="21"/>
      <c r="L753" s="21"/>
      <c r="M753" s="21"/>
      <c r="U753" s="21"/>
      <c r="V753" s="22"/>
      <c r="W753" s="22"/>
      <c r="X753" s="23"/>
      <c r="Y753" s="23"/>
      <c r="Z753" s="23"/>
      <c r="AA753" s="24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6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8"/>
      <c r="BF753" s="29"/>
    </row>
    <row r="754" spans="10:58" ht="17.25" customHeight="1" x14ac:dyDescent="0.15">
      <c r="J754" s="21"/>
      <c r="K754" s="21"/>
      <c r="L754" s="21"/>
      <c r="M754" s="21"/>
      <c r="U754" s="21"/>
      <c r="V754" s="22"/>
      <c r="W754" s="22"/>
      <c r="X754" s="23"/>
      <c r="Y754" s="23"/>
      <c r="Z754" s="23"/>
      <c r="AA754" s="24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6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8"/>
      <c r="BF754" s="29"/>
    </row>
    <row r="755" spans="10:58" ht="17.25" customHeight="1" x14ac:dyDescent="0.15">
      <c r="J755" s="21"/>
      <c r="K755" s="21"/>
      <c r="L755" s="21"/>
      <c r="M755" s="21"/>
      <c r="U755" s="21"/>
      <c r="V755" s="22"/>
      <c r="W755" s="22"/>
      <c r="X755" s="23"/>
      <c r="Y755" s="23"/>
      <c r="Z755" s="23"/>
      <c r="AA755" s="24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6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8"/>
      <c r="BF755" s="29"/>
    </row>
    <row r="756" spans="10:58" ht="17.25" customHeight="1" x14ac:dyDescent="0.15">
      <c r="J756" s="21"/>
      <c r="K756" s="21"/>
      <c r="L756" s="21"/>
      <c r="M756" s="21"/>
      <c r="U756" s="21"/>
      <c r="V756" s="22"/>
      <c r="W756" s="22"/>
      <c r="X756" s="23"/>
      <c r="Y756" s="23"/>
      <c r="Z756" s="23"/>
      <c r="AA756" s="24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6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8"/>
      <c r="BF756" s="29"/>
    </row>
    <row r="757" spans="10:58" ht="17.25" customHeight="1" x14ac:dyDescent="0.15">
      <c r="J757" s="21"/>
      <c r="K757" s="21"/>
      <c r="L757" s="21"/>
      <c r="M757" s="21"/>
      <c r="U757" s="21"/>
      <c r="V757" s="22"/>
      <c r="W757" s="22"/>
      <c r="X757" s="23"/>
      <c r="Y757" s="23"/>
      <c r="Z757" s="23"/>
      <c r="AA757" s="24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6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8"/>
      <c r="BF757" s="29"/>
    </row>
    <row r="758" spans="10:58" ht="17.25" customHeight="1" x14ac:dyDescent="0.15">
      <c r="J758" s="21"/>
      <c r="K758" s="21"/>
      <c r="L758" s="21"/>
      <c r="M758" s="21"/>
      <c r="U758" s="21"/>
      <c r="V758" s="22"/>
      <c r="W758" s="22"/>
      <c r="X758" s="23"/>
      <c r="Y758" s="23"/>
      <c r="Z758" s="23"/>
      <c r="AA758" s="24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6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8"/>
      <c r="BF758" s="29"/>
    </row>
    <row r="759" spans="10:58" ht="17.25" customHeight="1" x14ac:dyDescent="0.15">
      <c r="J759" s="21"/>
      <c r="K759" s="21"/>
      <c r="L759" s="21"/>
      <c r="M759" s="21"/>
      <c r="U759" s="21"/>
      <c r="V759" s="22"/>
      <c r="W759" s="22"/>
      <c r="X759" s="23"/>
      <c r="Y759" s="23"/>
      <c r="Z759" s="23"/>
      <c r="AA759" s="24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6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8"/>
      <c r="BF759" s="29"/>
    </row>
    <row r="760" spans="10:58" ht="17.25" customHeight="1" x14ac:dyDescent="0.15">
      <c r="J760" s="21"/>
      <c r="K760" s="21"/>
      <c r="L760" s="21"/>
      <c r="M760" s="21"/>
      <c r="U760" s="21"/>
      <c r="V760" s="22"/>
      <c r="W760" s="22"/>
      <c r="X760" s="23"/>
      <c r="Y760" s="23"/>
      <c r="Z760" s="23"/>
      <c r="AA760" s="24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6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8"/>
      <c r="BF760" s="29"/>
    </row>
    <row r="761" spans="10:58" ht="17.25" customHeight="1" x14ac:dyDescent="0.15">
      <c r="J761" s="21"/>
      <c r="K761" s="21"/>
      <c r="L761" s="21"/>
      <c r="M761" s="21"/>
      <c r="U761" s="21"/>
      <c r="V761" s="22"/>
      <c r="W761" s="22"/>
      <c r="X761" s="23"/>
      <c r="Y761" s="23"/>
      <c r="Z761" s="23"/>
      <c r="AA761" s="24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6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8"/>
      <c r="BF761" s="29"/>
    </row>
    <row r="762" spans="10:58" ht="17.25" customHeight="1" x14ac:dyDescent="0.15">
      <c r="J762" s="21"/>
      <c r="K762" s="21"/>
      <c r="L762" s="21"/>
      <c r="M762" s="21"/>
      <c r="U762" s="21"/>
      <c r="V762" s="22"/>
      <c r="W762" s="22"/>
      <c r="X762" s="23"/>
      <c r="Y762" s="23"/>
      <c r="Z762" s="23"/>
      <c r="AA762" s="24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6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8"/>
      <c r="BF762" s="29"/>
    </row>
    <row r="763" spans="10:58" ht="17.25" customHeight="1" x14ac:dyDescent="0.15">
      <c r="J763" s="21"/>
      <c r="K763" s="21"/>
      <c r="L763" s="21"/>
      <c r="M763" s="21"/>
      <c r="U763" s="21"/>
      <c r="V763" s="22"/>
      <c r="W763" s="22"/>
      <c r="X763" s="23"/>
      <c r="Y763" s="23"/>
      <c r="Z763" s="23"/>
      <c r="AA763" s="24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6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8"/>
      <c r="BF763" s="29"/>
    </row>
    <row r="764" spans="10:58" ht="17.25" customHeight="1" x14ac:dyDescent="0.15">
      <c r="J764" s="21"/>
      <c r="K764" s="21"/>
      <c r="L764" s="21"/>
      <c r="M764" s="21"/>
      <c r="U764" s="21"/>
      <c r="V764" s="22"/>
      <c r="W764" s="22"/>
      <c r="X764" s="23"/>
      <c r="Y764" s="23"/>
      <c r="Z764" s="23"/>
      <c r="AA764" s="24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6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8"/>
      <c r="BF764" s="29"/>
    </row>
    <row r="765" spans="10:58" ht="17.25" customHeight="1" x14ac:dyDescent="0.15">
      <c r="J765" s="21"/>
      <c r="K765" s="21"/>
      <c r="L765" s="21"/>
      <c r="M765" s="21"/>
      <c r="U765" s="21"/>
      <c r="V765" s="22"/>
      <c r="W765" s="22"/>
      <c r="X765" s="23"/>
      <c r="Y765" s="23"/>
      <c r="Z765" s="23"/>
      <c r="AA765" s="24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6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8"/>
      <c r="BF765" s="29"/>
    </row>
    <row r="766" spans="10:58" ht="17.25" customHeight="1" x14ac:dyDescent="0.15">
      <c r="J766" s="21"/>
      <c r="K766" s="21"/>
      <c r="L766" s="21"/>
      <c r="M766" s="21"/>
      <c r="U766" s="21"/>
      <c r="V766" s="22"/>
      <c r="W766" s="22"/>
      <c r="X766" s="23"/>
      <c r="Y766" s="23"/>
      <c r="Z766" s="23"/>
      <c r="AA766" s="24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6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8"/>
      <c r="BF766" s="29"/>
    </row>
    <row r="767" spans="10:58" ht="17.25" customHeight="1" x14ac:dyDescent="0.15">
      <c r="J767" s="21"/>
      <c r="K767" s="21"/>
      <c r="L767" s="21"/>
      <c r="M767" s="21"/>
      <c r="U767" s="21"/>
      <c r="V767" s="22"/>
      <c r="W767" s="22"/>
      <c r="X767" s="23"/>
      <c r="Y767" s="23"/>
      <c r="Z767" s="23"/>
      <c r="AA767" s="24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6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8"/>
      <c r="BF767" s="29"/>
    </row>
    <row r="768" spans="10:58" ht="17.25" customHeight="1" x14ac:dyDescent="0.15">
      <c r="J768" s="21"/>
      <c r="K768" s="21"/>
      <c r="L768" s="21"/>
      <c r="M768" s="21"/>
      <c r="U768" s="21"/>
      <c r="V768" s="22"/>
      <c r="W768" s="22"/>
      <c r="X768" s="23"/>
      <c r="Y768" s="23"/>
      <c r="Z768" s="23"/>
      <c r="AA768" s="24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6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8"/>
      <c r="BF768" s="29"/>
    </row>
    <row r="769" spans="10:58" ht="17.25" customHeight="1" x14ac:dyDescent="0.15">
      <c r="J769" s="21"/>
      <c r="K769" s="21"/>
      <c r="L769" s="21"/>
      <c r="M769" s="21"/>
      <c r="U769" s="21"/>
      <c r="V769" s="22"/>
      <c r="W769" s="22"/>
      <c r="X769" s="23"/>
      <c r="Y769" s="23"/>
      <c r="Z769" s="23"/>
      <c r="AA769" s="24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6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8"/>
      <c r="BF769" s="29"/>
    </row>
    <row r="770" spans="10:58" ht="17.25" customHeight="1" x14ac:dyDescent="0.15">
      <c r="J770" s="21"/>
      <c r="K770" s="21"/>
      <c r="L770" s="21"/>
      <c r="M770" s="21"/>
      <c r="U770" s="21"/>
      <c r="V770" s="22"/>
      <c r="W770" s="22"/>
      <c r="X770" s="23"/>
      <c r="Y770" s="23"/>
      <c r="Z770" s="23"/>
      <c r="AA770" s="24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6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8"/>
      <c r="BF770" s="29"/>
    </row>
    <row r="771" spans="10:58" ht="17.25" customHeight="1" x14ac:dyDescent="0.15">
      <c r="J771" s="21"/>
      <c r="K771" s="21"/>
      <c r="L771" s="21"/>
      <c r="M771" s="21"/>
      <c r="U771" s="21"/>
      <c r="V771" s="22"/>
      <c r="W771" s="22"/>
      <c r="X771" s="23"/>
      <c r="Y771" s="23"/>
      <c r="Z771" s="23"/>
      <c r="AA771" s="24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6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8"/>
      <c r="BF771" s="29"/>
    </row>
    <row r="772" spans="10:58" ht="17.25" customHeight="1" x14ac:dyDescent="0.15">
      <c r="J772" s="21"/>
      <c r="K772" s="21"/>
      <c r="L772" s="21"/>
      <c r="M772" s="21"/>
      <c r="U772" s="21"/>
      <c r="V772" s="22"/>
      <c r="W772" s="22"/>
      <c r="X772" s="23"/>
      <c r="Y772" s="23"/>
      <c r="Z772" s="23"/>
      <c r="AA772" s="24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6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8"/>
      <c r="BF772" s="29"/>
    </row>
    <row r="773" spans="10:58" ht="17.25" customHeight="1" x14ac:dyDescent="0.15">
      <c r="J773" s="21"/>
      <c r="K773" s="21"/>
      <c r="L773" s="21"/>
      <c r="M773" s="21"/>
      <c r="U773" s="21"/>
      <c r="V773" s="22"/>
      <c r="W773" s="22"/>
      <c r="X773" s="23"/>
      <c r="Y773" s="23"/>
      <c r="Z773" s="23"/>
      <c r="AA773" s="24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6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8"/>
      <c r="BF773" s="29"/>
    </row>
    <row r="774" spans="10:58" ht="17.25" customHeight="1" x14ac:dyDescent="0.15">
      <c r="J774" s="21"/>
      <c r="K774" s="21"/>
      <c r="L774" s="21"/>
      <c r="M774" s="21"/>
      <c r="U774" s="21"/>
      <c r="V774" s="22"/>
      <c r="W774" s="22"/>
      <c r="X774" s="23"/>
      <c r="Y774" s="23"/>
      <c r="Z774" s="23"/>
      <c r="AA774" s="24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6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8"/>
      <c r="BF774" s="29"/>
    </row>
    <row r="775" spans="10:58" ht="17.25" customHeight="1" x14ac:dyDescent="0.15">
      <c r="J775" s="21"/>
      <c r="K775" s="21"/>
      <c r="L775" s="21"/>
      <c r="M775" s="21"/>
      <c r="U775" s="21"/>
      <c r="V775" s="22"/>
      <c r="W775" s="22"/>
      <c r="X775" s="23"/>
      <c r="Y775" s="23"/>
      <c r="Z775" s="23"/>
      <c r="AA775" s="24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6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8"/>
      <c r="BF775" s="29"/>
    </row>
    <row r="776" spans="10:58" ht="17.25" customHeight="1" x14ac:dyDescent="0.15">
      <c r="J776" s="21"/>
      <c r="K776" s="21"/>
      <c r="L776" s="21"/>
      <c r="M776" s="21"/>
      <c r="U776" s="21"/>
      <c r="V776" s="22"/>
      <c r="W776" s="22"/>
      <c r="X776" s="23"/>
      <c r="Y776" s="23"/>
      <c r="Z776" s="23"/>
      <c r="AA776" s="24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6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8"/>
      <c r="BF776" s="29"/>
    </row>
    <row r="777" spans="10:58" ht="17.25" customHeight="1" x14ac:dyDescent="0.15">
      <c r="J777" s="21"/>
      <c r="K777" s="21"/>
      <c r="L777" s="21"/>
      <c r="M777" s="21"/>
      <c r="U777" s="21"/>
      <c r="V777" s="22"/>
      <c r="W777" s="22"/>
      <c r="X777" s="23"/>
      <c r="Y777" s="23"/>
      <c r="Z777" s="23"/>
      <c r="AA777" s="24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6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8"/>
      <c r="BF777" s="29"/>
    </row>
    <row r="778" spans="10:58" ht="17.25" customHeight="1" x14ac:dyDescent="0.15">
      <c r="J778" s="21"/>
      <c r="K778" s="21"/>
      <c r="L778" s="21"/>
      <c r="M778" s="21"/>
      <c r="U778" s="21"/>
      <c r="V778" s="22"/>
      <c r="W778" s="22"/>
      <c r="X778" s="23"/>
      <c r="Y778" s="23"/>
      <c r="Z778" s="23"/>
      <c r="AA778" s="24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6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8"/>
      <c r="BF778" s="29"/>
    </row>
    <row r="779" spans="10:58" ht="17.25" customHeight="1" x14ac:dyDescent="0.15">
      <c r="J779" s="21"/>
      <c r="K779" s="21"/>
      <c r="L779" s="21"/>
      <c r="M779" s="21"/>
      <c r="U779" s="21"/>
      <c r="V779" s="22"/>
      <c r="W779" s="22"/>
      <c r="X779" s="23"/>
      <c r="Y779" s="23"/>
      <c r="Z779" s="23"/>
      <c r="AA779" s="24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6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8"/>
      <c r="BF779" s="29"/>
    </row>
    <row r="780" spans="10:58" ht="17.25" customHeight="1" x14ac:dyDescent="0.15">
      <c r="J780" s="21"/>
      <c r="K780" s="21"/>
      <c r="L780" s="21"/>
      <c r="M780" s="21"/>
      <c r="U780" s="21"/>
      <c r="V780" s="22"/>
      <c r="W780" s="22"/>
      <c r="X780" s="23"/>
      <c r="Y780" s="23"/>
      <c r="Z780" s="23"/>
      <c r="AA780" s="24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6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8"/>
      <c r="BF780" s="29"/>
    </row>
    <row r="781" spans="10:58" ht="17.25" customHeight="1" x14ac:dyDescent="0.15">
      <c r="J781" s="21"/>
      <c r="K781" s="21"/>
      <c r="L781" s="21"/>
      <c r="M781" s="21"/>
      <c r="U781" s="21"/>
      <c r="V781" s="22"/>
      <c r="W781" s="22"/>
      <c r="X781" s="23"/>
      <c r="Y781" s="23"/>
      <c r="Z781" s="23"/>
      <c r="AA781" s="24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6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8"/>
      <c r="BF781" s="29"/>
    </row>
    <row r="782" spans="10:58" ht="17.25" customHeight="1" x14ac:dyDescent="0.15">
      <c r="J782" s="21"/>
      <c r="K782" s="21"/>
      <c r="L782" s="21"/>
      <c r="M782" s="21"/>
      <c r="U782" s="21"/>
      <c r="V782" s="22"/>
      <c r="W782" s="22"/>
      <c r="X782" s="23"/>
      <c r="Y782" s="23"/>
      <c r="Z782" s="23"/>
      <c r="AA782" s="24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6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8"/>
      <c r="BF782" s="29"/>
    </row>
    <row r="783" spans="10:58" ht="17.25" customHeight="1" x14ac:dyDescent="0.15">
      <c r="J783" s="21"/>
      <c r="K783" s="21"/>
      <c r="L783" s="21"/>
      <c r="M783" s="21"/>
      <c r="U783" s="21"/>
      <c r="V783" s="22"/>
      <c r="W783" s="22"/>
      <c r="X783" s="23"/>
      <c r="Y783" s="23"/>
      <c r="Z783" s="23"/>
      <c r="AA783" s="24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6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8"/>
      <c r="BF783" s="29"/>
    </row>
    <row r="784" spans="10:58" ht="17.25" customHeight="1" x14ac:dyDescent="0.15">
      <c r="J784" s="21"/>
      <c r="K784" s="21"/>
      <c r="L784" s="21"/>
      <c r="M784" s="21"/>
      <c r="U784" s="21"/>
      <c r="V784" s="22"/>
      <c r="W784" s="22"/>
      <c r="X784" s="23"/>
      <c r="Y784" s="23"/>
      <c r="Z784" s="23"/>
      <c r="AA784" s="24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6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8"/>
      <c r="BF784" s="29"/>
    </row>
    <row r="785" spans="10:58" ht="17.25" customHeight="1" x14ac:dyDescent="0.15">
      <c r="J785" s="21"/>
      <c r="K785" s="21"/>
      <c r="L785" s="21"/>
      <c r="M785" s="21"/>
      <c r="U785" s="21"/>
      <c r="V785" s="22"/>
      <c r="W785" s="22"/>
      <c r="X785" s="23"/>
      <c r="Y785" s="23"/>
      <c r="Z785" s="23"/>
      <c r="AA785" s="24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6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8"/>
      <c r="BF785" s="29"/>
    </row>
    <row r="786" spans="10:58" ht="17.25" customHeight="1" x14ac:dyDescent="0.15">
      <c r="J786" s="21"/>
      <c r="K786" s="21"/>
      <c r="L786" s="21"/>
      <c r="M786" s="21"/>
      <c r="U786" s="21"/>
      <c r="V786" s="22"/>
      <c r="W786" s="22"/>
      <c r="X786" s="23"/>
      <c r="Y786" s="23"/>
      <c r="Z786" s="23"/>
      <c r="AA786" s="24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6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8"/>
      <c r="BF786" s="29"/>
    </row>
    <row r="787" spans="10:58" ht="17.25" customHeight="1" x14ac:dyDescent="0.15">
      <c r="J787" s="21"/>
      <c r="K787" s="21"/>
      <c r="L787" s="21"/>
      <c r="M787" s="21"/>
      <c r="U787" s="21"/>
      <c r="V787" s="22"/>
      <c r="W787" s="22"/>
      <c r="X787" s="23"/>
      <c r="Y787" s="23"/>
      <c r="Z787" s="23"/>
      <c r="AA787" s="24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6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8"/>
      <c r="BF787" s="29"/>
    </row>
    <row r="788" spans="10:58" ht="17.25" customHeight="1" x14ac:dyDescent="0.15">
      <c r="J788" s="21"/>
      <c r="K788" s="21"/>
      <c r="L788" s="21"/>
      <c r="M788" s="21"/>
      <c r="U788" s="21"/>
      <c r="V788" s="22"/>
      <c r="W788" s="22"/>
      <c r="X788" s="23"/>
      <c r="Y788" s="23"/>
      <c r="Z788" s="23"/>
      <c r="AA788" s="24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6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8"/>
      <c r="BF788" s="29"/>
    </row>
    <row r="789" spans="10:58" ht="17.25" customHeight="1" x14ac:dyDescent="0.15">
      <c r="J789" s="21"/>
      <c r="K789" s="21"/>
      <c r="L789" s="21"/>
      <c r="M789" s="21"/>
      <c r="U789" s="21"/>
      <c r="V789" s="22"/>
      <c r="W789" s="22"/>
      <c r="X789" s="23"/>
      <c r="Y789" s="23"/>
      <c r="Z789" s="23"/>
      <c r="AA789" s="24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6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8"/>
      <c r="BF789" s="29"/>
    </row>
    <row r="790" spans="10:58" ht="17.25" customHeight="1" x14ac:dyDescent="0.15">
      <c r="J790" s="21"/>
      <c r="K790" s="21"/>
      <c r="L790" s="21"/>
      <c r="M790" s="21"/>
      <c r="U790" s="21"/>
      <c r="V790" s="22"/>
      <c r="W790" s="22"/>
      <c r="X790" s="23"/>
      <c r="Y790" s="23"/>
      <c r="Z790" s="23"/>
      <c r="AA790" s="24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6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8"/>
      <c r="BF790" s="29"/>
    </row>
    <row r="791" spans="10:58" ht="17.25" customHeight="1" x14ac:dyDescent="0.15">
      <c r="J791" s="21"/>
      <c r="K791" s="21"/>
      <c r="L791" s="21"/>
      <c r="M791" s="21"/>
      <c r="U791" s="21"/>
      <c r="V791" s="22"/>
      <c r="W791" s="22"/>
      <c r="X791" s="23"/>
      <c r="Y791" s="23"/>
      <c r="Z791" s="23"/>
      <c r="AA791" s="24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6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8"/>
      <c r="BF791" s="29"/>
    </row>
    <row r="792" spans="10:58" ht="17.25" customHeight="1" x14ac:dyDescent="0.15">
      <c r="J792" s="21"/>
      <c r="K792" s="21"/>
      <c r="L792" s="21"/>
      <c r="M792" s="21"/>
      <c r="U792" s="21"/>
      <c r="V792" s="22"/>
      <c r="W792" s="22"/>
      <c r="X792" s="23"/>
      <c r="Y792" s="23"/>
      <c r="Z792" s="23"/>
      <c r="AA792" s="24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6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8"/>
      <c r="BF792" s="29"/>
    </row>
    <row r="793" spans="10:58" ht="17.25" customHeight="1" x14ac:dyDescent="0.15">
      <c r="J793" s="21"/>
      <c r="K793" s="21"/>
      <c r="L793" s="21"/>
      <c r="M793" s="21"/>
      <c r="U793" s="21"/>
      <c r="V793" s="22"/>
      <c r="W793" s="22"/>
      <c r="X793" s="23"/>
      <c r="Y793" s="23"/>
      <c r="Z793" s="23"/>
      <c r="AA793" s="24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6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8"/>
      <c r="BF793" s="29"/>
    </row>
    <row r="794" spans="10:58" ht="17.25" customHeight="1" x14ac:dyDescent="0.15">
      <c r="J794" s="21"/>
      <c r="K794" s="21"/>
      <c r="L794" s="21"/>
      <c r="M794" s="21"/>
      <c r="U794" s="21"/>
      <c r="V794" s="22"/>
      <c r="W794" s="22"/>
      <c r="X794" s="23"/>
      <c r="Y794" s="23"/>
      <c r="Z794" s="23"/>
      <c r="AA794" s="24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6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8"/>
      <c r="BF794" s="29"/>
    </row>
    <row r="795" spans="10:58" ht="17.25" customHeight="1" x14ac:dyDescent="0.15">
      <c r="J795" s="21"/>
      <c r="K795" s="21"/>
      <c r="L795" s="21"/>
      <c r="M795" s="21"/>
      <c r="U795" s="21"/>
      <c r="V795" s="22"/>
      <c r="W795" s="22"/>
      <c r="X795" s="23"/>
      <c r="Y795" s="23"/>
      <c r="Z795" s="23"/>
      <c r="AA795" s="24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6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8"/>
      <c r="BF795" s="29"/>
    </row>
    <row r="796" spans="10:58" ht="17.25" customHeight="1" x14ac:dyDescent="0.15">
      <c r="J796" s="21"/>
      <c r="K796" s="21"/>
      <c r="L796" s="21"/>
      <c r="M796" s="21"/>
      <c r="U796" s="21"/>
      <c r="V796" s="22"/>
      <c r="W796" s="22"/>
      <c r="X796" s="23"/>
      <c r="Y796" s="23"/>
      <c r="Z796" s="23"/>
      <c r="AA796" s="24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6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8"/>
      <c r="BF796" s="29"/>
    </row>
    <row r="797" spans="10:58" ht="17.25" customHeight="1" x14ac:dyDescent="0.15">
      <c r="J797" s="21"/>
      <c r="K797" s="21"/>
      <c r="L797" s="21"/>
      <c r="M797" s="21"/>
      <c r="U797" s="21"/>
      <c r="V797" s="22"/>
      <c r="W797" s="22"/>
      <c r="X797" s="23"/>
      <c r="Y797" s="23"/>
      <c r="Z797" s="23"/>
      <c r="AA797" s="24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6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8"/>
      <c r="BF797" s="29"/>
    </row>
    <row r="798" spans="10:58" ht="17.25" customHeight="1" x14ac:dyDescent="0.15">
      <c r="J798" s="21"/>
      <c r="K798" s="21"/>
      <c r="L798" s="21"/>
      <c r="M798" s="21"/>
      <c r="U798" s="21"/>
      <c r="V798" s="22"/>
      <c r="W798" s="22"/>
      <c r="X798" s="23"/>
      <c r="Y798" s="23"/>
      <c r="Z798" s="23"/>
      <c r="AA798" s="24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6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8"/>
      <c r="BF798" s="29"/>
    </row>
    <row r="799" spans="10:58" ht="17.25" customHeight="1" x14ac:dyDescent="0.15">
      <c r="J799" s="21"/>
      <c r="K799" s="21"/>
      <c r="L799" s="21"/>
      <c r="M799" s="21"/>
      <c r="U799" s="21"/>
      <c r="V799" s="22"/>
      <c r="W799" s="22"/>
      <c r="X799" s="23"/>
      <c r="Y799" s="23"/>
      <c r="Z799" s="23"/>
      <c r="AA799" s="24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6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8"/>
      <c r="BF799" s="29"/>
    </row>
    <row r="800" spans="10:58" ht="17.25" customHeight="1" x14ac:dyDescent="0.15">
      <c r="J800" s="21"/>
      <c r="K800" s="21"/>
      <c r="L800" s="21"/>
      <c r="M800" s="21"/>
      <c r="U800" s="21"/>
      <c r="V800" s="22"/>
      <c r="W800" s="22"/>
      <c r="X800" s="23"/>
      <c r="Y800" s="23"/>
      <c r="Z800" s="23"/>
      <c r="AA800" s="24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6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8"/>
      <c r="BF800" s="29"/>
    </row>
    <row r="801" spans="10:58" ht="17.25" customHeight="1" x14ac:dyDescent="0.15">
      <c r="J801" s="21"/>
      <c r="K801" s="21"/>
      <c r="L801" s="21"/>
      <c r="M801" s="21"/>
      <c r="U801" s="21"/>
      <c r="V801" s="22"/>
      <c r="W801" s="22"/>
      <c r="X801" s="23"/>
      <c r="Y801" s="23"/>
      <c r="Z801" s="23"/>
      <c r="AA801" s="24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6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8"/>
      <c r="BF801" s="29"/>
    </row>
    <row r="802" spans="10:58" ht="17.25" customHeight="1" x14ac:dyDescent="0.15">
      <c r="J802" s="21"/>
      <c r="K802" s="21"/>
      <c r="L802" s="21"/>
      <c r="M802" s="21"/>
      <c r="U802" s="21"/>
      <c r="V802" s="22"/>
      <c r="W802" s="22"/>
      <c r="X802" s="23"/>
      <c r="Y802" s="23"/>
      <c r="Z802" s="23"/>
      <c r="AA802" s="24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6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8"/>
      <c r="BF802" s="29"/>
    </row>
    <row r="803" spans="10:58" ht="17.25" customHeight="1" x14ac:dyDescent="0.15">
      <c r="J803" s="21"/>
      <c r="K803" s="21"/>
      <c r="L803" s="21"/>
      <c r="M803" s="21"/>
      <c r="U803" s="21"/>
      <c r="V803" s="22"/>
      <c r="W803" s="22"/>
      <c r="X803" s="23"/>
      <c r="Y803" s="23"/>
      <c r="Z803" s="23"/>
      <c r="AA803" s="24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6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8"/>
      <c r="BF803" s="29"/>
    </row>
    <row r="804" spans="10:58" ht="17.25" customHeight="1" x14ac:dyDescent="0.15">
      <c r="J804" s="21"/>
      <c r="K804" s="21"/>
      <c r="L804" s="21"/>
      <c r="M804" s="21"/>
      <c r="U804" s="21"/>
      <c r="V804" s="22"/>
      <c r="W804" s="22"/>
      <c r="X804" s="23"/>
      <c r="Y804" s="23"/>
      <c r="Z804" s="23"/>
      <c r="AA804" s="24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6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8"/>
      <c r="BF804" s="29"/>
    </row>
    <row r="805" spans="10:58" ht="17.25" customHeight="1" x14ac:dyDescent="0.15">
      <c r="J805" s="21"/>
      <c r="K805" s="21"/>
      <c r="L805" s="21"/>
      <c r="M805" s="21"/>
      <c r="U805" s="21"/>
      <c r="V805" s="22"/>
      <c r="W805" s="22"/>
      <c r="X805" s="23"/>
      <c r="Y805" s="23"/>
      <c r="Z805" s="23"/>
      <c r="AA805" s="24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6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8"/>
      <c r="BF805" s="29"/>
    </row>
    <row r="806" spans="10:58" ht="17.25" customHeight="1" x14ac:dyDescent="0.15">
      <c r="J806" s="21"/>
      <c r="K806" s="21"/>
      <c r="L806" s="21"/>
      <c r="M806" s="21"/>
      <c r="U806" s="21"/>
      <c r="V806" s="22"/>
      <c r="W806" s="22"/>
      <c r="X806" s="23"/>
      <c r="Y806" s="23"/>
      <c r="Z806" s="23"/>
      <c r="AA806" s="24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6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8"/>
      <c r="BF806" s="29"/>
    </row>
    <row r="807" spans="10:58" ht="17.25" customHeight="1" x14ac:dyDescent="0.15">
      <c r="J807" s="21"/>
      <c r="K807" s="21"/>
      <c r="L807" s="21"/>
      <c r="M807" s="21"/>
      <c r="U807" s="21"/>
      <c r="V807" s="22"/>
      <c r="W807" s="22"/>
      <c r="X807" s="23"/>
      <c r="Y807" s="23"/>
      <c r="Z807" s="23"/>
      <c r="AA807" s="24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6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8"/>
      <c r="BF807" s="29"/>
    </row>
    <row r="808" spans="10:58" ht="17.25" customHeight="1" x14ac:dyDescent="0.15">
      <c r="J808" s="21"/>
      <c r="K808" s="21"/>
      <c r="L808" s="21"/>
      <c r="M808" s="21"/>
      <c r="U808" s="21"/>
      <c r="V808" s="22"/>
      <c r="W808" s="22"/>
      <c r="X808" s="23"/>
      <c r="Y808" s="23"/>
      <c r="Z808" s="23"/>
      <c r="AA808" s="24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6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8"/>
      <c r="BF808" s="29"/>
    </row>
    <row r="809" spans="10:58" ht="17.25" customHeight="1" x14ac:dyDescent="0.15">
      <c r="J809" s="21"/>
      <c r="K809" s="21"/>
      <c r="L809" s="21"/>
      <c r="M809" s="21"/>
      <c r="U809" s="21"/>
      <c r="V809" s="22"/>
      <c r="W809" s="22"/>
      <c r="X809" s="23"/>
      <c r="Y809" s="23"/>
      <c r="Z809" s="23"/>
      <c r="AA809" s="24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6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8"/>
      <c r="BF809" s="29"/>
    </row>
    <row r="810" spans="10:58" ht="17.25" customHeight="1" x14ac:dyDescent="0.15">
      <c r="J810" s="21"/>
      <c r="K810" s="21"/>
      <c r="L810" s="21"/>
      <c r="M810" s="21"/>
      <c r="U810" s="21"/>
      <c r="V810" s="22"/>
      <c r="W810" s="22"/>
      <c r="X810" s="23"/>
      <c r="Y810" s="23"/>
      <c r="Z810" s="23"/>
      <c r="AA810" s="24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6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8"/>
      <c r="BF810" s="29"/>
    </row>
    <row r="811" spans="10:58" ht="17.25" customHeight="1" x14ac:dyDescent="0.15">
      <c r="J811" s="21"/>
      <c r="K811" s="21"/>
      <c r="L811" s="21"/>
      <c r="M811" s="21"/>
      <c r="U811" s="21"/>
      <c r="V811" s="22"/>
      <c r="W811" s="22"/>
      <c r="X811" s="23"/>
      <c r="Y811" s="23"/>
      <c r="Z811" s="23"/>
      <c r="AA811" s="24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6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8"/>
      <c r="BF811" s="29"/>
    </row>
    <row r="812" spans="10:58" ht="17.25" customHeight="1" x14ac:dyDescent="0.15">
      <c r="J812" s="21"/>
      <c r="K812" s="21"/>
      <c r="L812" s="21"/>
      <c r="M812" s="21"/>
      <c r="U812" s="21"/>
      <c r="V812" s="22"/>
      <c r="W812" s="22"/>
      <c r="X812" s="23"/>
      <c r="Y812" s="23"/>
      <c r="Z812" s="23"/>
      <c r="AA812" s="24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6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8"/>
      <c r="BF812" s="29"/>
    </row>
    <row r="813" spans="10:58" ht="17.25" customHeight="1" x14ac:dyDescent="0.15">
      <c r="J813" s="21"/>
      <c r="K813" s="21"/>
      <c r="L813" s="21"/>
      <c r="M813" s="21"/>
      <c r="U813" s="21"/>
      <c r="V813" s="22"/>
      <c r="W813" s="22"/>
      <c r="X813" s="23"/>
      <c r="Y813" s="23"/>
      <c r="Z813" s="23"/>
      <c r="AA813" s="24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6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8"/>
      <c r="BF813" s="29"/>
    </row>
    <row r="814" spans="10:58" ht="17.25" customHeight="1" x14ac:dyDescent="0.15">
      <c r="J814" s="21"/>
      <c r="K814" s="21"/>
      <c r="L814" s="21"/>
      <c r="M814" s="21"/>
      <c r="U814" s="21"/>
      <c r="V814" s="22"/>
      <c r="W814" s="22"/>
      <c r="X814" s="23"/>
      <c r="Y814" s="23"/>
      <c r="Z814" s="23"/>
      <c r="AA814" s="24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6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8"/>
      <c r="BF814" s="29"/>
    </row>
    <row r="815" spans="10:58" ht="17.25" customHeight="1" x14ac:dyDescent="0.15">
      <c r="J815" s="21"/>
      <c r="K815" s="21"/>
      <c r="L815" s="21"/>
      <c r="M815" s="21"/>
      <c r="U815" s="21"/>
      <c r="V815" s="22"/>
      <c r="W815" s="22"/>
      <c r="X815" s="23"/>
      <c r="Y815" s="23"/>
      <c r="Z815" s="23"/>
      <c r="AA815" s="24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6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8"/>
      <c r="BF815" s="29"/>
    </row>
    <row r="816" spans="10:58" ht="17.25" customHeight="1" x14ac:dyDescent="0.15">
      <c r="J816" s="21"/>
      <c r="K816" s="21"/>
      <c r="L816" s="21"/>
      <c r="M816" s="21"/>
      <c r="U816" s="21"/>
      <c r="V816" s="22"/>
      <c r="W816" s="22"/>
      <c r="X816" s="23"/>
      <c r="Y816" s="23"/>
      <c r="Z816" s="23"/>
      <c r="AA816" s="24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6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8"/>
      <c r="BF816" s="29"/>
    </row>
    <row r="817" spans="10:58" ht="17.25" customHeight="1" x14ac:dyDescent="0.15">
      <c r="J817" s="21"/>
      <c r="K817" s="21"/>
      <c r="L817" s="21"/>
      <c r="M817" s="21"/>
      <c r="U817" s="21"/>
      <c r="V817" s="22"/>
      <c r="W817" s="22"/>
      <c r="X817" s="23"/>
      <c r="Y817" s="23"/>
      <c r="Z817" s="23"/>
      <c r="AA817" s="24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6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8"/>
      <c r="BF817" s="29"/>
    </row>
    <row r="818" spans="10:58" ht="17.25" customHeight="1" x14ac:dyDescent="0.15">
      <c r="J818" s="21"/>
      <c r="K818" s="21"/>
      <c r="L818" s="21"/>
      <c r="M818" s="21"/>
      <c r="U818" s="21"/>
      <c r="V818" s="22"/>
      <c r="W818" s="22"/>
      <c r="X818" s="23"/>
      <c r="Y818" s="23"/>
      <c r="Z818" s="23"/>
      <c r="AA818" s="24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6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8"/>
      <c r="BF818" s="29"/>
    </row>
    <row r="819" spans="10:58" ht="17.25" customHeight="1" x14ac:dyDescent="0.15">
      <c r="J819" s="21"/>
      <c r="K819" s="21"/>
      <c r="L819" s="21"/>
      <c r="M819" s="21"/>
      <c r="U819" s="21"/>
      <c r="V819" s="22"/>
      <c r="W819" s="22"/>
      <c r="X819" s="23"/>
      <c r="Y819" s="23"/>
      <c r="Z819" s="23"/>
      <c r="AA819" s="24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6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8"/>
      <c r="BF819" s="29"/>
    </row>
    <row r="820" spans="10:58" ht="17.25" customHeight="1" x14ac:dyDescent="0.15">
      <c r="J820" s="21"/>
      <c r="K820" s="21"/>
      <c r="L820" s="21"/>
      <c r="M820" s="21"/>
      <c r="U820" s="21"/>
      <c r="V820" s="22"/>
      <c r="W820" s="22"/>
      <c r="X820" s="23"/>
      <c r="Y820" s="23"/>
      <c r="Z820" s="23"/>
      <c r="AA820" s="24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6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8"/>
      <c r="BF820" s="29"/>
    </row>
    <row r="821" spans="10:58" ht="17.25" customHeight="1" x14ac:dyDescent="0.15">
      <c r="J821" s="21"/>
      <c r="K821" s="21"/>
      <c r="L821" s="21"/>
      <c r="M821" s="21"/>
      <c r="U821" s="21"/>
      <c r="V821" s="22"/>
      <c r="W821" s="22"/>
      <c r="X821" s="23"/>
      <c r="Y821" s="23"/>
      <c r="Z821" s="23"/>
      <c r="AA821" s="24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6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8"/>
      <c r="BF821" s="29"/>
    </row>
    <row r="822" spans="10:58" ht="17.25" customHeight="1" x14ac:dyDescent="0.15">
      <c r="J822" s="21"/>
      <c r="K822" s="21"/>
      <c r="L822" s="21"/>
      <c r="M822" s="21"/>
      <c r="U822" s="21"/>
      <c r="V822" s="22"/>
      <c r="W822" s="22"/>
      <c r="X822" s="23"/>
      <c r="Y822" s="23"/>
      <c r="Z822" s="23"/>
      <c r="AA822" s="24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6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8"/>
      <c r="BF822" s="29"/>
    </row>
    <row r="823" spans="10:58" ht="17.25" customHeight="1" x14ac:dyDescent="0.15">
      <c r="J823" s="21"/>
      <c r="K823" s="21"/>
      <c r="L823" s="21"/>
      <c r="M823" s="21"/>
      <c r="U823" s="21"/>
      <c r="V823" s="22"/>
      <c r="W823" s="22"/>
      <c r="X823" s="23"/>
      <c r="Y823" s="23"/>
      <c r="Z823" s="23"/>
      <c r="AA823" s="24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6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8"/>
      <c r="BF823" s="29"/>
    </row>
    <row r="824" spans="10:58" ht="17.25" customHeight="1" x14ac:dyDescent="0.15">
      <c r="J824" s="21"/>
      <c r="K824" s="21"/>
      <c r="L824" s="21"/>
      <c r="M824" s="21"/>
      <c r="U824" s="21"/>
      <c r="V824" s="22"/>
      <c r="W824" s="22"/>
      <c r="X824" s="23"/>
      <c r="Y824" s="23"/>
      <c r="Z824" s="23"/>
      <c r="AA824" s="24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6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8"/>
      <c r="BF824" s="29"/>
    </row>
    <row r="825" spans="10:58" ht="17.25" customHeight="1" x14ac:dyDescent="0.15">
      <c r="J825" s="21"/>
      <c r="K825" s="21"/>
      <c r="L825" s="21"/>
      <c r="M825" s="21"/>
      <c r="U825" s="21"/>
      <c r="V825" s="22"/>
      <c r="W825" s="22"/>
      <c r="X825" s="23"/>
      <c r="Y825" s="23"/>
      <c r="Z825" s="23"/>
      <c r="AA825" s="24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6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8"/>
      <c r="BF825" s="29"/>
    </row>
    <row r="826" spans="10:58" ht="17.25" customHeight="1" x14ac:dyDescent="0.15">
      <c r="J826" s="21"/>
      <c r="K826" s="21"/>
      <c r="L826" s="21"/>
      <c r="M826" s="21"/>
      <c r="U826" s="21"/>
      <c r="V826" s="22"/>
      <c r="W826" s="22"/>
      <c r="X826" s="23"/>
      <c r="Y826" s="23"/>
      <c r="Z826" s="23"/>
      <c r="AA826" s="24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6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8"/>
      <c r="BF826" s="29"/>
    </row>
    <row r="827" spans="10:58" ht="17.25" customHeight="1" x14ac:dyDescent="0.15">
      <c r="J827" s="21"/>
      <c r="K827" s="21"/>
      <c r="L827" s="21"/>
      <c r="M827" s="21"/>
      <c r="U827" s="21"/>
      <c r="V827" s="22"/>
      <c r="W827" s="22"/>
      <c r="X827" s="23"/>
      <c r="Y827" s="23"/>
      <c r="Z827" s="23"/>
      <c r="AA827" s="24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6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8"/>
      <c r="BF827" s="29"/>
    </row>
    <row r="828" spans="10:58" ht="17.25" customHeight="1" x14ac:dyDescent="0.15">
      <c r="J828" s="21"/>
      <c r="K828" s="21"/>
      <c r="L828" s="21"/>
      <c r="M828" s="21"/>
      <c r="U828" s="21"/>
      <c r="V828" s="22"/>
      <c r="W828" s="22"/>
      <c r="X828" s="23"/>
      <c r="Y828" s="23"/>
      <c r="Z828" s="23"/>
      <c r="AA828" s="24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6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8"/>
      <c r="BF828" s="29"/>
    </row>
    <row r="829" spans="10:58" ht="17.25" customHeight="1" x14ac:dyDescent="0.15">
      <c r="J829" s="21"/>
      <c r="K829" s="21"/>
      <c r="L829" s="21"/>
      <c r="M829" s="21"/>
      <c r="U829" s="21"/>
      <c r="V829" s="22"/>
      <c r="W829" s="22"/>
      <c r="X829" s="23"/>
      <c r="Y829" s="23"/>
      <c r="Z829" s="23"/>
      <c r="AA829" s="24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6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8"/>
      <c r="BF829" s="29"/>
    </row>
    <row r="830" spans="10:58" ht="17.25" customHeight="1" x14ac:dyDescent="0.15">
      <c r="J830" s="21"/>
      <c r="K830" s="21"/>
      <c r="L830" s="21"/>
      <c r="M830" s="21"/>
      <c r="U830" s="21"/>
      <c r="V830" s="22"/>
      <c r="W830" s="22"/>
      <c r="X830" s="23"/>
      <c r="Y830" s="23"/>
      <c r="Z830" s="23"/>
      <c r="AA830" s="24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6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8"/>
      <c r="BF830" s="29"/>
    </row>
    <row r="831" spans="10:58" ht="17.25" customHeight="1" x14ac:dyDescent="0.15">
      <c r="J831" s="21"/>
      <c r="K831" s="21"/>
      <c r="L831" s="21"/>
      <c r="M831" s="21"/>
      <c r="U831" s="21"/>
      <c r="V831" s="22"/>
      <c r="W831" s="22"/>
      <c r="X831" s="23"/>
      <c r="Y831" s="23"/>
      <c r="Z831" s="23"/>
      <c r="AA831" s="24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6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8"/>
      <c r="BF831" s="29"/>
    </row>
    <row r="832" spans="10:58" ht="17.25" customHeight="1" x14ac:dyDescent="0.15">
      <c r="J832" s="21"/>
      <c r="K832" s="21"/>
      <c r="L832" s="21"/>
      <c r="M832" s="21"/>
      <c r="U832" s="21"/>
      <c r="V832" s="22"/>
      <c r="W832" s="22"/>
      <c r="X832" s="23"/>
      <c r="Y832" s="23"/>
      <c r="Z832" s="23"/>
      <c r="AA832" s="24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6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8"/>
      <c r="BF832" s="29"/>
    </row>
    <row r="833" spans="10:58" ht="17.25" customHeight="1" x14ac:dyDescent="0.15">
      <c r="J833" s="21"/>
      <c r="K833" s="21"/>
      <c r="L833" s="21"/>
      <c r="M833" s="21"/>
      <c r="U833" s="21"/>
      <c r="V833" s="22"/>
      <c r="W833" s="22"/>
      <c r="X833" s="23"/>
      <c r="Y833" s="23"/>
      <c r="Z833" s="23"/>
      <c r="AA833" s="24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6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8"/>
      <c r="BF833" s="29"/>
    </row>
    <row r="834" spans="10:58" ht="17.25" customHeight="1" x14ac:dyDescent="0.15">
      <c r="J834" s="21"/>
      <c r="K834" s="21"/>
      <c r="L834" s="21"/>
      <c r="M834" s="21"/>
      <c r="U834" s="21"/>
      <c r="V834" s="22"/>
      <c r="W834" s="22"/>
      <c r="X834" s="23"/>
      <c r="Y834" s="23"/>
      <c r="Z834" s="23"/>
      <c r="AA834" s="24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6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8"/>
      <c r="BF834" s="29"/>
    </row>
    <row r="835" spans="10:58" ht="17.25" customHeight="1" x14ac:dyDescent="0.15">
      <c r="J835" s="21"/>
      <c r="K835" s="21"/>
      <c r="L835" s="21"/>
      <c r="M835" s="21"/>
      <c r="U835" s="21"/>
      <c r="V835" s="22"/>
      <c r="W835" s="22"/>
      <c r="X835" s="23"/>
      <c r="Y835" s="23"/>
      <c r="Z835" s="23"/>
      <c r="AA835" s="24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6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8"/>
      <c r="BF835" s="29"/>
    </row>
    <row r="836" spans="10:58" ht="17.25" customHeight="1" x14ac:dyDescent="0.15">
      <c r="J836" s="21"/>
      <c r="K836" s="21"/>
      <c r="L836" s="21"/>
      <c r="M836" s="21"/>
      <c r="U836" s="21"/>
      <c r="V836" s="22"/>
      <c r="W836" s="22"/>
      <c r="X836" s="23"/>
      <c r="Y836" s="23"/>
      <c r="Z836" s="23"/>
      <c r="AA836" s="24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6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8"/>
      <c r="BF836" s="29"/>
    </row>
    <row r="837" spans="10:58" ht="17.25" customHeight="1" x14ac:dyDescent="0.15">
      <c r="J837" s="21"/>
      <c r="K837" s="21"/>
      <c r="L837" s="21"/>
      <c r="M837" s="21"/>
      <c r="U837" s="21"/>
      <c r="V837" s="22"/>
      <c r="W837" s="22"/>
      <c r="X837" s="23"/>
      <c r="Y837" s="23"/>
      <c r="Z837" s="23"/>
      <c r="AA837" s="24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6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8"/>
      <c r="BF837" s="29"/>
    </row>
    <row r="838" spans="10:58" ht="17.25" customHeight="1" x14ac:dyDescent="0.15">
      <c r="J838" s="21"/>
      <c r="K838" s="21"/>
      <c r="L838" s="21"/>
      <c r="M838" s="21"/>
      <c r="U838" s="21"/>
      <c r="V838" s="22"/>
      <c r="W838" s="22"/>
      <c r="X838" s="23"/>
      <c r="Y838" s="23"/>
      <c r="Z838" s="23"/>
      <c r="AA838" s="24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6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8"/>
      <c r="BF838" s="29"/>
    </row>
    <row r="839" spans="10:58" ht="17.25" customHeight="1" x14ac:dyDescent="0.15">
      <c r="J839" s="21"/>
      <c r="K839" s="21"/>
      <c r="L839" s="21"/>
      <c r="M839" s="21"/>
      <c r="U839" s="21"/>
      <c r="V839" s="22"/>
      <c r="W839" s="22"/>
      <c r="X839" s="23"/>
      <c r="Y839" s="23"/>
      <c r="Z839" s="23"/>
      <c r="AA839" s="24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6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8"/>
      <c r="BF839" s="29"/>
    </row>
    <row r="840" spans="10:58" ht="17.25" customHeight="1" x14ac:dyDescent="0.15">
      <c r="J840" s="21"/>
      <c r="K840" s="21"/>
      <c r="L840" s="21"/>
      <c r="M840" s="21"/>
      <c r="U840" s="21"/>
      <c r="V840" s="22"/>
      <c r="W840" s="22"/>
      <c r="X840" s="23"/>
      <c r="Y840" s="23"/>
      <c r="Z840" s="23"/>
      <c r="AA840" s="24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6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8"/>
      <c r="BF840" s="29"/>
    </row>
    <row r="841" spans="10:58" ht="17.25" customHeight="1" x14ac:dyDescent="0.15">
      <c r="J841" s="21"/>
      <c r="K841" s="21"/>
      <c r="L841" s="21"/>
      <c r="M841" s="21"/>
      <c r="U841" s="21"/>
      <c r="V841" s="22"/>
      <c r="W841" s="22"/>
      <c r="X841" s="23"/>
      <c r="Y841" s="23"/>
      <c r="Z841" s="23"/>
      <c r="AA841" s="24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6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8"/>
      <c r="BF841" s="29"/>
    </row>
    <row r="842" spans="10:58" ht="17.25" customHeight="1" x14ac:dyDescent="0.15">
      <c r="J842" s="21"/>
      <c r="K842" s="21"/>
      <c r="L842" s="21"/>
      <c r="M842" s="21"/>
      <c r="U842" s="21"/>
      <c r="V842" s="22"/>
      <c r="W842" s="22"/>
      <c r="X842" s="23"/>
      <c r="Y842" s="23"/>
      <c r="Z842" s="23"/>
      <c r="AA842" s="24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6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8"/>
      <c r="BF842" s="29"/>
    </row>
    <row r="843" spans="10:58" ht="17.25" customHeight="1" x14ac:dyDescent="0.15">
      <c r="J843" s="21"/>
      <c r="K843" s="21"/>
      <c r="L843" s="21"/>
      <c r="M843" s="21"/>
      <c r="U843" s="21"/>
      <c r="V843" s="22"/>
      <c r="W843" s="22"/>
      <c r="X843" s="23"/>
      <c r="Y843" s="23"/>
      <c r="Z843" s="23"/>
      <c r="AA843" s="24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6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8"/>
      <c r="BF843" s="29"/>
    </row>
    <row r="844" spans="10:58" ht="17.25" customHeight="1" x14ac:dyDescent="0.15">
      <c r="J844" s="21"/>
      <c r="K844" s="21"/>
      <c r="L844" s="21"/>
      <c r="M844" s="21"/>
      <c r="U844" s="21"/>
      <c r="V844" s="22"/>
      <c r="W844" s="22"/>
      <c r="X844" s="23"/>
      <c r="Y844" s="23"/>
      <c r="Z844" s="23"/>
      <c r="AA844" s="24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6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8"/>
      <c r="BF844" s="29"/>
    </row>
    <row r="845" spans="10:58" ht="17.25" customHeight="1" x14ac:dyDescent="0.15">
      <c r="J845" s="21"/>
      <c r="K845" s="21"/>
      <c r="L845" s="21"/>
      <c r="M845" s="21"/>
      <c r="U845" s="21"/>
      <c r="V845" s="22"/>
      <c r="W845" s="22"/>
      <c r="X845" s="23"/>
      <c r="Y845" s="23"/>
      <c r="Z845" s="23"/>
      <c r="AA845" s="24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6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8"/>
      <c r="BF845" s="29"/>
    </row>
    <row r="846" spans="10:58" ht="17.25" customHeight="1" x14ac:dyDescent="0.15">
      <c r="J846" s="21"/>
      <c r="K846" s="21"/>
      <c r="L846" s="21"/>
      <c r="M846" s="21"/>
      <c r="U846" s="21"/>
      <c r="V846" s="22"/>
      <c r="W846" s="22"/>
      <c r="X846" s="23"/>
      <c r="Y846" s="23"/>
      <c r="Z846" s="23"/>
      <c r="AA846" s="24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6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8"/>
      <c r="BF846" s="29"/>
    </row>
    <row r="847" spans="10:58" ht="17.25" customHeight="1" x14ac:dyDescent="0.15">
      <c r="J847" s="21"/>
      <c r="K847" s="21"/>
      <c r="L847" s="21"/>
      <c r="M847" s="21"/>
      <c r="U847" s="21"/>
      <c r="V847" s="22"/>
      <c r="W847" s="22"/>
      <c r="X847" s="23"/>
      <c r="Y847" s="23"/>
      <c r="Z847" s="23"/>
      <c r="AA847" s="24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6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8"/>
      <c r="BF847" s="29"/>
    </row>
    <row r="848" spans="10:58" ht="17.25" customHeight="1" x14ac:dyDescent="0.15">
      <c r="J848" s="21"/>
      <c r="K848" s="21"/>
      <c r="L848" s="21"/>
      <c r="M848" s="21"/>
      <c r="U848" s="21"/>
      <c r="V848" s="22"/>
      <c r="W848" s="22"/>
      <c r="X848" s="23"/>
      <c r="Y848" s="23"/>
      <c r="Z848" s="23"/>
      <c r="AA848" s="24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6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8"/>
      <c r="BF848" s="29"/>
    </row>
    <row r="849" spans="10:58" ht="17.25" customHeight="1" x14ac:dyDescent="0.15">
      <c r="J849" s="21"/>
      <c r="K849" s="21"/>
      <c r="L849" s="21"/>
      <c r="M849" s="21"/>
      <c r="U849" s="21"/>
      <c r="V849" s="22"/>
      <c r="W849" s="22"/>
      <c r="X849" s="23"/>
      <c r="Y849" s="23"/>
      <c r="Z849" s="23"/>
      <c r="AA849" s="24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6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8"/>
      <c r="BF849" s="29"/>
    </row>
    <row r="850" spans="10:58" ht="17.25" customHeight="1" x14ac:dyDescent="0.15">
      <c r="J850" s="21"/>
      <c r="K850" s="21"/>
      <c r="L850" s="21"/>
      <c r="M850" s="21"/>
      <c r="U850" s="21"/>
      <c r="V850" s="22"/>
      <c r="W850" s="22"/>
      <c r="X850" s="23"/>
      <c r="Y850" s="23"/>
      <c r="Z850" s="23"/>
      <c r="AA850" s="24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6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8"/>
      <c r="BF850" s="29"/>
    </row>
    <row r="851" spans="10:58" ht="17.25" customHeight="1" x14ac:dyDescent="0.15">
      <c r="J851" s="21"/>
      <c r="K851" s="21"/>
      <c r="L851" s="21"/>
      <c r="M851" s="21"/>
      <c r="U851" s="21"/>
      <c r="V851" s="22"/>
      <c r="W851" s="22"/>
      <c r="X851" s="23"/>
      <c r="Y851" s="23"/>
      <c r="Z851" s="23"/>
      <c r="AA851" s="24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6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8"/>
      <c r="BF851" s="29"/>
    </row>
    <row r="852" spans="10:58" ht="17.25" customHeight="1" x14ac:dyDescent="0.15">
      <c r="J852" s="21"/>
      <c r="K852" s="21"/>
      <c r="L852" s="21"/>
      <c r="M852" s="21"/>
      <c r="U852" s="21"/>
      <c r="V852" s="22"/>
      <c r="W852" s="22"/>
      <c r="X852" s="23"/>
      <c r="Y852" s="23"/>
      <c r="Z852" s="23"/>
      <c r="AA852" s="24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6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8"/>
      <c r="BF852" s="29"/>
    </row>
    <row r="853" spans="10:58" ht="17.25" customHeight="1" x14ac:dyDescent="0.15">
      <c r="J853" s="21"/>
      <c r="K853" s="21"/>
      <c r="L853" s="21"/>
      <c r="M853" s="21"/>
      <c r="U853" s="21"/>
      <c r="V853" s="22"/>
      <c r="W853" s="22"/>
      <c r="X853" s="23"/>
      <c r="Y853" s="23"/>
      <c r="Z853" s="23"/>
      <c r="AA853" s="24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6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8"/>
      <c r="BF853" s="29"/>
    </row>
    <row r="854" spans="10:58" ht="17.25" customHeight="1" x14ac:dyDescent="0.15">
      <c r="J854" s="21"/>
      <c r="K854" s="21"/>
      <c r="L854" s="21"/>
      <c r="M854" s="21"/>
      <c r="U854" s="21"/>
      <c r="V854" s="22"/>
      <c r="W854" s="22"/>
      <c r="X854" s="23"/>
      <c r="Y854" s="23"/>
      <c r="Z854" s="23"/>
      <c r="AA854" s="24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6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8"/>
      <c r="BF854" s="29"/>
    </row>
    <row r="855" spans="10:58" ht="17.25" customHeight="1" x14ac:dyDescent="0.15">
      <c r="J855" s="21"/>
      <c r="K855" s="21"/>
      <c r="L855" s="21"/>
      <c r="M855" s="21"/>
      <c r="U855" s="21"/>
      <c r="V855" s="22"/>
      <c r="W855" s="22"/>
      <c r="X855" s="23"/>
      <c r="Y855" s="23"/>
      <c r="Z855" s="23"/>
      <c r="AA855" s="24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6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8"/>
      <c r="BF855" s="29"/>
    </row>
    <row r="856" spans="10:58" ht="17.25" customHeight="1" x14ac:dyDescent="0.15">
      <c r="J856" s="21"/>
      <c r="K856" s="21"/>
      <c r="L856" s="21"/>
      <c r="M856" s="21"/>
      <c r="U856" s="21"/>
      <c r="V856" s="22"/>
      <c r="W856" s="22"/>
      <c r="X856" s="23"/>
      <c r="Y856" s="23"/>
      <c r="Z856" s="23"/>
      <c r="AA856" s="24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6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8"/>
      <c r="BF856" s="29"/>
    </row>
    <row r="857" spans="10:58" ht="17.25" customHeight="1" x14ac:dyDescent="0.15">
      <c r="J857" s="21"/>
      <c r="K857" s="21"/>
      <c r="L857" s="21"/>
      <c r="M857" s="21"/>
      <c r="U857" s="21"/>
      <c r="V857" s="22"/>
      <c r="W857" s="22"/>
      <c r="X857" s="23"/>
      <c r="Y857" s="23"/>
      <c r="Z857" s="23"/>
      <c r="AA857" s="24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6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8"/>
      <c r="BF857" s="29"/>
    </row>
    <row r="858" spans="10:58" ht="17.25" customHeight="1" x14ac:dyDescent="0.15">
      <c r="J858" s="21"/>
      <c r="K858" s="21"/>
      <c r="L858" s="21"/>
      <c r="M858" s="21"/>
      <c r="U858" s="21"/>
      <c r="V858" s="22"/>
      <c r="W858" s="22"/>
      <c r="X858" s="23"/>
      <c r="Y858" s="23"/>
      <c r="Z858" s="23"/>
      <c r="AA858" s="24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6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8"/>
      <c r="BF858" s="29"/>
    </row>
    <row r="859" spans="10:58" ht="17.25" customHeight="1" x14ac:dyDescent="0.15">
      <c r="J859" s="21"/>
      <c r="K859" s="21"/>
      <c r="L859" s="21"/>
      <c r="M859" s="21"/>
      <c r="U859" s="21"/>
      <c r="V859" s="22"/>
      <c r="W859" s="22"/>
      <c r="X859" s="23"/>
      <c r="Y859" s="23"/>
      <c r="Z859" s="23"/>
      <c r="AA859" s="24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6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8"/>
      <c r="BF859" s="29"/>
    </row>
    <row r="860" spans="10:58" ht="17.25" customHeight="1" x14ac:dyDescent="0.15">
      <c r="J860" s="21"/>
      <c r="K860" s="21"/>
      <c r="L860" s="21"/>
      <c r="M860" s="21"/>
      <c r="U860" s="21"/>
      <c r="V860" s="22"/>
      <c r="W860" s="22"/>
      <c r="X860" s="23"/>
      <c r="Y860" s="23"/>
      <c r="Z860" s="23"/>
      <c r="AA860" s="24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6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8"/>
      <c r="BF860" s="29"/>
    </row>
    <row r="861" spans="10:58" ht="17.25" customHeight="1" x14ac:dyDescent="0.15">
      <c r="J861" s="21"/>
      <c r="K861" s="21"/>
      <c r="L861" s="21"/>
      <c r="M861" s="21"/>
      <c r="U861" s="21"/>
      <c r="V861" s="22"/>
      <c r="W861" s="22"/>
      <c r="X861" s="23"/>
      <c r="Y861" s="23"/>
      <c r="Z861" s="23"/>
      <c r="AA861" s="24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6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8"/>
      <c r="BF861" s="29"/>
    </row>
    <row r="862" spans="10:58" ht="17.25" customHeight="1" x14ac:dyDescent="0.15">
      <c r="J862" s="21"/>
      <c r="K862" s="21"/>
      <c r="L862" s="21"/>
      <c r="M862" s="21"/>
      <c r="U862" s="21"/>
      <c r="V862" s="22"/>
      <c r="W862" s="22"/>
      <c r="X862" s="23"/>
      <c r="Y862" s="23"/>
      <c r="Z862" s="23"/>
      <c r="AA862" s="24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6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8"/>
      <c r="BF862" s="29"/>
    </row>
    <row r="863" spans="10:58" ht="17.25" customHeight="1" x14ac:dyDescent="0.15">
      <c r="J863" s="21"/>
      <c r="K863" s="21"/>
      <c r="L863" s="21"/>
      <c r="M863" s="21"/>
      <c r="U863" s="21"/>
      <c r="V863" s="22"/>
      <c r="W863" s="22"/>
      <c r="X863" s="23"/>
      <c r="Y863" s="23"/>
      <c r="Z863" s="23"/>
      <c r="AA863" s="24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6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8"/>
      <c r="BF863" s="29"/>
    </row>
    <row r="864" spans="10:58" ht="17.25" customHeight="1" x14ac:dyDescent="0.15">
      <c r="J864" s="21"/>
      <c r="K864" s="21"/>
      <c r="L864" s="21"/>
      <c r="M864" s="21"/>
      <c r="U864" s="21"/>
      <c r="V864" s="22"/>
      <c r="W864" s="22"/>
      <c r="X864" s="23"/>
      <c r="Y864" s="23"/>
      <c r="Z864" s="23"/>
      <c r="AA864" s="24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6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8"/>
      <c r="BF864" s="29"/>
    </row>
    <row r="865" spans="10:58" ht="17.25" customHeight="1" x14ac:dyDescent="0.15">
      <c r="J865" s="21"/>
      <c r="K865" s="21"/>
      <c r="L865" s="21"/>
      <c r="M865" s="21"/>
      <c r="U865" s="21"/>
      <c r="V865" s="22"/>
      <c r="W865" s="22"/>
      <c r="X865" s="23"/>
      <c r="Y865" s="23"/>
      <c r="Z865" s="23"/>
      <c r="AA865" s="24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6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8"/>
      <c r="BF865" s="29"/>
    </row>
    <row r="866" spans="10:58" ht="17.25" customHeight="1" x14ac:dyDescent="0.15">
      <c r="J866" s="21"/>
      <c r="K866" s="21"/>
      <c r="L866" s="21"/>
      <c r="M866" s="21"/>
      <c r="U866" s="21"/>
      <c r="V866" s="22"/>
      <c r="W866" s="22"/>
      <c r="X866" s="23"/>
      <c r="Y866" s="23"/>
      <c r="Z866" s="23"/>
      <c r="AA866" s="24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6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8"/>
      <c r="BF866" s="29"/>
    </row>
    <row r="867" spans="10:58" ht="17.25" customHeight="1" x14ac:dyDescent="0.15">
      <c r="J867" s="21"/>
      <c r="K867" s="21"/>
      <c r="L867" s="21"/>
      <c r="M867" s="21"/>
      <c r="U867" s="21"/>
      <c r="V867" s="22"/>
      <c r="W867" s="22"/>
      <c r="X867" s="23"/>
      <c r="Y867" s="23"/>
      <c r="Z867" s="23"/>
      <c r="AA867" s="24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6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8"/>
      <c r="BF867" s="29"/>
    </row>
    <row r="868" spans="10:58" ht="17.25" customHeight="1" x14ac:dyDescent="0.15">
      <c r="J868" s="21"/>
      <c r="K868" s="21"/>
      <c r="L868" s="21"/>
      <c r="M868" s="21"/>
      <c r="U868" s="21"/>
      <c r="V868" s="22"/>
      <c r="W868" s="22"/>
      <c r="X868" s="23"/>
      <c r="Y868" s="23"/>
      <c r="Z868" s="23"/>
      <c r="AA868" s="24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6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8"/>
      <c r="BF868" s="29"/>
    </row>
    <row r="869" spans="10:58" ht="17.25" customHeight="1" x14ac:dyDescent="0.15">
      <c r="J869" s="21"/>
      <c r="K869" s="21"/>
      <c r="L869" s="21"/>
      <c r="M869" s="21"/>
      <c r="U869" s="21"/>
      <c r="V869" s="22"/>
      <c r="W869" s="22"/>
      <c r="X869" s="23"/>
      <c r="Y869" s="23"/>
      <c r="Z869" s="23"/>
      <c r="AA869" s="24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6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8"/>
      <c r="BF869" s="29"/>
    </row>
    <row r="870" spans="10:58" ht="17.25" customHeight="1" x14ac:dyDescent="0.15">
      <c r="J870" s="21"/>
      <c r="K870" s="21"/>
      <c r="L870" s="21"/>
      <c r="M870" s="21"/>
      <c r="U870" s="21"/>
      <c r="V870" s="22"/>
      <c r="W870" s="22"/>
      <c r="X870" s="23"/>
      <c r="Y870" s="23"/>
      <c r="Z870" s="23"/>
      <c r="AA870" s="24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6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8"/>
      <c r="BF870" s="29"/>
    </row>
    <row r="871" spans="10:58" ht="17.25" customHeight="1" x14ac:dyDescent="0.15">
      <c r="J871" s="21"/>
      <c r="K871" s="21"/>
      <c r="L871" s="21"/>
      <c r="M871" s="21"/>
      <c r="U871" s="21"/>
      <c r="V871" s="22"/>
      <c r="W871" s="22"/>
      <c r="X871" s="23"/>
      <c r="Y871" s="23"/>
      <c r="Z871" s="23"/>
      <c r="AA871" s="24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6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8"/>
      <c r="BF871" s="29"/>
    </row>
    <row r="872" spans="10:58" ht="17.25" customHeight="1" x14ac:dyDescent="0.15">
      <c r="J872" s="21"/>
      <c r="K872" s="21"/>
      <c r="L872" s="21"/>
      <c r="M872" s="21"/>
      <c r="U872" s="21"/>
      <c r="V872" s="22"/>
      <c r="W872" s="22"/>
      <c r="X872" s="23"/>
      <c r="Y872" s="23"/>
      <c r="Z872" s="23"/>
      <c r="AA872" s="24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6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8"/>
      <c r="BF872" s="29"/>
    </row>
    <row r="873" spans="10:58" ht="17.25" customHeight="1" x14ac:dyDescent="0.15">
      <c r="J873" s="21"/>
      <c r="K873" s="21"/>
      <c r="L873" s="21"/>
      <c r="M873" s="21"/>
      <c r="U873" s="21"/>
      <c r="V873" s="22"/>
      <c r="W873" s="22"/>
      <c r="X873" s="23"/>
      <c r="Y873" s="23"/>
      <c r="Z873" s="23"/>
      <c r="AA873" s="24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6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8"/>
      <c r="BF873" s="29"/>
    </row>
    <row r="874" spans="10:58" ht="17.25" customHeight="1" x14ac:dyDescent="0.15">
      <c r="J874" s="21"/>
      <c r="K874" s="21"/>
      <c r="L874" s="21"/>
      <c r="M874" s="21"/>
      <c r="U874" s="21"/>
      <c r="V874" s="22"/>
      <c r="W874" s="22"/>
      <c r="X874" s="23"/>
      <c r="Y874" s="23"/>
      <c r="Z874" s="23"/>
      <c r="AA874" s="24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6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8"/>
      <c r="BF874" s="29"/>
    </row>
    <row r="875" spans="10:58" ht="17.25" customHeight="1" x14ac:dyDescent="0.15">
      <c r="J875" s="21"/>
      <c r="K875" s="21"/>
      <c r="L875" s="21"/>
      <c r="M875" s="21"/>
      <c r="U875" s="21"/>
      <c r="V875" s="22"/>
      <c r="W875" s="22"/>
      <c r="X875" s="23"/>
      <c r="Y875" s="23"/>
      <c r="Z875" s="23"/>
      <c r="AA875" s="24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6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8"/>
      <c r="BF875" s="29"/>
    </row>
    <row r="876" spans="10:58" ht="17.25" customHeight="1" x14ac:dyDescent="0.15">
      <c r="J876" s="21"/>
      <c r="K876" s="21"/>
      <c r="L876" s="21"/>
      <c r="M876" s="21"/>
      <c r="U876" s="21"/>
      <c r="V876" s="22"/>
      <c r="W876" s="22"/>
      <c r="X876" s="23"/>
      <c r="Y876" s="23"/>
      <c r="Z876" s="23"/>
      <c r="AA876" s="24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6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8"/>
      <c r="BF876" s="29"/>
    </row>
    <row r="877" spans="10:58" ht="17.25" customHeight="1" x14ac:dyDescent="0.15">
      <c r="J877" s="21"/>
      <c r="K877" s="21"/>
      <c r="L877" s="21"/>
      <c r="M877" s="21"/>
      <c r="U877" s="21"/>
      <c r="V877" s="22"/>
      <c r="W877" s="22"/>
      <c r="X877" s="23"/>
      <c r="Y877" s="23"/>
      <c r="Z877" s="23"/>
      <c r="AA877" s="24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6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8"/>
      <c r="BF877" s="29"/>
    </row>
    <row r="878" spans="10:58" ht="17.25" customHeight="1" x14ac:dyDescent="0.15">
      <c r="J878" s="21"/>
      <c r="K878" s="21"/>
      <c r="L878" s="21"/>
      <c r="M878" s="21"/>
      <c r="U878" s="21"/>
      <c r="V878" s="22"/>
      <c r="W878" s="22"/>
      <c r="X878" s="23"/>
      <c r="Y878" s="23"/>
      <c r="Z878" s="23"/>
      <c r="AA878" s="24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6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8"/>
      <c r="BF878" s="29"/>
    </row>
    <row r="879" spans="10:58" ht="17.25" customHeight="1" x14ac:dyDescent="0.15">
      <c r="J879" s="21"/>
      <c r="K879" s="21"/>
      <c r="L879" s="21"/>
      <c r="M879" s="21"/>
      <c r="U879" s="21"/>
      <c r="V879" s="22"/>
      <c r="W879" s="22"/>
      <c r="X879" s="23"/>
      <c r="Y879" s="23"/>
      <c r="Z879" s="23"/>
      <c r="AA879" s="24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6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8"/>
      <c r="BF879" s="29"/>
    </row>
    <row r="880" spans="10:58" ht="17.25" customHeight="1" x14ac:dyDescent="0.15">
      <c r="J880" s="21"/>
      <c r="K880" s="21"/>
      <c r="L880" s="21"/>
      <c r="M880" s="21"/>
      <c r="U880" s="21"/>
      <c r="V880" s="22"/>
      <c r="W880" s="22"/>
      <c r="X880" s="23"/>
      <c r="Y880" s="23"/>
      <c r="Z880" s="23"/>
      <c r="AA880" s="24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6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8"/>
      <c r="BF880" s="29"/>
    </row>
    <row r="881" spans="10:58" ht="17.25" customHeight="1" x14ac:dyDescent="0.15">
      <c r="J881" s="21"/>
      <c r="K881" s="21"/>
      <c r="L881" s="21"/>
      <c r="M881" s="21"/>
      <c r="U881" s="21"/>
      <c r="V881" s="22"/>
      <c r="W881" s="22"/>
      <c r="X881" s="23"/>
      <c r="Y881" s="23"/>
      <c r="Z881" s="23"/>
      <c r="AA881" s="24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6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8"/>
      <c r="BF881" s="29"/>
    </row>
    <row r="882" spans="10:58" ht="17.25" customHeight="1" x14ac:dyDescent="0.15">
      <c r="J882" s="21"/>
      <c r="K882" s="21"/>
      <c r="L882" s="21"/>
      <c r="M882" s="21"/>
      <c r="U882" s="21"/>
      <c r="V882" s="22"/>
      <c r="W882" s="22"/>
      <c r="X882" s="23"/>
      <c r="Y882" s="23"/>
      <c r="Z882" s="23"/>
      <c r="AA882" s="24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6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8"/>
      <c r="BF882" s="29"/>
    </row>
    <row r="883" spans="10:58" ht="17.25" customHeight="1" x14ac:dyDescent="0.15">
      <c r="J883" s="21"/>
      <c r="K883" s="21"/>
      <c r="L883" s="21"/>
      <c r="M883" s="21"/>
      <c r="U883" s="21"/>
      <c r="V883" s="22"/>
      <c r="W883" s="22"/>
      <c r="X883" s="23"/>
      <c r="Y883" s="23"/>
      <c r="Z883" s="23"/>
      <c r="AA883" s="24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6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8"/>
      <c r="BF883" s="29"/>
    </row>
    <row r="884" spans="10:58" ht="17.25" customHeight="1" x14ac:dyDescent="0.15">
      <c r="J884" s="21"/>
      <c r="K884" s="21"/>
      <c r="L884" s="21"/>
      <c r="M884" s="21"/>
      <c r="U884" s="21"/>
      <c r="V884" s="22"/>
      <c r="W884" s="22"/>
      <c r="X884" s="23"/>
      <c r="Y884" s="23"/>
      <c r="Z884" s="23"/>
      <c r="AA884" s="24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6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8"/>
      <c r="BF884" s="29"/>
    </row>
    <row r="885" spans="10:58" ht="17.25" customHeight="1" x14ac:dyDescent="0.15">
      <c r="J885" s="21"/>
      <c r="K885" s="21"/>
      <c r="L885" s="21"/>
      <c r="M885" s="21"/>
      <c r="U885" s="21"/>
      <c r="V885" s="22"/>
      <c r="W885" s="22"/>
      <c r="X885" s="23"/>
      <c r="Y885" s="23"/>
      <c r="Z885" s="23"/>
      <c r="AA885" s="24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6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8"/>
      <c r="BF885" s="29"/>
    </row>
    <row r="886" spans="10:58" ht="17.25" customHeight="1" x14ac:dyDescent="0.15">
      <c r="J886" s="21"/>
      <c r="K886" s="21"/>
      <c r="L886" s="21"/>
      <c r="M886" s="21"/>
      <c r="U886" s="21"/>
      <c r="V886" s="22"/>
      <c r="W886" s="22"/>
      <c r="X886" s="23"/>
      <c r="Y886" s="23"/>
      <c r="Z886" s="23"/>
      <c r="AA886" s="24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6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8"/>
      <c r="BF886" s="29"/>
    </row>
    <row r="887" spans="10:58" ht="17.25" customHeight="1" x14ac:dyDescent="0.15">
      <c r="J887" s="21"/>
      <c r="K887" s="21"/>
      <c r="L887" s="21"/>
      <c r="M887" s="21"/>
      <c r="U887" s="21"/>
      <c r="V887" s="22"/>
      <c r="W887" s="22"/>
      <c r="X887" s="23"/>
      <c r="Y887" s="23"/>
      <c r="Z887" s="23"/>
      <c r="AA887" s="24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6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8"/>
      <c r="BF887" s="29"/>
    </row>
    <row r="888" spans="10:58" ht="17.25" customHeight="1" x14ac:dyDescent="0.15">
      <c r="J888" s="21"/>
      <c r="K888" s="21"/>
      <c r="L888" s="21"/>
      <c r="M888" s="21"/>
      <c r="U888" s="21"/>
      <c r="V888" s="22"/>
      <c r="W888" s="22"/>
      <c r="X888" s="23"/>
      <c r="Y888" s="23"/>
      <c r="Z888" s="23"/>
      <c r="AA888" s="24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6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8"/>
      <c r="BF888" s="29"/>
    </row>
    <row r="889" spans="10:58" ht="17.25" customHeight="1" x14ac:dyDescent="0.15">
      <c r="J889" s="21"/>
      <c r="K889" s="21"/>
      <c r="L889" s="21"/>
      <c r="M889" s="21"/>
      <c r="U889" s="21"/>
      <c r="V889" s="22"/>
      <c r="W889" s="22"/>
      <c r="X889" s="23"/>
      <c r="Y889" s="23"/>
      <c r="Z889" s="23"/>
      <c r="AA889" s="24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6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8"/>
      <c r="BF889" s="29"/>
    </row>
    <row r="890" spans="10:58" ht="17.25" customHeight="1" x14ac:dyDescent="0.15">
      <c r="J890" s="21"/>
      <c r="K890" s="21"/>
      <c r="L890" s="21"/>
      <c r="M890" s="21"/>
      <c r="U890" s="21"/>
      <c r="V890" s="22"/>
      <c r="W890" s="22"/>
      <c r="X890" s="23"/>
      <c r="Y890" s="23"/>
      <c r="Z890" s="23"/>
      <c r="AA890" s="24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6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8"/>
      <c r="BF890" s="29"/>
    </row>
    <row r="891" spans="10:58" ht="17.25" customHeight="1" x14ac:dyDescent="0.15">
      <c r="J891" s="21"/>
      <c r="K891" s="21"/>
      <c r="L891" s="21"/>
      <c r="M891" s="21"/>
      <c r="U891" s="21"/>
      <c r="V891" s="22"/>
      <c r="W891" s="22"/>
      <c r="X891" s="23"/>
      <c r="Y891" s="23"/>
      <c r="Z891" s="23"/>
      <c r="AA891" s="24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6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8"/>
      <c r="BF891" s="29"/>
    </row>
    <row r="892" spans="10:58" ht="17.25" customHeight="1" x14ac:dyDescent="0.15">
      <c r="J892" s="21"/>
      <c r="K892" s="21"/>
      <c r="L892" s="21"/>
      <c r="M892" s="21"/>
      <c r="U892" s="21"/>
      <c r="V892" s="22"/>
      <c r="W892" s="22"/>
      <c r="X892" s="23"/>
      <c r="Y892" s="23"/>
      <c r="Z892" s="23"/>
      <c r="AA892" s="24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6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8"/>
      <c r="BF892" s="29"/>
    </row>
    <row r="893" spans="10:58" ht="17.25" customHeight="1" x14ac:dyDescent="0.15">
      <c r="J893" s="21"/>
      <c r="K893" s="21"/>
      <c r="L893" s="21"/>
      <c r="M893" s="21"/>
      <c r="U893" s="21"/>
      <c r="V893" s="22"/>
      <c r="W893" s="22"/>
      <c r="X893" s="23"/>
      <c r="Y893" s="23"/>
      <c r="Z893" s="23"/>
      <c r="AA893" s="24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6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8"/>
      <c r="BF893" s="29"/>
    </row>
    <row r="894" spans="10:58" ht="17.25" customHeight="1" x14ac:dyDescent="0.15">
      <c r="J894" s="21"/>
      <c r="K894" s="21"/>
      <c r="L894" s="21"/>
      <c r="M894" s="21"/>
      <c r="U894" s="21"/>
      <c r="V894" s="22"/>
      <c r="W894" s="22"/>
      <c r="X894" s="23"/>
      <c r="Y894" s="23"/>
      <c r="Z894" s="23"/>
      <c r="AA894" s="24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6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8"/>
      <c r="BF894" s="29"/>
    </row>
    <row r="895" spans="10:58" ht="17.25" customHeight="1" x14ac:dyDescent="0.15">
      <c r="J895" s="21"/>
      <c r="K895" s="21"/>
      <c r="L895" s="21"/>
      <c r="M895" s="21"/>
      <c r="U895" s="21"/>
      <c r="V895" s="22"/>
      <c r="W895" s="22"/>
      <c r="X895" s="23"/>
      <c r="Y895" s="23"/>
      <c r="Z895" s="23"/>
      <c r="AA895" s="24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6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8"/>
      <c r="BF895" s="29"/>
    </row>
    <row r="896" spans="10:58" ht="17.25" customHeight="1" x14ac:dyDescent="0.15">
      <c r="J896" s="21"/>
      <c r="K896" s="21"/>
      <c r="L896" s="21"/>
      <c r="M896" s="21"/>
      <c r="U896" s="21"/>
      <c r="V896" s="22"/>
      <c r="W896" s="22"/>
      <c r="X896" s="23"/>
      <c r="Y896" s="23"/>
      <c r="Z896" s="23"/>
      <c r="AA896" s="24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6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8"/>
      <c r="BF896" s="29"/>
    </row>
    <row r="897" spans="10:58" ht="17.25" customHeight="1" x14ac:dyDescent="0.15">
      <c r="J897" s="21"/>
      <c r="K897" s="21"/>
      <c r="L897" s="21"/>
      <c r="M897" s="21"/>
      <c r="U897" s="21"/>
      <c r="V897" s="22"/>
      <c r="W897" s="22"/>
      <c r="X897" s="23"/>
      <c r="Y897" s="23"/>
      <c r="Z897" s="23"/>
      <c r="AA897" s="24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6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8"/>
      <c r="BF897" s="29"/>
    </row>
    <row r="898" spans="10:58" ht="17.25" customHeight="1" x14ac:dyDescent="0.15">
      <c r="J898" s="21"/>
      <c r="K898" s="21"/>
      <c r="L898" s="21"/>
      <c r="M898" s="21"/>
      <c r="U898" s="21"/>
      <c r="V898" s="22"/>
      <c r="W898" s="22"/>
      <c r="X898" s="23"/>
      <c r="Y898" s="23"/>
      <c r="Z898" s="23"/>
      <c r="AA898" s="24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6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8"/>
      <c r="BF898" s="29"/>
    </row>
    <row r="899" spans="10:58" ht="17.25" customHeight="1" x14ac:dyDescent="0.15">
      <c r="J899" s="21"/>
      <c r="K899" s="21"/>
      <c r="L899" s="21"/>
      <c r="M899" s="21"/>
      <c r="U899" s="21"/>
      <c r="V899" s="22"/>
      <c r="W899" s="22"/>
      <c r="X899" s="23"/>
      <c r="Y899" s="23"/>
      <c r="Z899" s="23"/>
      <c r="AA899" s="24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6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8"/>
      <c r="BF899" s="29"/>
    </row>
    <row r="900" spans="10:58" ht="17.25" customHeight="1" x14ac:dyDescent="0.15">
      <c r="J900" s="21"/>
      <c r="K900" s="21"/>
      <c r="L900" s="21"/>
      <c r="M900" s="21"/>
      <c r="U900" s="21"/>
      <c r="V900" s="22"/>
      <c r="W900" s="22"/>
      <c r="X900" s="23"/>
      <c r="Y900" s="23"/>
      <c r="Z900" s="23"/>
      <c r="AA900" s="24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6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8"/>
      <c r="BF900" s="29"/>
    </row>
    <row r="901" spans="10:58" ht="17.25" customHeight="1" x14ac:dyDescent="0.15">
      <c r="J901" s="21"/>
      <c r="K901" s="21"/>
      <c r="L901" s="21"/>
      <c r="M901" s="21"/>
      <c r="U901" s="21"/>
      <c r="V901" s="22"/>
      <c r="W901" s="22"/>
      <c r="X901" s="23"/>
      <c r="Y901" s="23"/>
      <c r="Z901" s="23"/>
      <c r="AA901" s="24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6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8"/>
      <c r="BF901" s="29"/>
    </row>
    <row r="902" spans="10:58" ht="17.25" customHeight="1" x14ac:dyDescent="0.15">
      <c r="J902" s="21"/>
      <c r="K902" s="21"/>
      <c r="L902" s="21"/>
      <c r="M902" s="21"/>
      <c r="U902" s="21"/>
      <c r="V902" s="22"/>
      <c r="W902" s="22"/>
      <c r="X902" s="23"/>
      <c r="Y902" s="23"/>
      <c r="Z902" s="23"/>
      <c r="AA902" s="24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6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8"/>
      <c r="BF902" s="29"/>
    </row>
    <row r="903" spans="10:58" ht="17.25" customHeight="1" x14ac:dyDescent="0.15">
      <c r="J903" s="21"/>
      <c r="K903" s="21"/>
      <c r="L903" s="21"/>
      <c r="M903" s="21"/>
      <c r="U903" s="21"/>
      <c r="V903" s="22"/>
      <c r="W903" s="22"/>
      <c r="X903" s="23"/>
      <c r="Y903" s="23"/>
      <c r="Z903" s="23"/>
      <c r="AA903" s="24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6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8"/>
      <c r="BF903" s="29"/>
    </row>
    <row r="904" spans="10:58" ht="17.25" customHeight="1" x14ac:dyDescent="0.15">
      <c r="J904" s="21"/>
      <c r="K904" s="21"/>
      <c r="L904" s="21"/>
      <c r="M904" s="21"/>
      <c r="U904" s="21"/>
      <c r="V904" s="22"/>
      <c r="W904" s="22"/>
      <c r="X904" s="23"/>
      <c r="Y904" s="23"/>
      <c r="Z904" s="23"/>
      <c r="AA904" s="24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6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8"/>
      <c r="BF904" s="29"/>
    </row>
    <row r="905" spans="10:58" ht="17.25" customHeight="1" x14ac:dyDescent="0.15">
      <c r="J905" s="21"/>
      <c r="K905" s="21"/>
      <c r="L905" s="21"/>
      <c r="M905" s="21"/>
      <c r="U905" s="21"/>
      <c r="V905" s="22"/>
      <c r="W905" s="22"/>
      <c r="X905" s="23"/>
      <c r="Y905" s="23"/>
      <c r="Z905" s="23"/>
      <c r="AA905" s="24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6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8"/>
      <c r="BF905" s="29"/>
    </row>
    <row r="906" spans="10:58" ht="17.25" customHeight="1" x14ac:dyDescent="0.15">
      <c r="J906" s="21"/>
      <c r="K906" s="21"/>
      <c r="L906" s="21"/>
      <c r="M906" s="21"/>
      <c r="U906" s="21"/>
      <c r="V906" s="22"/>
      <c r="W906" s="22"/>
      <c r="X906" s="23"/>
      <c r="Y906" s="23"/>
      <c r="Z906" s="23"/>
      <c r="AA906" s="24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6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8"/>
      <c r="BF906" s="29"/>
    </row>
    <row r="907" spans="10:58" ht="17.25" customHeight="1" x14ac:dyDescent="0.15">
      <c r="J907" s="21"/>
      <c r="K907" s="21"/>
      <c r="L907" s="21"/>
      <c r="M907" s="21"/>
      <c r="U907" s="21"/>
      <c r="V907" s="22"/>
      <c r="W907" s="22"/>
      <c r="X907" s="23"/>
      <c r="Y907" s="23"/>
      <c r="Z907" s="23"/>
      <c r="AA907" s="24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6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8"/>
      <c r="BF907" s="29"/>
    </row>
    <row r="908" spans="10:58" ht="17.25" customHeight="1" x14ac:dyDescent="0.15">
      <c r="J908" s="21"/>
      <c r="K908" s="21"/>
      <c r="L908" s="21"/>
      <c r="M908" s="21"/>
      <c r="U908" s="21"/>
      <c r="V908" s="22"/>
      <c r="W908" s="22"/>
      <c r="X908" s="23"/>
      <c r="Y908" s="23"/>
      <c r="Z908" s="23"/>
      <c r="AA908" s="24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6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8"/>
      <c r="BF908" s="29"/>
    </row>
    <row r="909" spans="10:58" ht="17.25" customHeight="1" x14ac:dyDescent="0.15">
      <c r="J909" s="21"/>
      <c r="K909" s="21"/>
      <c r="L909" s="21"/>
      <c r="M909" s="21"/>
      <c r="U909" s="21"/>
      <c r="V909" s="22"/>
      <c r="W909" s="22"/>
      <c r="X909" s="23"/>
      <c r="Y909" s="23"/>
      <c r="Z909" s="23"/>
      <c r="AA909" s="24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6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8"/>
      <c r="BF909" s="29"/>
    </row>
    <row r="910" spans="10:58" ht="17.25" customHeight="1" x14ac:dyDescent="0.15">
      <c r="J910" s="21"/>
      <c r="K910" s="21"/>
      <c r="L910" s="21"/>
      <c r="M910" s="21"/>
      <c r="U910" s="21"/>
      <c r="V910" s="22"/>
      <c r="W910" s="22"/>
      <c r="X910" s="23"/>
      <c r="Y910" s="23"/>
      <c r="Z910" s="23"/>
      <c r="AA910" s="24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6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8"/>
      <c r="BF910" s="29"/>
    </row>
    <row r="911" spans="10:58" ht="17.25" customHeight="1" x14ac:dyDescent="0.15">
      <c r="J911" s="21"/>
      <c r="K911" s="21"/>
      <c r="L911" s="21"/>
      <c r="M911" s="21"/>
      <c r="U911" s="21"/>
      <c r="V911" s="22"/>
      <c r="W911" s="22"/>
      <c r="X911" s="23"/>
      <c r="Y911" s="23"/>
      <c r="Z911" s="23"/>
      <c r="AA911" s="24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6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8"/>
      <c r="BF911" s="29"/>
    </row>
    <row r="912" spans="10:58" ht="17.25" customHeight="1" x14ac:dyDescent="0.15">
      <c r="J912" s="21"/>
      <c r="K912" s="21"/>
      <c r="L912" s="21"/>
      <c r="M912" s="21"/>
      <c r="U912" s="21"/>
      <c r="V912" s="22"/>
      <c r="W912" s="22"/>
      <c r="X912" s="23"/>
      <c r="Y912" s="23"/>
      <c r="Z912" s="23"/>
      <c r="AA912" s="24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6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8"/>
      <c r="BF912" s="29"/>
    </row>
    <row r="913" spans="10:58" ht="17.25" customHeight="1" x14ac:dyDescent="0.15">
      <c r="J913" s="21"/>
      <c r="K913" s="21"/>
      <c r="L913" s="21"/>
      <c r="M913" s="21"/>
      <c r="U913" s="21"/>
      <c r="V913" s="22"/>
      <c r="W913" s="22"/>
      <c r="X913" s="23"/>
      <c r="Y913" s="23"/>
      <c r="Z913" s="23"/>
      <c r="AA913" s="24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6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8"/>
      <c r="BF913" s="29"/>
    </row>
    <row r="914" spans="10:58" ht="17.25" customHeight="1" x14ac:dyDescent="0.15">
      <c r="J914" s="21"/>
      <c r="K914" s="21"/>
      <c r="L914" s="21"/>
      <c r="M914" s="21"/>
      <c r="U914" s="21"/>
      <c r="V914" s="22"/>
      <c r="W914" s="22"/>
      <c r="X914" s="23"/>
      <c r="Y914" s="23"/>
      <c r="Z914" s="23"/>
      <c r="AA914" s="24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6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8"/>
      <c r="BF914" s="29"/>
    </row>
    <row r="915" spans="10:58" ht="17.25" customHeight="1" x14ac:dyDescent="0.15">
      <c r="J915" s="21"/>
      <c r="K915" s="21"/>
      <c r="L915" s="21"/>
      <c r="M915" s="21"/>
      <c r="U915" s="21"/>
      <c r="V915" s="22"/>
      <c r="W915" s="22"/>
      <c r="X915" s="23"/>
      <c r="Y915" s="23"/>
      <c r="Z915" s="23"/>
      <c r="AA915" s="24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6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8"/>
      <c r="BF915" s="29"/>
    </row>
    <row r="916" spans="10:58" ht="17.25" customHeight="1" x14ac:dyDescent="0.15">
      <c r="J916" s="21"/>
      <c r="K916" s="21"/>
      <c r="L916" s="21"/>
      <c r="M916" s="21"/>
      <c r="U916" s="21"/>
      <c r="V916" s="22"/>
      <c r="W916" s="22"/>
      <c r="X916" s="23"/>
      <c r="Y916" s="23"/>
      <c r="Z916" s="23"/>
      <c r="AA916" s="24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6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8"/>
      <c r="BF916" s="29"/>
    </row>
    <row r="917" spans="10:58" ht="17.25" customHeight="1" x14ac:dyDescent="0.15">
      <c r="J917" s="21"/>
      <c r="K917" s="21"/>
      <c r="L917" s="21"/>
      <c r="M917" s="21"/>
      <c r="U917" s="21"/>
      <c r="V917" s="22"/>
      <c r="W917" s="22"/>
      <c r="X917" s="23"/>
      <c r="Y917" s="23"/>
      <c r="Z917" s="23"/>
      <c r="AA917" s="24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6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8"/>
      <c r="BF917" s="29"/>
    </row>
    <row r="918" spans="10:58" ht="17.25" customHeight="1" x14ac:dyDescent="0.15">
      <c r="J918" s="21"/>
      <c r="K918" s="21"/>
      <c r="L918" s="21"/>
      <c r="M918" s="21"/>
      <c r="U918" s="21"/>
      <c r="V918" s="22"/>
      <c r="W918" s="22"/>
      <c r="X918" s="23"/>
      <c r="Y918" s="23"/>
      <c r="Z918" s="23"/>
      <c r="AA918" s="24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6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8"/>
      <c r="BF918" s="29"/>
    </row>
    <row r="919" spans="10:58" ht="17.25" customHeight="1" x14ac:dyDescent="0.15">
      <c r="J919" s="21"/>
      <c r="K919" s="21"/>
      <c r="L919" s="21"/>
      <c r="M919" s="21"/>
      <c r="U919" s="21"/>
      <c r="V919" s="22"/>
      <c r="W919" s="22"/>
      <c r="X919" s="23"/>
      <c r="Y919" s="23"/>
      <c r="Z919" s="23"/>
      <c r="AA919" s="24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6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8"/>
      <c r="BF919" s="29"/>
    </row>
    <row r="920" spans="10:58" ht="17.25" customHeight="1" x14ac:dyDescent="0.15">
      <c r="J920" s="21"/>
      <c r="K920" s="21"/>
      <c r="L920" s="21"/>
      <c r="M920" s="21"/>
      <c r="U920" s="21"/>
      <c r="V920" s="22"/>
      <c r="W920" s="22"/>
      <c r="X920" s="23"/>
      <c r="Y920" s="23"/>
      <c r="Z920" s="23"/>
      <c r="AA920" s="24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6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8"/>
      <c r="BF920" s="29"/>
    </row>
    <row r="921" spans="10:58" ht="17.25" customHeight="1" x14ac:dyDescent="0.15">
      <c r="J921" s="21"/>
      <c r="K921" s="21"/>
      <c r="L921" s="21"/>
      <c r="M921" s="21"/>
      <c r="U921" s="21"/>
      <c r="V921" s="22"/>
      <c r="W921" s="22"/>
      <c r="X921" s="23"/>
      <c r="Y921" s="23"/>
      <c r="Z921" s="23"/>
      <c r="AA921" s="24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6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8"/>
      <c r="BF921" s="29"/>
    </row>
    <row r="922" spans="10:58" ht="17.25" customHeight="1" x14ac:dyDescent="0.15">
      <c r="J922" s="21"/>
      <c r="K922" s="21"/>
      <c r="L922" s="21"/>
      <c r="M922" s="21"/>
      <c r="U922" s="21"/>
      <c r="V922" s="22"/>
      <c r="W922" s="22"/>
      <c r="X922" s="23"/>
      <c r="Y922" s="23"/>
      <c r="Z922" s="23"/>
      <c r="AA922" s="24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6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8"/>
      <c r="BF922" s="29"/>
    </row>
    <row r="923" spans="10:58" ht="17.25" customHeight="1" x14ac:dyDescent="0.15">
      <c r="J923" s="21"/>
      <c r="K923" s="21"/>
      <c r="L923" s="21"/>
      <c r="M923" s="21"/>
      <c r="U923" s="21"/>
      <c r="V923" s="22"/>
      <c r="W923" s="22"/>
      <c r="X923" s="23"/>
      <c r="Y923" s="23"/>
      <c r="Z923" s="23"/>
      <c r="AA923" s="24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6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8"/>
      <c r="BF923" s="29"/>
    </row>
    <row r="924" spans="10:58" ht="17.25" customHeight="1" x14ac:dyDescent="0.15">
      <c r="J924" s="21"/>
      <c r="K924" s="21"/>
      <c r="L924" s="21"/>
      <c r="M924" s="21"/>
      <c r="U924" s="21"/>
      <c r="V924" s="22"/>
      <c r="W924" s="22"/>
      <c r="X924" s="23"/>
      <c r="Y924" s="23"/>
      <c r="Z924" s="23"/>
      <c r="AA924" s="24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6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8"/>
      <c r="BF924" s="29"/>
    </row>
    <row r="925" spans="10:58" ht="17.25" customHeight="1" x14ac:dyDescent="0.15">
      <c r="J925" s="21"/>
      <c r="K925" s="21"/>
      <c r="L925" s="21"/>
      <c r="M925" s="21"/>
      <c r="U925" s="21"/>
      <c r="V925" s="22"/>
      <c r="W925" s="22"/>
      <c r="X925" s="23"/>
      <c r="Y925" s="23"/>
      <c r="Z925" s="23"/>
      <c r="AA925" s="24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6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8"/>
      <c r="BF925" s="29"/>
    </row>
    <row r="926" spans="10:58" ht="17.25" customHeight="1" x14ac:dyDescent="0.15">
      <c r="J926" s="21"/>
      <c r="K926" s="21"/>
      <c r="L926" s="21"/>
      <c r="M926" s="21"/>
      <c r="U926" s="21"/>
      <c r="V926" s="22"/>
      <c r="W926" s="22"/>
      <c r="X926" s="23"/>
      <c r="Y926" s="23"/>
      <c r="Z926" s="23"/>
      <c r="AA926" s="24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6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8"/>
      <c r="BF926" s="29"/>
    </row>
    <row r="927" spans="10:58" ht="17.25" customHeight="1" x14ac:dyDescent="0.15">
      <c r="J927" s="21"/>
      <c r="K927" s="21"/>
      <c r="L927" s="21"/>
      <c r="M927" s="21"/>
      <c r="U927" s="21"/>
      <c r="V927" s="22"/>
      <c r="W927" s="22"/>
      <c r="X927" s="23"/>
      <c r="Y927" s="23"/>
      <c r="Z927" s="23"/>
      <c r="AA927" s="24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6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8"/>
      <c r="BF927" s="29"/>
    </row>
    <row r="928" spans="10:58" ht="17.25" customHeight="1" x14ac:dyDescent="0.15">
      <c r="J928" s="21"/>
      <c r="K928" s="21"/>
      <c r="L928" s="21"/>
      <c r="M928" s="21"/>
      <c r="U928" s="21"/>
      <c r="V928" s="22"/>
      <c r="W928" s="22"/>
      <c r="X928" s="23"/>
      <c r="Y928" s="23"/>
      <c r="Z928" s="23"/>
      <c r="AA928" s="24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6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8"/>
      <c r="BF928" s="29"/>
    </row>
    <row r="929" spans="10:58" ht="17.25" customHeight="1" x14ac:dyDescent="0.15">
      <c r="J929" s="21"/>
      <c r="K929" s="21"/>
      <c r="L929" s="21"/>
      <c r="M929" s="21"/>
      <c r="U929" s="21"/>
      <c r="V929" s="22"/>
      <c r="W929" s="22"/>
      <c r="X929" s="23"/>
      <c r="Y929" s="23"/>
      <c r="Z929" s="23"/>
      <c r="AA929" s="24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6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8"/>
      <c r="BF929" s="29"/>
    </row>
    <row r="930" spans="10:58" ht="17.25" customHeight="1" x14ac:dyDescent="0.15">
      <c r="J930" s="21"/>
      <c r="K930" s="21"/>
      <c r="L930" s="21"/>
      <c r="M930" s="21"/>
      <c r="U930" s="21"/>
      <c r="V930" s="22"/>
      <c r="W930" s="22"/>
      <c r="X930" s="23"/>
      <c r="Y930" s="23"/>
      <c r="Z930" s="23"/>
      <c r="AA930" s="24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6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8"/>
      <c r="BF930" s="29"/>
    </row>
    <row r="931" spans="10:58" ht="17.25" customHeight="1" x14ac:dyDescent="0.15">
      <c r="J931" s="21"/>
      <c r="K931" s="21"/>
      <c r="L931" s="21"/>
      <c r="M931" s="21"/>
      <c r="U931" s="21"/>
      <c r="V931" s="22"/>
      <c r="W931" s="22"/>
      <c r="X931" s="23"/>
      <c r="Y931" s="23"/>
      <c r="Z931" s="23"/>
      <c r="AA931" s="24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6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8"/>
      <c r="BF931" s="29"/>
    </row>
    <row r="932" spans="10:58" ht="17.25" customHeight="1" x14ac:dyDescent="0.15">
      <c r="J932" s="21"/>
      <c r="K932" s="21"/>
      <c r="L932" s="21"/>
      <c r="M932" s="21"/>
      <c r="U932" s="21"/>
      <c r="V932" s="22"/>
      <c r="W932" s="22"/>
      <c r="X932" s="23"/>
      <c r="Y932" s="23"/>
      <c r="Z932" s="23"/>
      <c r="AA932" s="24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6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8"/>
      <c r="BF932" s="29"/>
    </row>
    <row r="933" spans="10:58" ht="17.25" customHeight="1" x14ac:dyDescent="0.15">
      <c r="J933" s="21"/>
      <c r="K933" s="21"/>
      <c r="L933" s="21"/>
      <c r="M933" s="21"/>
      <c r="U933" s="21"/>
      <c r="V933" s="22"/>
      <c r="W933" s="22"/>
      <c r="X933" s="23"/>
      <c r="Y933" s="23"/>
      <c r="Z933" s="23"/>
      <c r="AA933" s="24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6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8"/>
      <c r="BF933" s="29"/>
    </row>
    <row r="934" spans="10:58" ht="17.25" customHeight="1" x14ac:dyDescent="0.15">
      <c r="J934" s="21"/>
      <c r="K934" s="21"/>
      <c r="L934" s="21"/>
      <c r="M934" s="21"/>
      <c r="U934" s="21"/>
      <c r="V934" s="22"/>
      <c r="W934" s="22"/>
      <c r="X934" s="23"/>
      <c r="Y934" s="23"/>
      <c r="Z934" s="23"/>
      <c r="AA934" s="24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6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8"/>
      <c r="BF934" s="29"/>
    </row>
    <row r="935" spans="10:58" ht="17.25" customHeight="1" x14ac:dyDescent="0.15">
      <c r="J935" s="21"/>
      <c r="K935" s="21"/>
      <c r="L935" s="21"/>
      <c r="M935" s="21"/>
      <c r="U935" s="21"/>
      <c r="V935" s="22"/>
      <c r="W935" s="22"/>
      <c r="X935" s="23"/>
      <c r="Y935" s="23"/>
      <c r="Z935" s="23"/>
      <c r="AA935" s="24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6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8"/>
      <c r="BF935" s="29"/>
    </row>
    <row r="936" spans="10:58" ht="17.25" customHeight="1" x14ac:dyDescent="0.15">
      <c r="J936" s="21"/>
      <c r="K936" s="21"/>
      <c r="L936" s="21"/>
      <c r="M936" s="21"/>
      <c r="U936" s="21"/>
      <c r="V936" s="22"/>
      <c r="W936" s="22"/>
      <c r="X936" s="23"/>
      <c r="Y936" s="23"/>
      <c r="Z936" s="23"/>
      <c r="AA936" s="24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6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8"/>
      <c r="BF936" s="29"/>
    </row>
    <row r="937" spans="10:58" ht="17.25" customHeight="1" x14ac:dyDescent="0.15">
      <c r="J937" s="21"/>
      <c r="K937" s="21"/>
      <c r="L937" s="21"/>
      <c r="M937" s="21"/>
      <c r="U937" s="21"/>
      <c r="V937" s="22"/>
      <c r="W937" s="22"/>
      <c r="X937" s="23"/>
      <c r="Y937" s="23"/>
      <c r="Z937" s="23"/>
      <c r="AA937" s="24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6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8"/>
      <c r="BF937" s="29"/>
    </row>
    <row r="938" spans="10:58" ht="17.25" customHeight="1" x14ac:dyDescent="0.15">
      <c r="J938" s="21"/>
      <c r="K938" s="21"/>
      <c r="L938" s="21"/>
      <c r="M938" s="21"/>
      <c r="U938" s="21"/>
      <c r="V938" s="22"/>
      <c r="W938" s="22"/>
      <c r="X938" s="23"/>
      <c r="Y938" s="23"/>
      <c r="Z938" s="23"/>
      <c r="AA938" s="24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6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8"/>
      <c r="BF938" s="29"/>
    </row>
    <row r="939" spans="10:58" ht="17.25" customHeight="1" x14ac:dyDescent="0.15">
      <c r="J939" s="21"/>
      <c r="K939" s="21"/>
      <c r="L939" s="21"/>
      <c r="M939" s="21"/>
      <c r="U939" s="21"/>
      <c r="V939" s="22"/>
      <c r="W939" s="22"/>
      <c r="X939" s="23"/>
      <c r="Y939" s="23"/>
      <c r="Z939" s="23"/>
      <c r="AA939" s="24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6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8"/>
      <c r="BF939" s="29"/>
    </row>
    <row r="940" spans="10:58" ht="17.25" customHeight="1" x14ac:dyDescent="0.15">
      <c r="J940" s="21"/>
      <c r="K940" s="21"/>
      <c r="L940" s="21"/>
      <c r="M940" s="21"/>
      <c r="U940" s="21"/>
      <c r="V940" s="22"/>
      <c r="W940" s="22"/>
      <c r="X940" s="23"/>
      <c r="Y940" s="23"/>
      <c r="Z940" s="23"/>
      <c r="AA940" s="24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6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8"/>
      <c r="BF940" s="29"/>
    </row>
    <row r="941" spans="10:58" ht="17.25" customHeight="1" x14ac:dyDescent="0.15">
      <c r="J941" s="21"/>
      <c r="K941" s="21"/>
      <c r="L941" s="21"/>
      <c r="M941" s="21"/>
      <c r="U941" s="21"/>
      <c r="V941" s="22"/>
      <c r="W941" s="22"/>
      <c r="X941" s="23"/>
      <c r="Y941" s="23"/>
      <c r="Z941" s="23"/>
      <c r="AA941" s="24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6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8"/>
      <c r="BF941" s="29"/>
    </row>
    <row r="942" spans="10:58" ht="17.25" customHeight="1" x14ac:dyDescent="0.15">
      <c r="J942" s="21"/>
      <c r="K942" s="21"/>
      <c r="L942" s="21"/>
      <c r="M942" s="21"/>
      <c r="U942" s="21"/>
      <c r="V942" s="22"/>
      <c r="W942" s="22"/>
      <c r="X942" s="23"/>
      <c r="Y942" s="23"/>
      <c r="Z942" s="23"/>
      <c r="AA942" s="24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6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8"/>
      <c r="BF942" s="29"/>
    </row>
    <row r="943" spans="10:58" ht="17.25" customHeight="1" x14ac:dyDescent="0.15">
      <c r="J943" s="21"/>
      <c r="K943" s="21"/>
      <c r="L943" s="21"/>
      <c r="M943" s="21"/>
      <c r="U943" s="21"/>
      <c r="V943" s="22"/>
      <c r="W943" s="22"/>
      <c r="X943" s="23"/>
      <c r="Y943" s="23"/>
      <c r="Z943" s="23"/>
      <c r="AA943" s="24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6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8"/>
      <c r="BF943" s="29"/>
    </row>
    <row r="944" spans="10:58" ht="17.25" customHeight="1" x14ac:dyDescent="0.15">
      <c r="J944" s="21"/>
      <c r="K944" s="21"/>
      <c r="L944" s="21"/>
      <c r="M944" s="21"/>
      <c r="U944" s="21"/>
      <c r="V944" s="22"/>
      <c r="W944" s="22"/>
      <c r="X944" s="23"/>
      <c r="Y944" s="23"/>
      <c r="Z944" s="23"/>
      <c r="AA944" s="24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6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8"/>
      <c r="BF944" s="29"/>
    </row>
    <row r="945" spans="10:58" ht="17.25" customHeight="1" x14ac:dyDescent="0.15">
      <c r="J945" s="21"/>
      <c r="K945" s="21"/>
      <c r="L945" s="21"/>
      <c r="M945" s="21"/>
      <c r="U945" s="21"/>
      <c r="V945" s="22"/>
      <c r="W945" s="22"/>
      <c r="X945" s="23"/>
      <c r="Y945" s="23"/>
      <c r="Z945" s="23"/>
      <c r="AA945" s="24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6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8"/>
      <c r="BF945" s="29"/>
    </row>
    <row r="946" spans="10:58" ht="17.25" customHeight="1" x14ac:dyDescent="0.15">
      <c r="J946" s="21"/>
      <c r="K946" s="21"/>
      <c r="L946" s="21"/>
      <c r="M946" s="21"/>
      <c r="U946" s="21"/>
      <c r="V946" s="22"/>
      <c r="W946" s="22"/>
      <c r="X946" s="23"/>
      <c r="Y946" s="23"/>
      <c r="Z946" s="23"/>
      <c r="AA946" s="24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6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8"/>
      <c r="BF946" s="29"/>
    </row>
    <row r="947" spans="10:58" ht="17.25" customHeight="1" x14ac:dyDescent="0.15">
      <c r="J947" s="21"/>
      <c r="K947" s="21"/>
      <c r="L947" s="21"/>
      <c r="M947" s="21"/>
      <c r="U947" s="21"/>
      <c r="V947" s="22"/>
      <c r="W947" s="22"/>
      <c r="X947" s="23"/>
      <c r="Y947" s="23"/>
      <c r="Z947" s="23"/>
      <c r="AA947" s="24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6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8"/>
      <c r="BF947" s="29"/>
    </row>
    <row r="948" spans="10:58" ht="17.25" customHeight="1" x14ac:dyDescent="0.15">
      <c r="J948" s="21"/>
      <c r="K948" s="21"/>
      <c r="L948" s="21"/>
      <c r="M948" s="21"/>
      <c r="U948" s="21"/>
      <c r="V948" s="22"/>
      <c r="W948" s="22"/>
      <c r="X948" s="23"/>
      <c r="Y948" s="23"/>
      <c r="Z948" s="23"/>
      <c r="AA948" s="24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6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8"/>
      <c r="BF948" s="29"/>
    </row>
    <row r="949" spans="10:58" ht="17.25" customHeight="1" x14ac:dyDescent="0.15">
      <c r="J949" s="21"/>
      <c r="K949" s="21"/>
      <c r="L949" s="21"/>
      <c r="M949" s="21"/>
      <c r="U949" s="21"/>
      <c r="V949" s="22"/>
      <c r="W949" s="22"/>
      <c r="X949" s="23"/>
      <c r="Y949" s="23"/>
      <c r="Z949" s="23"/>
      <c r="AA949" s="24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6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8"/>
      <c r="BF949" s="29"/>
    </row>
    <row r="950" spans="10:58" ht="17.25" customHeight="1" x14ac:dyDescent="0.15">
      <c r="J950" s="21"/>
      <c r="K950" s="21"/>
      <c r="L950" s="21"/>
      <c r="M950" s="21"/>
      <c r="U950" s="21"/>
      <c r="V950" s="22"/>
      <c r="W950" s="22"/>
      <c r="X950" s="23"/>
      <c r="Y950" s="23"/>
      <c r="Z950" s="23"/>
      <c r="AA950" s="24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6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8"/>
      <c r="BF950" s="29"/>
    </row>
    <row r="951" spans="10:58" ht="17.25" customHeight="1" x14ac:dyDescent="0.15">
      <c r="J951" s="21"/>
      <c r="K951" s="21"/>
      <c r="L951" s="21"/>
      <c r="M951" s="21"/>
      <c r="U951" s="21"/>
      <c r="V951" s="22"/>
      <c r="W951" s="22"/>
      <c r="X951" s="23"/>
      <c r="Y951" s="23"/>
      <c r="Z951" s="23"/>
      <c r="AA951" s="24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6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8"/>
      <c r="BF951" s="29"/>
    </row>
    <row r="952" spans="10:58" ht="17.25" customHeight="1" x14ac:dyDescent="0.15">
      <c r="J952" s="21"/>
      <c r="K952" s="21"/>
      <c r="L952" s="21"/>
      <c r="M952" s="21"/>
      <c r="U952" s="21"/>
      <c r="V952" s="22"/>
      <c r="W952" s="22"/>
      <c r="X952" s="23"/>
      <c r="Y952" s="23"/>
      <c r="Z952" s="23"/>
      <c r="AA952" s="24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6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8"/>
      <c r="BF952" s="29"/>
    </row>
    <row r="953" spans="10:58" ht="17.25" customHeight="1" x14ac:dyDescent="0.15">
      <c r="J953" s="21"/>
      <c r="K953" s="21"/>
      <c r="L953" s="21"/>
      <c r="M953" s="21"/>
      <c r="U953" s="21"/>
      <c r="V953" s="22"/>
      <c r="W953" s="22"/>
      <c r="X953" s="23"/>
      <c r="Y953" s="23"/>
      <c r="Z953" s="23"/>
      <c r="AA953" s="24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6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8"/>
      <c r="BF953" s="29"/>
    </row>
    <row r="954" spans="10:58" ht="17.25" customHeight="1" x14ac:dyDescent="0.15">
      <c r="J954" s="21"/>
      <c r="K954" s="21"/>
      <c r="L954" s="21"/>
      <c r="M954" s="21"/>
      <c r="U954" s="21"/>
      <c r="V954" s="22"/>
      <c r="W954" s="22"/>
      <c r="X954" s="23"/>
      <c r="Y954" s="23"/>
      <c r="Z954" s="23"/>
      <c r="AA954" s="24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6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8"/>
      <c r="BF954" s="29"/>
    </row>
    <row r="955" spans="10:58" ht="17.25" customHeight="1" x14ac:dyDescent="0.15">
      <c r="J955" s="21"/>
      <c r="K955" s="21"/>
      <c r="L955" s="21"/>
      <c r="M955" s="21"/>
      <c r="U955" s="21"/>
      <c r="V955" s="22"/>
      <c r="W955" s="22"/>
      <c r="X955" s="23"/>
      <c r="Y955" s="23"/>
      <c r="Z955" s="23"/>
      <c r="AA955" s="24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6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8"/>
      <c r="BF955" s="29"/>
    </row>
    <row r="956" spans="10:58" ht="17.25" customHeight="1" x14ac:dyDescent="0.15">
      <c r="J956" s="21"/>
      <c r="K956" s="21"/>
      <c r="L956" s="21"/>
      <c r="M956" s="21"/>
      <c r="U956" s="21"/>
      <c r="V956" s="22"/>
      <c r="W956" s="22"/>
      <c r="X956" s="23"/>
      <c r="Y956" s="23"/>
      <c r="Z956" s="23"/>
      <c r="AA956" s="24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6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8"/>
      <c r="BF956" s="29"/>
    </row>
    <row r="957" spans="10:58" ht="17.25" customHeight="1" x14ac:dyDescent="0.15">
      <c r="J957" s="21"/>
      <c r="K957" s="21"/>
      <c r="L957" s="21"/>
      <c r="M957" s="21"/>
      <c r="U957" s="21"/>
      <c r="V957" s="22"/>
      <c r="W957" s="22"/>
      <c r="X957" s="23"/>
      <c r="Y957" s="23"/>
      <c r="Z957" s="23"/>
      <c r="AA957" s="24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6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8"/>
      <c r="BF957" s="29"/>
    </row>
    <row r="958" spans="10:58" ht="17.25" customHeight="1" x14ac:dyDescent="0.15">
      <c r="J958" s="21"/>
      <c r="K958" s="21"/>
      <c r="L958" s="21"/>
      <c r="M958" s="21"/>
      <c r="U958" s="21"/>
      <c r="V958" s="22"/>
      <c r="W958" s="22"/>
      <c r="X958" s="23"/>
      <c r="Y958" s="23"/>
      <c r="Z958" s="23"/>
      <c r="AA958" s="24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6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8"/>
      <c r="BF958" s="29"/>
    </row>
    <row r="959" spans="10:58" ht="17.25" customHeight="1" x14ac:dyDescent="0.15">
      <c r="J959" s="21"/>
      <c r="K959" s="21"/>
      <c r="L959" s="21"/>
      <c r="M959" s="21"/>
      <c r="U959" s="21"/>
      <c r="V959" s="22"/>
      <c r="W959" s="22"/>
      <c r="X959" s="23"/>
      <c r="Y959" s="23"/>
      <c r="Z959" s="23"/>
      <c r="AA959" s="24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6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8"/>
      <c r="BF959" s="29"/>
    </row>
    <row r="960" spans="10:58" ht="17.25" customHeight="1" x14ac:dyDescent="0.15">
      <c r="J960" s="21"/>
      <c r="K960" s="21"/>
      <c r="L960" s="21"/>
      <c r="M960" s="21"/>
      <c r="U960" s="21"/>
      <c r="V960" s="22"/>
      <c r="W960" s="22"/>
      <c r="X960" s="23"/>
      <c r="Y960" s="23"/>
      <c r="Z960" s="23"/>
      <c r="AA960" s="24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6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8"/>
      <c r="BF960" s="29"/>
    </row>
    <row r="961" spans="10:58" ht="17.25" customHeight="1" x14ac:dyDescent="0.15">
      <c r="J961" s="21"/>
      <c r="K961" s="21"/>
      <c r="L961" s="21"/>
      <c r="M961" s="21"/>
      <c r="U961" s="21"/>
      <c r="V961" s="22"/>
      <c r="W961" s="22"/>
      <c r="X961" s="23"/>
      <c r="Y961" s="23"/>
      <c r="Z961" s="23"/>
      <c r="AA961" s="24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6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8"/>
      <c r="BF961" s="29"/>
    </row>
    <row r="962" spans="10:58" ht="17.25" customHeight="1" x14ac:dyDescent="0.15">
      <c r="J962" s="21"/>
      <c r="K962" s="21"/>
      <c r="L962" s="21"/>
      <c r="M962" s="21"/>
      <c r="U962" s="21"/>
      <c r="V962" s="22"/>
      <c r="W962" s="22"/>
      <c r="X962" s="23"/>
      <c r="Y962" s="23"/>
      <c r="Z962" s="23"/>
      <c r="AA962" s="24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6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8"/>
      <c r="BF962" s="29"/>
    </row>
    <row r="963" spans="10:58" ht="17.25" customHeight="1" x14ac:dyDescent="0.15">
      <c r="J963" s="21"/>
      <c r="K963" s="21"/>
      <c r="L963" s="21"/>
      <c r="M963" s="21"/>
      <c r="U963" s="21"/>
      <c r="V963" s="22"/>
      <c r="W963" s="22"/>
      <c r="X963" s="23"/>
      <c r="Y963" s="23"/>
      <c r="Z963" s="23"/>
      <c r="AA963" s="24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6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8"/>
      <c r="BF963" s="29"/>
    </row>
    <row r="964" spans="10:58" ht="17.25" customHeight="1" x14ac:dyDescent="0.15">
      <c r="J964" s="21"/>
      <c r="K964" s="21"/>
      <c r="L964" s="21"/>
      <c r="M964" s="21"/>
      <c r="U964" s="21"/>
      <c r="V964" s="22"/>
      <c r="W964" s="22"/>
      <c r="X964" s="23"/>
      <c r="Y964" s="23"/>
      <c r="Z964" s="23"/>
      <c r="AA964" s="24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6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8"/>
      <c r="BF964" s="29"/>
    </row>
    <row r="965" spans="10:58" ht="17.25" customHeight="1" x14ac:dyDescent="0.15">
      <c r="J965" s="21"/>
      <c r="K965" s="21"/>
      <c r="L965" s="21"/>
      <c r="M965" s="21"/>
      <c r="U965" s="21"/>
      <c r="V965" s="22"/>
      <c r="W965" s="22"/>
      <c r="X965" s="23"/>
      <c r="Y965" s="23"/>
      <c r="Z965" s="23"/>
      <c r="AA965" s="24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6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8"/>
      <c r="BF965" s="29"/>
    </row>
    <row r="966" spans="10:58" ht="17.25" customHeight="1" x14ac:dyDescent="0.15">
      <c r="J966" s="21"/>
      <c r="K966" s="21"/>
      <c r="L966" s="21"/>
      <c r="M966" s="21"/>
      <c r="U966" s="21"/>
      <c r="V966" s="22"/>
      <c r="W966" s="22"/>
      <c r="X966" s="23"/>
      <c r="Y966" s="23"/>
      <c r="Z966" s="23"/>
      <c r="AA966" s="24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6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8"/>
      <c r="BF966" s="29"/>
    </row>
    <row r="967" spans="10:58" ht="17.25" customHeight="1" x14ac:dyDescent="0.15">
      <c r="J967" s="21"/>
      <c r="K967" s="21"/>
      <c r="L967" s="21"/>
      <c r="M967" s="21"/>
      <c r="U967" s="21"/>
      <c r="V967" s="22"/>
      <c r="W967" s="22"/>
      <c r="X967" s="23"/>
      <c r="Y967" s="23"/>
      <c r="Z967" s="23"/>
      <c r="AA967" s="24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6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8"/>
      <c r="BF967" s="29"/>
    </row>
    <row r="968" spans="10:58" ht="17.25" customHeight="1" x14ac:dyDescent="0.15">
      <c r="J968" s="21"/>
      <c r="K968" s="21"/>
      <c r="L968" s="21"/>
      <c r="M968" s="21"/>
      <c r="U968" s="21"/>
      <c r="V968" s="22"/>
      <c r="W968" s="22"/>
      <c r="X968" s="23"/>
      <c r="Y968" s="23"/>
      <c r="Z968" s="23"/>
      <c r="AA968" s="24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6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8"/>
      <c r="BF968" s="29"/>
    </row>
    <row r="969" spans="10:58" ht="17.25" customHeight="1" x14ac:dyDescent="0.15">
      <c r="J969" s="21"/>
      <c r="K969" s="21"/>
      <c r="L969" s="21"/>
      <c r="M969" s="21"/>
      <c r="U969" s="21"/>
      <c r="V969" s="22"/>
      <c r="W969" s="22"/>
      <c r="X969" s="23"/>
      <c r="Y969" s="23"/>
      <c r="Z969" s="23"/>
      <c r="AA969" s="24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6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8"/>
      <c r="BF969" s="29"/>
    </row>
    <row r="970" spans="10:58" ht="17.25" customHeight="1" x14ac:dyDescent="0.15">
      <c r="J970" s="21"/>
      <c r="K970" s="21"/>
      <c r="L970" s="21"/>
      <c r="M970" s="21"/>
      <c r="U970" s="21"/>
      <c r="V970" s="22"/>
      <c r="W970" s="22"/>
      <c r="X970" s="23"/>
      <c r="Y970" s="23"/>
      <c r="Z970" s="23"/>
      <c r="AA970" s="24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6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8"/>
      <c r="BF970" s="29"/>
    </row>
    <row r="971" spans="10:58" ht="17.25" customHeight="1" x14ac:dyDescent="0.15">
      <c r="J971" s="21"/>
      <c r="K971" s="21"/>
      <c r="L971" s="21"/>
      <c r="M971" s="21"/>
      <c r="U971" s="21"/>
      <c r="V971" s="22"/>
      <c r="W971" s="22"/>
      <c r="X971" s="23"/>
      <c r="Y971" s="23"/>
      <c r="Z971" s="23"/>
      <c r="AA971" s="24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6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8"/>
      <c r="BF971" s="29"/>
    </row>
    <row r="972" spans="10:58" ht="17.25" customHeight="1" x14ac:dyDescent="0.15">
      <c r="J972" s="21"/>
      <c r="K972" s="21"/>
      <c r="L972" s="21"/>
      <c r="M972" s="21"/>
      <c r="U972" s="21"/>
      <c r="V972" s="22"/>
      <c r="W972" s="22"/>
      <c r="X972" s="23"/>
      <c r="Y972" s="23"/>
      <c r="Z972" s="23"/>
      <c r="AA972" s="24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6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8"/>
      <c r="BF972" s="29"/>
    </row>
    <row r="973" spans="10:58" ht="17.25" customHeight="1" x14ac:dyDescent="0.15">
      <c r="J973" s="21"/>
      <c r="K973" s="21"/>
      <c r="L973" s="21"/>
      <c r="M973" s="21"/>
      <c r="U973" s="21"/>
      <c r="V973" s="22"/>
      <c r="W973" s="22"/>
      <c r="X973" s="23"/>
      <c r="Y973" s="23"/>
      <c r="Z973" s="23"/>
      <c r="AA973" s="24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6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8"/>
      <c r="BF973" s="29"/>
    </row>
    <row r="974" spans="10:58" ht="17.25" customHeight="1" x14ac:dyDescent="0.15">
      <c r="J974" s="21"/>
      <c r="K974" s="21"/>
      <c r="L974" s="21"/>
      <c r="M974" s="21"/>
      <c r="U974" s="21"/>
      <c r="V974" s="22"/>
      <c r="W974" s="22"/>
      <c r="X974" s="23"/>
      <c r="Y974" s="23"/>
      <c r="Z974" s="23"/>
      <c r="AA974" s="24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6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8"/>
      <c r="BF974" s="29"/>
    </row>
    <row r="975" spans="10:58" ht="17.25" customHeight="1" x14ac:dyDescent="0.15">
      <c r="J975" s="21"/>
      <c r="K975" s="21"/>
      <c r="L975" s="21"/>
      <c r="M975" s="21"/>
      <c r="U975" s="21"/>
      <c r="V975" s="22"/>
      <c r="W975" s="22"/>
      <c r="X975" s="23"/>
      <c r="Y975" s="23"/>
      <c r="Z975" s="23"/>
      <c r="AA975" s="24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6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8"/>
      <c r="BF975" s="29"/>
    </row>
    <row r="976" spans="10:58" ht="17.25" customHeight="1" x14ac:dyDescent="0.15">
      <c r="J976" s="21"/>
      <c r="K976" s="21"/>
      <c r="L976" s="21"/>
      <c r="M976" s="21"/>
      <c r="U976" s="21"/>
      <c r="V976" s="22"/>
      <c r="W976" s="22"/>
      <c r="X976" s="23"/>
      <c r="Y976" s="23"/>
      <c r="Z976" s="23"/>
      <c r="AA976" s="24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6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8"/>
      <c r="BF976" s="29"/>
    </row>
    <row r="977" spans="10:58" ht="17.25" customHeight="1" x14ac:dyDescent="0.15">
      <c r="J977" s="21"/>
      <c r="K977" s="21"/>
      <c r="L977" s="21"/>
      <c r="M977" s="21"/>
      <c r="U977" s="21"/>
      <c r="V977" s="22"/>
      <c r="W977" s="22"/>
      <c r="X977" s="23"/>
      <c r="Y977" s="23"/>
      <c r="Z977" s="23"/>
      <c r="AA977" s="24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6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8"/>
      <c r="BF977" s="29"/>
    </row>
    <row r="978" spans="10:58" ht="17.25" customHeight="1" x14ac:dyDescent="0.15">
      <c r="J978" s="21"/>
      <c r="K978" s="21"/>
      <c r="L978" s="21"/>
      <c r="M978" s="21"/>
      <c r="U978" s="21"/>
      <c r="V978" s="22"/>
      <c r="W978" s="22"/>
      <c r="X978" s="23"/>
      <c r="Y978" s="23"/>
      <c r="Z978" s="23"/>
      <c r="AA978" s="24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6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8"/>
      <c r="BF978" s="29"/>
    </row>
    <row r="979" spans="10:58" ht="17.25" customHeight="1" x14ac:dyDescent="0.15">
      <c r="J979" s="21"/>
      <c r="K979" s="21"/>
      <c r="L979" s="21"/>
      <c r="M979" s="21"/>
      <c r="U979" s="21"/>
      <c r="V979" s="22"/>
      <c r="W979" s="22"/>
      <c r="X979" s="23"/>
      <c r="Y979" s="23"/>
      <c r="Z979" s="23"/>
      <c r="AA979" s="24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6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8"/>
      <c r="BF979" s="29"/>
    </row>
    <row r="980" spans="10:58" ht="17.25" customHeight="1" x14ac:dyDescent="0.15">
      <c r="J980" s="21"/>
      <c r="K980" s="21"/>
      <c r="L980" s="21"/>
      <c r="M980" s="21"/>
      <c r="U980" s="21"/>
      <c r="V980" s="22"/>
      <c r="W980" s="22"/>
      <c r="X980" s="23"/>
      <c r="Y980" s="23"/>
      <c r="Z980" s="23"/>
      <c r="AA980" s="24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6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8"/>
      <c r="BF980" s="29"/>
    </row>
    <row r="981" spans="10:58" ht="17.25" customHeight="1" x14ac:dyDescent="0.15">
      <c r="J981" s="21"/>
      <c r="K981" s="21"/>
      <c r="L981" s="21"/>
      <c r="M981" s="21"/>
      <c r="U981" s="21"/>
      <c r="V981" s="22"/>
      <c r="W981" s="22"/>
      <c r="X981" s="23"/>
      <c r="Y981" s="23"/>
      <c r="Z981" s="23"/>
      <c r="AA981" s="24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6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8"/>
      <c r="BF981" s="29"/>
    </row>
    <row r="982" spans="10:58" ht="17.25" customHeight="1" x14ac:dyDescent="0.15">
      <c r="J982" s="21"/>
      <c r="K982" s="21"/>
      <c r="L982" s="21"/>
      <c r="M982" s="21"/>
      <c r="U982" s="21"/>
      <c r="V982" s="22"/>
      <c r="W982" s="22"/>
      <c r="X982" s="23"/>
      <c r="Y982" s="23"/>
      <c r="Z982" s="23"/>
      <c r="AA982" s="24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6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8"/>
      <c r="BF982" s="29"/>
    </row>
    <row r="983" spans="10:58" ht="17.25" customHeight="1" x14ac:dyDescent="0.15">
      <c r="J983" s="21"/>
      <c r="K983" s="21"/>
      <c r="L983" s="21"/>
      <c r="M983" s="21"/>
      <c r="U983" s="21"/>
      <c r="V983" s="22"/>
      <c r="W983" s="22"/>
      <c r="X983" s="23"/>
      <c r="Y983" s="23"/>
      <c r="Z983" s="23"/>
      <c r="AA983" s="24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6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8"/>
      <c r="BF983" s="29"/>
    </row>
    <row r="984" spans="10:58" ht="17.25" customHeight="1" x14ac:dyDescent="0.15">
      <c r="J984" s="21"/>
      <c r="K984" s="21"/>
      <c r="L984" s="21"/>
      <c r="M984" s="21"/>
      <c r="U984" s="21"/>
      <c r="V984" s="22"/>
      <c r="W984" s="22"/>
      <c r="X984" s="23"/>
      <c r="Y984" s="23"/>
      <c r="Z984" s="23"/>
      <c r="AA984" s="24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6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8"/>
      <c r="BF984" s="29"/>
    </row>
    <row r="985" spans="10:58" ht="17.25" customHeight="1" x14ac:dyDescent="0.15">
      <c r="J985" s="21"/>
      <c r="K985" s="21"/>
      <c r="L985" s="21"/>
      <c r="M985" s="21"/>
      <c r="U985" s="21"/>
      <c r="V985" s="22"/>
      <c r="W985" s="22"/>
      <c r="X985" s="23"/>
      <c r="Y985" s="23"/>
      <c r="Z985" s="23"/>
      <c r="AA985" s="24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6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8"/>
      <c r="BF985" s="29"/>
    </row>
    <row r="986" spans="10:58" ht="17.25" customHeight="1" x14ac:dyDescent="0.15">
      <c r="J986" s="21"/>
      <c r="K986" s="21"/>
      <c r="L986" s="21"/>
      <c r="M986" s="21"/>
      <c r="U986" s="21"/>
      <c r="V986" s="22"/>
      <c r="W986" s="22"/>
      <c r="X986" s="23"/>
      <c r="Y986" s="23"/>
      <c r="Z986" s="23"/>
      <c r="AA986" s="24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6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8"/>
      <c r="BF986" s="29"/>
    </row>
    <row r="987" spans="10:58" ht="17.25" customHeight="1" x14ac:dyDescent="0.15">
      <c r="J987" s="21"/>
      <c r="K987" s="21"/>
      <c r="L987" s="21"/>
      <c r="M987" s="21"/>
      <c r="U987" s="21"/>
      <c r="V987" s="22"/>
      <c r="W987" s="22"/>
      <c r="X987" s="23"/>
      <c r="Y987" s="23"/>
      <c r="Z987" s="23"/>
      <c r="AA987" s="24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6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8"/>
      <c r="BF987" s="29"/>
    </row>
    <row r="988" spans="10:58" ht="17.25" customHeight="1" x14ac:dyDescent="0.15">
      <c r="J988" s="21"/>
      <c r="K988" s="21"/>
      <c r="L988" s="21"/>
      <c r="M988" s="21"/>
      <c r="U988" s="21"/>
      <c r="V988" s="22"/>
      <c r="W988" s="22"/>
      <c r="X988" s="23"/>
      <c r="Y988" s="23"/>
      <c r="Z988" s="23"/>
      <c r="AA988" s="24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6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8"/>
      <c r="BF988" s="29"/>
    </row>
    <row r="989" spans="10:58" ht="17.25" customHeight="1" x14ac:dyDescent="0.15">
      <c r="J989" s="21"/>
      <c r="K989" s="21"/>
      <c r="L989" s="21"/>
      <c r="M989" s="21"/>
      <c r="U989" s="21"/>
      <c r="V989" s="22"/>
      <c r="W989" s="22"/>
      <c r="X989" s="23"/>
      <c r="Y989" s="23"/>
      <c r="Z989" s="23"/>
      <c r="AA989" s="24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6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8"/>
      <c r="BF989" s="29"/>
    </row>
    <row r="990" spans="10:58" ht="17.25" customHeight="1" x14ac:dyDescent="0.15">
      <c r="J990" s="21"/>
      <c r="K990" s="21"/>
      <c r="L990" s="21"/>
      <c r="M990" s="21"/>
      <c r="U990" s="21"/>
      <c r="V990" s="22"/>
      <c r="W990" s="22"/>
      <c r="X990" s="23"/>
      <c r="Y990" s="23"/>
      <c r="Z990" s="23"/>
      <c r="AA990" s="24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6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8"/>
      <c r="BF990" s="29"/>
    </row>
    <row r="991" spans="10:58" ht="17.25" customHeight="1" x14ac:dyDescent="0.15">
      <c r="J991" s="21"/>
      <c r="K991" s="21"/>
      <c r="L991" s="21"/>
      <c r="M991" s="21"/>
      <c r="U991" s="21"/>
      <c r="V991" s="22"/>
      <c r="W991" s="22"/>
      <c r="X991" s="23"/>
      <c r="Y991" s="23"/>
      <c r="Z991" s="23"/>
      <c r="AA991" s="24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6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8"/>
      <c r="BF991" s="29"/>
    </row>
    <row r="992" spans="10:58" ht="17.25" customHeight="1" x14ac:dyDescent="0.15">
      <c r="J992" s="21"/>
      <c r="K992" s="21"/>
      <c r="L992" s="21"/>
      <c r="M992" s="21"/>
      <c r="U992" s="21"/>
      <c r="V992" s="22"/>
      <c r="W992" s="22"/>
      <c r="X992" s="23"/>
      <c r="Y992" s="23"/>
      <c r="Z992" s="23"/>
      <c r="AA992" s="24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6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8"/>
      <c r="BF992" s="29"/>
    </row>
    <row r="993" spans="1:58" ht="17.25" customHeight="1" x14ac:dyDescent="0.15">
      <c r="J993" s="21"/>
      <c r="K993" s="21"/>
      <c r="L993" s="21"/>
      <c r="M993" s="21"/>
      <c r="U993" s="21"/>
      <c r="V993" s="22"/>
      <c r="W993" s="22"/>
      <c r="X993" s="23"/>
      <c r="Y993" s="23"/>
      <c r="Z993" s="23"/>
      <c r="AA993" s="24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6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8"/>
      <c r="BF993" s="29"/>
    </row>
    <row r="994" spans="1:58" ht="17.25" customHeight="1" x14ac:dyDescent="0.15">
      <c r="J994" s="21"/>
      <c r="K994" s="21"/>
      <c r="L994" s="21"/>
      <c r="M994" s="21"/>
      <c r="U994" s="21"/>
      <c r="V994" s="22"/>
      <c r="W994" s="22"/>
      <c r="X994" s="23"/>
      <c r="Y994" s="23"/>
      <c r="Z994" s="23"/>
      <c r="AA994" s="24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6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8"/>
      <c r="BF994" s="29"/>
    </row>
    <row r="995" spans="1:58" ht="17.25" customHeight="1" x14ac:dyDescent="0.15">
      <c r="J995" s="21"/>
      <c r="K995" s="21"/>
      <c r="L995" s="21"/>
      <c r="M995" s="21"/>
      <c r="U995" s="21"/>
      <c r="V995" s="22"/>
      <c r="W995" s="22"/>
      <c r="X995" s="23"/>
      <c r="Y995" s="23"/>
      <c r="Z995" s="23"/>
      <c r="AA995" s="24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6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8"/>
      <c r="BF995" s="29"/>
    </row>
    <row r="996" spans="1:58" ht="17.25" customHeight="1" x14ac:dyDescent="0.15">
      <c r="J996" s="21"/>
      <c r="K996" s="21"/>
      <c r="L996" s="21"/>
      <c r="M996" s="21"/>
      <c r="U996" s="21"/>
      <c r="V996" s="22"/>
      <c r="W996" s="22"/>
      <c r="X996" s="23"/>
      <c r="Y996" s="23"/>
      <c r="Z996" s="23"/>
      <c r="AA996" s="24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6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8"/>
      <c r="BF996" s="29"/>
    </row>
    <row r="997" spans="1:58" ht="17.25" customHeight="1" x14ac:dyDescent="0.15">
      <c r="J997" s="21"/>
      <c r="K997" s="21"/>
      <c r="L997" s="21"/>
      <c r="M997" s="21"/>
      <c r="U997" s="21"/>
      <c r="V997" s="22"/>
      <c r="W997" s="22"/>
      <c r="X997" s="23"/>
      <c r="Y997" s="23"/>
      <c r="Z997" s="23"/>
      <c r="AA997" s="24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6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8"/>
      <c r="BF997" s="29"/>
    </row>
    <row r="998" spans="1:58" ht="17.25" customHeight="1" x14ac:dyDescent="0.15">
      <c r="J998" s="21"/>
      <c r="K998" s="21"/>
      <c r="L998" s="21"/>
      <c r="M998" s="21"/>
      <c r="U998" s="21"/>
      <c r="V998" s="22"/>
      <c r="W998" s="22"/>
      <c r="X998" s="23"/>
      <c r="Y998" s="23"/>
      <c r="Z998" s="23"/>
      <c r="AA998" s="24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6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8"/>
      <c r="BF998" s="29"/>
    </row>
    <row r="999" spans="1:58" ht="17.25" customHeight="1" x14ac:dyDescent="0.15">
      <c r="J999" s="21"/>
      <c r="K999" s="21"/>
      <c r="L999" s="21"/>
      <c r="M999" s="21"/>
      <c r="U999" s="21"/>
      <c r="V999" s="22"/>
      <c r="W999" s="22"/>
      <c r="X999" s="23"/>
      <c r="Y999" s="23"/>
      <c r="Z999" s="23"/>
      <c r="AA999" s="24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6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8"/>
      <c r="BF999" s="29"/>
    </row>
    <row r="1000" spans="1:58" ht="17.25" customHeight="1" x14ac:dyDescent="0.15">
      <c r="J1000" s="21"/>
      <c r="K1000" s="21"/>
      <c r="L1000" s="21"/>
      <c r="M1000" s="21"/>
      <c r="U1000" s="21"/>
      <c r="V1000" s="22"/>
      <c r="W1000" s="22"/>
      <c r="X1000" s="23"/>
      <c r="Y1000" s="23"/>
      <c r="Z1000" s="23"/>
      <c r="AA1000" s="24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6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8"/>
      <c r="BF1000" s="29"/>
    </row>
    <row r="1001" spans="1:58" ht="17.25" customHeight="1" x14ac:dyDescent="0.15">
      <c r="A1001" s="4"/>
      <c r="H1001" s="2"/>
      <c r="J1001" s="1"/>
      <c r="K1001" s="21"/>
      <c r="L1001" s="21"/>
      <c r="M1001" s="2"/>
      <c r="U1001" s="21"/>
      <c r="V1001" s="22"/>
      <c r="W1001" s="22"/>
      <c r="X1001" s="23"/>
      <c r="Y1001" s="23"/>
      <c r="Z1001" s="23"/>
      <c r="AA1001" s="24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6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8"/>
      <c r="BF1001" s="29"/>
    </row>
    <row r="1002" spans="1:58" ht="17.25" customHeight="1" x14ac:dyDescent="0.15">
      <c r="A1002" s="4"/>
      <c r="H1002" s="2"/>
      <c r="J1002" s="1"/>
      <c r="K1002" s="21"/>
      <c r="L1002" s="21"/>
      <c r="M1002" s="2"/>
      <c r="U1002" s="21"/>
      <c r="V1002" s="22"/>
      <c r="W1002" s="22"/>
      <c r="X1002" s="23"/>
      <c r="Y1002" s="23"/>
      <c r="Z1002" s="23"/>
      <c r="AA1002" s="24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6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8"/>
      <c r="BF1002" s="29"/>
    </row>
    <row r="1003" spans="1:58" ht="17.25" customHeight="1" x14ac:dyDescent="0.15">
      <c r="A1003" s="4"/>
      <c r="H1003" s="2"/>
      <c r="J1003" s="1"/>
      <c r="K1003" s="21"/>
      <c r="L1003" s="21"/>
      <c r="M1003" s="2"/>
      <c r="U1003" s="21"/>
      <c r="V1003" s="22"/>
      <c r="W1003" s="22"/>
      <c r="X1003" s="23"/>
      <c r="Y1003" s="23"/>
      <c r="Z1003" s="23"/>
      <c r="AA1003" s="24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6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8"/>
      <c r="BF1003" s="29"/>
    </row>
    <row r="1004" spans="1:58" ht="17.25" customHeight="1" x14ac:dyDescent="0.15">
      <c r="A1004" s="4"/>
      <c r="H1004" s="2"/>
      <c r="J1004" s="1"/>
      <c r="K1004" s="21"/>
      <c r="L1004" s="21"/>
      <c r="M1004" s="2"/>
      <c r="U1004" s="21"/>
      <c r="V1004" s="22"/>
      <c r="W1004" s="22"/>
      <c r="X1004" s="23"/>
      <c r="Y1004" s="23"/>
      <c r="Z1004" s="23"/>
      <c r="AA1004" s="24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6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8"/>
      <c r="BF1004" s="29"/>
    </row>
    <row r="1005" spans="1:58" ht="17.25" customHeight="1" x14ac:dyDescent="0.15">
      <c r="A1005" s="4"/>
      <c r="H1005" s="2"/>
      <c r="J1005" s="1"/>
      <c r="K1005" s="21"/>
      <c r="L1005" s="21"/>
      <c r="M1005" s="2"/>
      <c r="U1005" s="21"/>
      <c r="V1005" s="22"/>
      <c r="W1005" s="22"/>
      <c r="X1005" s="23"/>
      <c r="Y1005" s="23"/>
      <c r="Z1005" s="23"/>
      <c r="AA1005" s="24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6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8"/>
      <c r="BF1005" s="29"/>
    </row>
    <row r="1006" spans="1:58" ht="17.25" customHeight="1" x14ac:dyDescent="0.15">
      <c r="A1006" s="4"/>
      <c r="H1006" s="2"/>
      <c r="J1006" s="1"/>
      <c r="K1006" s="21"/>
      <c r="L1006" s="21"/>
      <c r="M1006" s="2"/>
      <c r="U1006" s="21"/>
      <c r="V1006" s="22"/>
      <c r="W1006" s="22"/>
      <c r="X1006" s="23"/>
      <c r="Y1006" s="23"/>
      <c r="Z1006" s="23"/>
      <c r="AA1006" s="24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6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8"/>
      <c r="BF1006" s="29"/>
    </row>
    <row r="1007" spans="1:58" ht="17.25" customHeight="1" x14ac:dyDescent="0.15">
      <c r="A1007" s="4"/>
      <c r="H1007" s="2"/>
      <c r="J1007" s="1"/>
      <c r="K1007" s="21"/>
      <c r="L1007" s="21"/>
      <c r="M1007" s="2"/>
      <c r="U1007" s="21"/>
      <c r="V1007" s="22"/>
      <c r="W1007" s="22"/>
      <c r="X1007" s="23"/>
      <c r="Y1007" s="23"/>
      <c r="Z1007" s="23"/>
      <c r="AA1007" s="24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6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8"/>
      <c r="BF1007" s="29"/>
    </row>
    <row r="1008" spans="1:58" ht="17.25" customHeight="1" x14ac:dyDescent="0.15">
      <c r="A1008" s="4"/>
      <c r="H1008" s="2"/>
      <c r="J1008" s="1"/>
      <c r="K1008" s="21"/>
      <c r="L1008" s="21"/>
      <c r="M1008" s="2"/>
      <c r="U1008" s="21"/>
      <c r="V1008" s="22"/>
      <c r="W1008" s="22"/>
      <c r="X1008" s="23"/>
      <c r="Y1008" s="23"/>
      <c r="Z1008" s="23"/>
      <c r="AA1008" s="24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6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8"/>
      <c r="BF1008" s="29"/>
    </row>
    <row r="1009" spans="1:58" ht="17.25" customHeight="1" x14ac:dyDescent="0.15">
      <c r="A1009" s="4"/>
      <c r="H1009" s="2"/>
      <c r="J1009" s="1"/>
      <c r="K1009" s="21"/>
      <c r="L1009" s="21"/>
      <c r="M1009" s="2"/>
      <c r="U1009" s="21"/>
      <c r="V1009" s="22"/>
      <c r="W1009" s="22"/>
      <c r="X1009" s="23"/>
      <c r="Y1009" s="23"/>
      <c r="Z1009" s="23"/>
      <c r="AA1009" s="24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6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8"/>
      <c r="BF1009" s="29"/>
    </row>
    <row r="1010" spans="1:58" ht="17.25" customHeight="1" x14ac:dyDescent="0.15">
      <c r="A1010" s="4"/>
      <c r="H1010" s="2"/>
      <c r="J1010" s="1"/>
      <c r="K1010" s="21"/>
      <c r="L1010" s="21"/>
      <c r="M1010" s="2"/>
      <c r="U1010" s="21"/>
      <c r="V1010" s="22"/>
      <c r="W1010" s="22"/>
      <c r="X1010" s="23"/>
      <c r="Y1010" s="23"/>
      <c r="Z1010" s="23"/>
      <c r="AA1010" s="24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6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8"/>
      <c r="BF1010" s="29"/>
    </row>
    <row r="1011" spans="1:58" ht="17.25" customHeight="1" x14ac:dyDescent="0.15">
      <c r="A1011" s="4"/>
      <c r="H1011" s="2"/>
      <c r="J1011" s="1"/>
      <c r="K1011" s="21"/>
      <c r="L1011" s="21"/>
      <c r="M1011" s="2"/>
      <c r="U1011" s="21"/>
      <c r="V1011" s="22"/>
      <c r="W1011" s="22"/>
      <c r="X1011" s="23"/>
      <c r="Y1011" s="23"/>
      <c r="Z1011" s="23"/>
      <c r="AA1011" s="24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6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8"/>
      <c r="BF1011" s="29"/>
    </row>
    <row r="1012" spans="1:58" ht="17.25" customHeight="1" x14ac:dyDescent="0.15">
      <c r="A1012" s="4"/>
      <c r="H1012" s="2"/>
      <c r="J1012" s="1"/>
      <c r="K1012" s="21"/>
      <c r="L1012" s="21"/>
      <c r="M1012" s="2"/>
      <c r="U1012" s="21"/>
      <c r="V1012" s="22"/>
      <c r="W1012" s="22"/>
      <c r="X1012" s="23"/>
      <c r="Y1012" s="23"/>
      <c r="Z1012" s="23"/>
      <c r="AA1012" s="24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6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8"/>
      <c r="BF1012" s="29"/>
    </row>
    <row r="1013" spans="1:58" ht="17.25" customHeight="1" x14ac:dyDescent="0.15">
      <c r="A1013" s="4"/>
      <c r="H1013" s="2"/>
      <c r="J1013" s="1"/>
      <c r="K1013" s="21"/>
      <c r="L1013" s="21"/>
      <c r="M1013" s="2"/>
      <c r="U1013" s="21"/>
      <c r="V1013" s="22"/>
      <c r="W1013" s="22"/>
      <c r="X1013" s="23"/>
      <c r="Y1013" s="23"/>
      <c r="Z1013" s="23"/>
      <c r="AA1013" s="24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6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8"/>
      <c r="BF1013" s="29"/>
    </row>
    <row r="1014" spans="1:58" ht="17.25" customHeight="1" x14ac:dyDescent="0.15">
      <c r="A1014" s="4"/>
      <c r="H1014" s="2"/>
      <c r="J1014" s="1"/>
      <c r="K1014" s="21"/>
      <c r="L1014" s="21"/>
      <c r="M1014" s="2"/>
      <c r="U1014" s="21"/>
      <c r="V1014" s="22"/>
      <c r="W1014" s="22"/>
      <c r="X1014" s="23"/>
      <c r="Y1014" s="23"/>
      <c r="Z1014" s="23"/>
      <c r="AA1014" s="24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6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8"/>
      <c r="BF1014" s="29"/>
    </row>
    <row r="1015" spans="1:58" ht="17.25" customHeight="1" x14ac:dyDescent="0.15">
      <c r="A1015" s="4"/>
      <c r="H1015" s="2"/>
      <c r="J1015" s="1"/>
      <c r="K1015" s="21"/>
      <c r="L1015" s="21"/>
      <c r="M1015" s="2"/>
      <c r="U1015" s="21"/>
      <c r="V1015" s="22"/>
      <c r="W1015" s="22"/>
      <c r="X1015" s="23"/>
      <c r="Y1015" s="23"/>
      <c r="Z1015" s="23"/>
      <c r="AA1015" s="24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6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8"/>
      <c r="BF1015" s="29"/>
    </row>
    <row r="1016" spans="1:58" ht="17.25" customHeight="1" x14ac:dyDescent="0.15">
      <c r="A1016" s="4"/>
      <c r="H1016" s="2"/>
      <c r="J1016" s="1"/>
      <c r="K1016" s="21"/>
      <c r="L1016" s="21"/>
      <c r="M1016" s="2"/>
      <c r="U1016" s="21"/>
      <c r="V1016" s="22"/>
      <c r="W1016" s="22"/>
      <c r="X1016" s="23"/>
      <c r="Y1016" s="23"/>
      <c r="Z1016" s="23"/>
      <c r="AA1016" s="24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6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8"/>
      <c r="BF1016" s="29"/>
    </row>
    <row r="1017" spans="1:58" ht="17.25" customHeight="1" x14ac:dyDescent="0.15">
      <c r="A1017" s="4"/>
      <c r="H1017" s="2"/>
      <c r="J1017" s="1"/>
      <c r="K1017" s="21"/>
      <c r="L1017" s="21"/>
      <c r="M1017" s="2"/>
      <c r="U1017" s="21"/>
      <c r="V1017" s="22"/>
      <c r="W1017" s="22"/>
      <c r="X1017" s="23"/>
      <c r="Y1017" s="23"/>
      <c r="Z1017" s="23"/>
      <c r="AA1017" s="24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6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8"/>
      <c r="BF1017" s="29"/>
    </row>
    <row r="1018" spans="1:58" ht="17.25" customHeight="1" x14ac:dyDescent="0.15">
      <c r="A1018" s="4"/>
      <c r="H1018" s="2"/>
      <c r="J1018" s="1"/>
      <c r="K1018" s="21"/>
      <c r="L1018" s="21"/>
      <c r="M1018" s="2"/>
      <c r="U1018" s="21"/>
      <c r="V1018" s="22"/>
      <c r="W1018" s="22"/>
      <c r="X1018" s="23"/>
      <c r="Y1018" s="23"/>
      <c r="Z1018" s="23"/>
      <c r="AA1018" s="24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6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8"/>
      <c r="BF101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5" t="s">
        <v>22</v>
      </c>
      <c r="B1" s="5" t="s">
        <v>34</v>
      </c>
      <c r="C1" s="5" t="s">
        <v>36</v>
      </c>
      <c r="D1" s="7" t="s">
        <v>38</v>
      </c>
    </row>
    <row r="2" spans="1:11" ht="15.75" customHeight="1" x14ac:dyDescent="0.15">
      <c r="A2" s="2" t="str">
        <f t="shared" ref="A2:A13" si="0">CONCATENATE(B2, C2)</f>
        <v>A1</v>
      </c>
      <c r="B2" s="2" t="s">
        <v>53</v>
      </c>
      <c r="C2" s="10">
        <v>1</v>
      </c>
      <c r="D2" s="2">
        <v>5</v>
      </c>
      <c r="H2" s="2" t="str">
        <f t="shared" ref="H2:H7" si="1">CONCATENATE(I2, J2)</f>
        <v>B1</v>
      </c>
      <c r="I2" s="2" t="s">
        <v>54</v>
      </c>
      <c r="J2" s="10">
        <v>1</v>
      </c>
      <c r="K2" s="2">
        <v>5</v>
      </c>
    </row>
    <row r="3" spans="1:11" ht="15.75" customHeight="1" x14ac:dyDescent="0.15">
      <c r="A3" s="2" t="str">
        <f t="shared" si="0"/>
        <v>A2</v>
      </c>
      <c r="B3" s="2" t="s">
        <v>53</v>
      </c>
      <c r="C3" s="10">
        <v>2</v>
      </c>
      <c r="D3" s="2">
        <v>10</v>
      </c>
      <c r="H3" s="2" t="str">
        <f t="shared" si="1"/>
        <v>B2</v>
      </c>
      <c r="I3" s="2" t="s">
        <v>54</v>
      </c>
      <c r="J3" s="10">
        <v>2</v>
      </c>
      <c r="K3" s="2">
        <v>10</v>
      </c>
    </row>
    <row r="4" spans="1:11" ht="15.75" customHeight="1" x14ac:dyDescent="0.15">
      <c r="A4" s="2" t="str">
        <f t="shared" si="0"/>
        <v>A3</v>
      </c>
      <c r="B4" s="2" t="s">
        <v>53</v>
      </c>
      <c r="C4" s="10">
        <v>3</v>
      </c>
      <c r="D4" s="2">
        <v>25</v>
      </c>
      <c r="H4" s="2" t="str">
        <f t="shared" si="1"/>
        <v>B3</v>
      </c>
      <c r="I4" s="2" t="s">
        <v>54</v>
      </c>
      <c r="J4" s="10">
        <v>3</v>
      </c>
      <c r="K4" s="2">
        <v>25</v>
      </c>
    </row>
    <row r="5" spans="1:11" ht="15.75" customHeight="1" x14ac:dyDescent="0.15">
      <c r="A5" s="2" t="str">
        <f t="shared" si="0"/>
        <v>A4</v>
      </c>
      <c r="B5" s="2" t="s">
        <v>53</v>
      </c>
      <c r="C5" s="10">
        <v>4</v>
      </c>
      <c r="D5" s="2">
        <v>35</v>
      </c>
      <c r="H5" s="2" t="str">
        <f t="shared" si="1"/>
        <v>B4</v>
      </c>
      <c r="I5" s="2" t="s">
        <v>54</v>
      </c>
      <c r="J5" s="10">
        <v>4</v>
      </c>
      <c r="K5" s="2">
        <v>35</v>
      </c>
    </row>
    <row r="6" spans="1:11" ht="15.75" customHeight="1" x14ac:dyDescent="0.15">
      <c r="A6" s="2" t="str">
        <f t="shared" si="0"/>
        <v>E1</v>
      </c>
      <c r="B6" s="2" t="s">
        <v>58</v>
      </c>
      <c r="C6" s="10">
        <v>1</v>
      </c>
      <c r="D6" s="2">
        <v>5</v>
      </c>
      <c r="H6" s="2" t="str">
        <f t="shared" si="1"/>
        <v>B5</v>
      </c>
      <c r="I6" s="2" t="s">
        <v>54</v>
      </c>
      <c r="J6" s="10">
        <v>5</v>
      </c>
      <c r="K6" s="2">
        <v>50</v>
      </c>
    </row>
    <row r="7" spans="1:11" ht="15.75" customHeight="1" x14ac:dyDescent="0.15">
      <c r="A7" s="2" t="str">
        <f t="shared" si="0"/>
        <v>E2</v>
      </c>
      <c r="B7" s="2" t="s">
        <v>58</v>
      </c>
      <c r="C7" s="10">
        <v>2</v>
      </c>
      <c r="D7" s="2">
        <v>10</v>
      </c>
      <c r="H7" s="2" t="str">
        <f t="shared" si="1"/>
        <v>B6</v>
      </c>
      <c r="I7" s="2" t="s">
        <v>54</v>
      </c>
      <c r="J7" s="10">
        <v>6</v>
      </c>
      <c r="K7" s="2">
        <v>75</v>
      </c>
    </row>
    <row r="8" spans="1:11" ht="15.75" customHeight="1" x14ac:dyDescent="0.15">
      <c r="A8" s="2" t="str">
        <f t="shared" si="0"/>
        <v>E3</v>
      </c>
      <c r="B8" s="2" t="s">
        <v>58</v>
      </c>
      <c r="C8" s="10">
        <v>3</v>
      </c>
      <c r="D8" s="2">
        <v>25</v>
      </c>
    </row>
    <row r="9" spans="1:11" ht="15.75" customHeight="1" x14ac:dyDescent="0.15">
      <c r="A9" s="2" t="str">
        <f t="shared" si="0"/>
        <v>E4</v>
      </c>
      <c r="B9" s="2" t="s">
        <v>58</v>
      </c>
      <c r="C9" s="10">
        <v>4</v>
      </c>
      <c r="D9" s="2">
        <v>35</v>
      </c>
    </row>
    <row r="10" spans="1:11" ht="15.75" customHeight="1" x14ac:dyDescent="0.15">
      <c r="A10" s="2" t="str">
        <f t="shared" si="0"/>
        <v>K1</v>
      </c>
      <c r="B10" s="2" t="s">
        <v>78</v>
      </c>
      <c r="C10" s="10">
        <v>1</v>
      </c>
      <c r="D10" s="2">
        <v>5</v>
      </c>
    </row>
    <row r="11" spans="1:11" ht="15.75" customHeight="1" x14ac:dyDescent="0.15">
      <c r="A11" s="2" t="str">
        <f t="shared" si="0"/>
        <v>K2</v>
      </c>
      <c r="B11" s="2" t="s">
        <v>78</v>
      </c>
      <c r="C11" s="10">
        <v>2</v>
      </c>
      <c r="D11" s="2">
        <v>10</v>
      </c>
    </row>
    <row r="12" spans="1:11" ht="15.75" customHeight="1" x14ac:dyDescent="0.15">
      <c r="A12" s="2" t="str">
        <f t="shared" si="0"/>
        <v>K3</v>
      </c>
      <c r="B12" s="2" t="s">
        <v>78</v>
      </c>
      <c r="C12" s="10">
        <v>3</v>
      </c>
      <c r="D12" s="2">
        <v>25</v>
      </c>
    </row>
    <row r="13" spans="1:11" ht="15.75" customHeight="1" x14ac:dyDescent="0.15">
      <c r="A13" s="2" t="str">
        <f t="shared" si="0"/>
        <v>K4</v>
      </c>
      <c r="B13" s="2" t="s">
        <v>78</v>
      </c>
      <c r="C13" s="10">
        <v>4</v>
      </c>
      <c r="D13" s="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1"/>
  <sheetViews>
    <sheetView workbookViewId="0"/>
  </sheetViews>
  <sheetFormatPr baseColWidth="10" defaultColWidth="14.5" defaultRowHeight="15.75" customHeight="1" x14ac:dyDescent="0.15"/>
  <sheetData>
    <row r="1" spans="1:30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 spans="1:30" ht="15.75" customHeight="1" x14ac:dyDescent="0.15">
      <c r="A2" s="4">
        <v>42208</v>
      </c>
      <c r="B2" s="2">
        <v>1</v>
      </c>
      <c r="C2" s="2" t="s">
        <v>10</v>
      </c>
      <c r="D2" s="2" t="s">
        <v>10</v>
      </c>
      <c r="E2" s="2" t="s">
        <v>11</v>
      </c>
      <c r="F2" s="2" t="s">
        <v>11</v>
      </c>
      <c r="H2" s="3">
        <v>0.57999999999999996</v>
      </c>
      <c r="I2" s="2">
        <v>58</v>
      </c>
      <c r="J2" s="2" t="s">
        <v>12</v>
      </c>
    </row>
    <row r="3" spans="1:30" ht="15.75" customHeight="1" x14ac:dyDescent="0.15">
      <c r="A3" s="4">
        <v>42208</v>
      </c>
      <c r="B3" s="2">
        <v>1</v>
      </c>
      <c r="C3" s="2" t="s">
        <v>13</v>
      </c>
      <c r="D3" s="2" t="s">
        <v>13</v>
      </c>
      <c r="E3" s="2" t="s">
        <v>11</v>
      </c>
      <c r="F3" s="2" t="s">
        <v>11</v>
      </c>
      <c r="H3" s="3">
        <v>11.03</v>
      </c>
      <c r="I3" s="2">
        <v>58</v>
      </c>
      <c r="J3" s="2" t="s">
        <v>12</v>
      </c>
    </row>
    <row r="4" spans="1:30" ht="15.75" customHeight="1" x14ac:dyDescent="0.15">
      <c r="A4" s="4">
        <v>42208</v>
      </c>
      <c r="B4" s="2">
        <v>1</v>
      </c>
      <c r="C4" s="2" t="s">
        <v>30</v>
      </c>
      <c r="D4" s="2" t="s">
        <v>30</v>
      </c>
      <c r="E4" s="2" t="s">
        <v>11</v>
      </c>
      <c r="F4" s="2" t="s">
        <v>11</v>
      </c>
      <c r="H4" s="3">
        <v>3.83</v>
      </c>
      <c r="I4" s="2">
        <v>58</v>
      </c>
      <c r="J4" s="2" t="s">
        <v>12</v>
      </c>
    </row>
    <row r="5" spans="1:30" ht="15.75" customHeight="1" x14ac:dyDescent="0.15">
      <c r="A5" s="4">
        <v>42208</v>
      </c>
      <c r="B5" s="2">
        <v>1</v>
      </c>
      <c r="C5" s="2" t="s">
        <v>39</v>
      </c>
      <c r="D5" s="2" t="s">
        <v>39</v>
      </c>
      <c r="E5" s="2" t="s">
        <v>11</v>
      </c>
      <c r="F5" s="2" t="s">
        <v>11</v>
      </c>
      <c r="H5" s="3">
        <v>9.9600000000000009</v>
      </c>
      <c r="I5" s="2">
        <v>58</v>
      </c>
      <c r="J5" s="2" t="s">
        <v>12</v>
      </c>
    </row>
    <row r="6" spans="1:30" ht="15.75" customHeight="1" x14ac:dyDescent="0.15">
      <c r="A6" s="4">
        <v>42208</v>
      </c>
      <c r="B6" s="2">
        <v>1</v>
      </c>
      <c r="C6" s="2" t="s">
        <v>40</v>
      </c>
      <c r="D6" s="2" t="s">
        <v>40</v>
      </c>
      <c r="E6" s="2" t="s">
        <v>11</v>
      </c>
      <c r="F6" s="2" t="s">
        <v>11</v>
      </c>
      <c r="H6" s="3">
        <v>0.93</v>
      </c>
      <c r="I6" s="2">
        <v>58</v>
      </c>
      <c r="J6" s="2" t="s">
        <v>12</v>
      </c>
    </row>
    <row r="7" spans="1:30" ht="15.75" customHeight="1" x14ac:dyDescent="0.15">
      <c r="A7" s="4">
        <v>42208</v>
      </c>
      <c r="B7" s="2">
        <v>1</v>
      </c>
      <c r="C7" s="2" t="s">
        <v>41</v>
      </c>
      <c r="D7" s="2" t="s">
        <v>41</v>
      </c>
      <c r="E7" s="2" t="s">
        <v>11</v>
      </c>
      <c r="F7" s="2" t="s">
        <v>11</v>
      </c>
      <c r="H7" s="3">
        <v>3.56</v>
      </c>
      <c r="I7" s="2">
        <v>58</v>
      </c>
      <c r="J7" s="2" t="s">
        <v>12</v>
      </c>
    </row>
    <row r="8" spans="1:30" ht="15.75" customHeight="1" x14ac:dyDescent="0.15">
      <c r="A8" s="4">
        <v>42208</v>
      </c>
      <c r="B8" s="2">
        <v>1</v>
      </c>
      <c r="C8" s="2" t="s">
        <v>42</v>
      </c>
      <c r="D8" s="2" t="s">
        <v>42</v>
      </c>
      <c r="E8" s="2" t="s">
        <v>11</v>
      </c>
      <c r="F8" s="2" t="s">
        <v>11</v>
      </c>
      <c r="H8" s="3">
        <v>0.77</v>
      </c>
      <c r="I8" s="2">
        <v>58</v>
      </c>
      <c r="J8" s="2" t="s">
        <v>12</v>
      </c>
    </row>
    <row r="9" spans="1:30" ht="15.75" customHeight="1" x14ac:dyDescent="0.15">
      <c r="A9" s="4">
        <v>42208</v>
      </c>
      <c r="B9" s="2">
        <v>1</v>
      </c>
      <c r="C9" s="2" t="s">
        <v>43</v>
      </c>
      <c r="D9" s="2" t="s">
        <v>43</v>
      </c>
      <c r="E9" s="2" t="s">
        <v>11</v>
      </c>
      <c r="F9" s="2" t="s">
        <v>11</v>
      </c>
      <c r="H9" s="3">
        <v>4.88</v>
      </c>
      <c r="I9" s="2">
        <v>58</v>
      </c>
      <c r="J9" s="2" t="s">
        <v>12</v>
      </c>
    </row>
    <row r="10" spans="1:30" ht="15.75" customHeight="1" x14ac:dyDescent="0.15">
      <c r="A10" s="4">
        <v>42208</v>
      </c>
      <c r="B10" s="2">
        <v>1</v>
      </c>
      <c r="C10" s="2" t="s">
        <v>44</v>
      </c>
      <c r="D10" s="2" t="s">
        <v>44</v>
      </c>
      <c r="E10" s="2" t="s">
        <v>11</v>
      </c>
      <c r="F10" s="2" t="s">
        <v>11</v>
      </c>
      <c r="H10" s="3">
        <v>1.1712261900000001</v>
      </c>
      <c r="I10" s="2">
        <v>58</v>
      </c>
      <c r="J10" s="2" t="s">
        <v>12</v>
      </c>
    </row>
    <row r="11" spans="1:30" ht="15.75" customHeight="1" x14ac:dyDescent="0.15">
      <c r="A11" s="4">
        <v>42208</v>
      </c>
      <c r="B11" s="2">
        <v>1</v>
      </c>
      <c r="C11" s="2" t="s">
        <v>47</v>
      </c>
      <c r="D11" s="2" t="s">
        <v>47</v>
      </c>
      <c r="E11" s="2" t="s">
        <v>11</v>
      </c>
      <c r="F11" s="2" t="s">
        <v>11</v>
      </c>
      <c r="H11" s="3">
        <v>3.3538701940000002</v>
      </c>
      <c r="I11" s="2">
        <v>58</v>
      </c>
      <c r="J11" s="2" t="s">
        <v>12</v>
      </c>
    </row>
    <row r="12" spans="1:30" ht="15.75" customHeight="1" x14ac:dyDescent="0.15">
      <c r="A12" s="4">
        <v>42208</v>
      </c>
      <c r="B12" s="2">
        <v>1</v>
      </c>
      <c r="C12" s="2" t="s">
        <v>48</v>
      </c>
      <c r="D12" s="2" t="s">
        <v>48</v>
      </c>
      <c r="E12" s="2" t="s">
        <v>11</v>
      </c>
      <c r="F12" s="2" t="s">
        <v>11</v>
      </c>
      <c r="H12" s="3">
        <v>6.2016156740000001</v>
      </c>
      <c r="I12" s="2">
        <v>58</v>
      </c>
      <c r="J12" s="2" t="s">
        <v>12</v>
      </c>
    </row>
    <row r="13" spans="1:30" ht="15.75" customHeight="1" x14ac:dyDescent="0.15">
      <c r="A13" s="4">
        <v>42208</v>
      </c>
      <c r="B13" s="2">
        <v>1</v>
      </c>
      <c r="C13" s="2" t="s">
        <v>49</v>
      </c>
      <c r="D13" s="2" t="s">
        <v>49</v>
      </c>
      <c r="E13" s="2" t="s">
        <v>11</v>
      </c>
      <c r="F13" s="2" t="s">
        <v>11</v>
      </c>
      <c r="H13" s="3">
        <v>0.55518075600000005</v>
      </c>
      <c r="I13" s="2">
        <v>58</v>
      </c>
      <c r="J13" s="2" t="s">
        <v>12</v>
      </c>
    </row>
    <row r="14" spans="1:30" ht="15.75" customHeight="1" x14ac:dyDescent="0.15">
      <c r="A14" s="9">
        <v>42208</v>
      </c>
      <c r="B14" s="11">
        <v>1</v>
      </c>
      <c r="C14" s="11" t="s">
        <v>55</v>
      </c>
      <c r="D14" s="12"/>
      <c r="E14" s="12"/>
      <c r="F14" s="12"/>
      <c r="G14" s="12"/>
      <c r="H14" s="1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.75" customHeight="1" x14ac:dyDescent="0.15">
      <c r="A15" s="9">
        <v>42208</v>
      </c>
      <c r="B15" s="11">
        <v>1</v>
      </c>
      <c r="C15" s="11" t="s">
        <v>56</v>
      </c>
      <c r="D15" s="12"/>
      <c r="E15" s="12"/>
      <c r="F15" s="12"/>
      <c r="G15" s="12"/>
      <c r="H15" s="1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5.75" customHeight="1" x14ac:dyDescent="0.15">
      <c r="A16" s="9">
        <v>42208</v>
      </c>
      <c r="B16" s="11">
        <v>1</v>
      </c>
      <c r="C16" s="11" t="s">
        <v>71</v>
      </c>
      <c r="D16" s="12"/>
      <c r="E16" s="12"/>
      <c r="F16" s="12"/>
      <c r="G16" s="12"/>
      <c r="H16" s="1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5.75" customHeight="1" x14ac:dyDescent="0.15">
      <c r="A17" s="9">
        <v>42208</v>
      </c>
      <c r="B17" s="11">
        <v>1</v>
      </c>
      <c r="C17" s="11" t="s">
        <v>77</v>
      </c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.75" customHeight="1" x14ac:dyDescent="0.15">
      <c r="A18" s="4">
        <v>42210</v>
      </c>
      <c r="B18" s="2">
        <v>2</v>
      </c>
      <c r="C18" s="2" t="s">
        <v>10</v>
      </c>
      <c r="D18" s="19" t="str">
        <f t="shared" ref="D18:D29" si="0">B18&amp;C18</f>
        <v>2A1</v>
      </c>
      <c r="E18" s="2" t="s">
        <v>11</v>
      </c>
      <c r="F18" s="19"/>
      <c r="G18" s="19"/>
      <c r="H18" s="3">
        <v>0.01</v>
      </c>
      <c r="I18" s="2">
        <v>58</v>
      </c>
      <c r="J18" s="2" t="s">
        <v>12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5.75" customHeight="1" x14ac:dyDescent="0.15">
      <c r="A19" s="4">
        <v>42210</v>
      </c>
      <c r="B19" s="2">
        <v>2</v>
      </c>
      <c r="C19" s="2" t="s">
        <v>13</v>
      </c>
      <c r="D19" s="19" t="str">
        <f t="shared" si="0"/>
        <v>2A2</v>
      </c>
      <c r="E19" s="2" t="s">
        <v>11</v>
      </c>
      <c r="F19" s="19"/>
      <c r="G19" s="19"/>
      <c r="H19" s="3">
        <v>7.97</v>
      </c>
      <c r="I19" s="2">
        <v>58</v>
      </c>
      <c r="J19" s="2" t="s">
        <v>12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5.75" customHeight="1" x14ac:dyDescent="0.15">
      <c r="A20" s="4">
        <v>42210</v>
      </c>
      <c r="B20" s="2">
        <v>2</v>
      </c>
      <c r="C20" s="2" t="s">
        <v>30</v>
      </c>
      <c r="D20" s="19" t="str">
        <f t="shared" si="0"/>
        <v>2A3</v>
      </c>
      <c r="E20" s="2" t="s">
        <v>11</v>
      </c>
      <c r="F20" s="19"/>
      <c r="G20" s="19"/>
      <c r="H20" s="3">
        <v>0.05</v>
      </c>
      <c r="I20" s="2">
        <v>58</v>
      </c>
      <c r="J20" s="2" t="s">
        <v>12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5.75" customHeight="1" x14ac:dyDescent="0.15">
      <c r="A21" s="4">
        <v>42210</v>
      </c>
      <c r="B21" s="2">
        <v>2</v>
      </c>
      <c r="C21" s="2" t="s">
        <v>39</v>
      </c>
      <c r="D21" s="19" t="str">
        <f t="shared" si="0"/>
        <v>2A4</v>
      </c>
      <c r="E21" s="2" t="s">
        <v>11</v>
      </c>
      <c r="F21" s="19"/>
      <c r="G21" s="19"/>
      <c r="H21" s="3">
        <v>0.04</v>
      </c>
      <c r="I21" s="2">
        <v>58</v>
      </c>
      <c r="J21" s="2" t="s">
        <v>12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15.75" customHeight="1" x14ac:dyDescent="0.15">
      <c r="A22" s="4">
        <v>42210</v>
      </c>
      <c r="B22" s="2">
        <v>2</v>
      </c>
      <c r="C22" s="2" t="s">
        <v>40</v>
      </c>
      <c r="D22" s="19" t="str">
        <f t="shared" si="0"/>
        <v>2E1</v>
      </c>
      <c r="E22" s="2" t="s">
        <v>11</v>
      </c>
      <c r="F22" s="19"/>
      <c r="G22" s="19"/>
      <c r="H22" s="3">
        <v>0.05</v>
      </c>
      <c r="I22" s="2">
        <v>58</v>
      </c>
      <c r="J22" s="2" t="s">
        <v>12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15.75" customHeight="1" x14ac:dyDescent="0.15">
      <c r="A23" s="4">
        <v>42210</v>
      </c>
      <c r="B23" s="2">
        <v>2</v>
      </c>
      <c r="C23" s="2" t="s">
        <v>41</v>
      </c>
      <c r="D23" s="19" t="str">
        <f t="shared" si="0"/>
        <v>2E2</v>
      </c>
      <c r="E23" s="2" t="s">
        <v>11</v>
      </c>
      <c r="F23" s="19"/>
      <c r="G23" s="19"/>
      <c r="H23" s="3">
        <v>0.08</v>
      </c>
      <c r="I23" s="2">
        <v>58</v>
      </c>
      <c r="J23" s="2" t="s">
        <v>12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15.75" customHeight="1" x14ac:dyDescent="0.15">
      <c r="A24" s="4">
        <v>42210</v>
      </c>
      <c r="B24" s="2">
        <v>2</v>
      </c>
      <c r="C24" s="2" t="s">
        <v>42</v>
      </c>
      <c r="D24" s="19" t="str">
        <f t="shared" si="0"/>
        <v>2E3</v>
      </c>
      <c r="E24" s="2" t="s">
        <v>11</v>
      </c>
      <c r="F24" s="19"/>
      <c r="G24" s="19"/>
      <c r="H24" s="3">
        <v>7.63</v>
      </c>
      <c r="I24" s="2">
        <v>58</v>
      </c>
      <c r="J24" s="2" t="s">
        <v>12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15.75" customHeight="1" x14ac:dyDescent="0.15">
      <c r="A25" s="4">
        <v>42210</v>
      </c>
      <c r="B25" s="2">
        <v>2</v>
      </c>
      <c r="C25" s="2" t="s">
        <v>43</v>
      </c>
      <c r="D25" s="19" t="str">
        <f t="shared" si="0"/>
        <v>2E4</v>
      </c>
      <c r="E25" s="2" t="s">
        <v>11</v>
      </c>
      <c r="F25" s="19"/>
      <c r="G25" s="19"/>
      <c r="H25" s="3">
        <v>0.01</v>
      </c>
      <c r="I25" s="2">
        <v>58</v>
      </c>
      <c r="J25" s="2" t="s">
        <v>12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15.75" customHeight="1" x14ac:dyDescent="0.15">
      <c r="A26" s="4">
        <v>42210</v>
      </c>
      <c r="B26" s="2">
        <v>2</v>
      </c>
      <c r="C26" s="2" t="s">
        <v>44</v>
      </c>
      <c r="D26" s="19" t="str">
        <f t="shared" si="0"/>
        <v>2K1</v>
      </c>
      <c r="E26" s="2" t="s">
        <v>11</v>
      </c>
      <c r="F26" s="19"/>
      <c r="H26" s="3">
        <v>8.0040078000000001E-2</v>
      </c>
      <c r="I26" s="2">
        <v>58</v>
      </c>
      <c r="J26" s="2" t="s">
        <v>12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15.75" customHeight="1" x14ac:dyDescent="0.15">
      <c r="A27" s="4">
        <v>42210</v>
      </c>
      <c r="B27" s="2">
        <v>2</v>
      </c>
      <c r="C27" s="2" t="s">
        <v>47</v>
      </c>
      <c r="D27" s="19" t="str">
        <f t="shared" si="0"/>
        <v>2K2</v>
      </c>
      <c r="E27" s="2" t="s">
        <v>11</v>
      </c>
      <c r="F27" s="19"/>
      <c r="H27" s="3">
        <v>17.849677150000002</v>
      </c>
      <c r="I27" s="2">
        <v>58</v>
      </c>
      <c r="J27" s="2" t="s">
        <v>12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15.75" customHeight="1" x14ac:dyDescent="0.15">
      <c r="A28" s="4">
        <v>42210</v>
      </c>
      <c r="B28" s="2">
        <v>2</v>
      </c>
      <c r="C28" s="2" t="s">
        <v>48</v>
      </c>
      <c r="D28" s="19" t="str">
        <f t="shared" si="0"/>
        <v>2K3</v>
      </c>
      <c r="E28" s="2" t="s">
        <v>11</v>
      </c>
      <c r="F28" s="19"/>
      <c r="H28" s="3">
        <v>1.028193699</v>
      </c>
      <c r="I28" s="2">
        <v>58</v>
      </c>
      <c r="J28" s="2" t="s">
        <v>12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5.75" customHeight="1" x14ac:dyDescent="0.15">
      <c r="A29" s="4">
        <v>42210</v>
      </c>
      <c r="B29" s="2">
        <v>2</v>
      </c>
      <c r="C29" s="2" t="s">
        <v>49</v>
      </c>
      <c r="D29" s="19" t="str">
        <f t="shared" si="0"/>
        <v>2K4</v>
      </c>
      <c r="E29" s="2" t="s">
        <v>11</v>
      </c>
      <c r="F29" s="19"/>
      <c r="H29" s="3">
        <v>3.1231447999999998E-2</v>
      </c>
      <c r="I29" s="2">
        <v>58</v>
      </c>
      <c r="J29" s="2" t="s">
        <v>12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15.75" customHeight="1" x14ac:dyDescent="0.15">
      <c r="A30" s="9">
        <v>42210</v>
      </c>
      <c r="B30" s="11">
        <v>2</v>
      </c>
      <c r="C30" s="11" t="s">
        <v>55</v>
      </c>
      <c r="D30" s="12"/>
      <c r="E30" s="12"/>
      <c r="F30" s="12"/>
      <c r="G30" s="12"/>
      <c r="H30" s="1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5.75" customHeight="1" x14ac:dyDescent="0.15">
      <c r="A31" s="9">
        <v>42210</v>
      </c>
      <c r="B31" s="11">
        <v>2</v>
      </c>
      <c r="C31" s="11" t="s">
        <v>56</v>
      </c>
      <c r="D31" s="12"/>
      <c r="E31" s="12"/>
      <c r="F31" s="12"/>
      <c r="G31" s="12"/>
      <c r="H31" s="1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customHeight="1" x14ac:dyDescent="0.15">
      <c r="A32" s="9">
        <v>42210</v>
      </c>
      <c r="B32" s="11">
        <v>2</v>
      </c>
      <c r="C32" s="11" t="s">
        <v>71</v>
      </c>
      <c r="D32" s="12"/>
      <c r="E32" s="12"/>
      <c r="F32" s="12"/>
      <c r="G32" s="12"/>
      <c r="H32" s="13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5.75" customHeight="1" x14ac:dyDescent="0.15">
      <c r="A33" s="9">
        <v>42210</v>
      </c>
      <c r="B33" s="11">
        <v>2</v>
      </c>
      <c r="C33" s="11" t="s">
        <v>77</v>
      </c>
      <c r="D33" s="12"/>
      <c r="E33" s="12"/>
      <c r="F33" s="12"/>
      <c r="G33" s="12"/>
      <c r="H33" s="13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5.75" customHeight="1" x14ac:dyDescent="0.15">
      <c r="A34" s="35">
        <v>42211</v>
      </c>
      <c r="B34" s="43">
        <v>3</v>
      </c>
      <c r="C34" s="43" t="s">
        <v>10</v>
      </c>
      <c r="D34" s="19" t="str">
        <f t="shared" ref="D34:D45" si="1">B34&amp;C34</f>
        <v>3A1</v>
      </c>
      <c r="E34" s="2" t="s">
        <v>11</v>
      </c>
      <c r="H34" s="3">
        <v>1.51</v>
      </c>
      <c r="I34" s="2">
        <v>58</v>
      </c>
    </row>
    <row r="35" spans="1:30" ht="15.75" customHeight="1" x14ac:dyDescent="0.15">
      <c r="A35" s="35">
        <v>42211</v>
      </c>
      <c r="B35" s="43">
        <v>3</v>
      </c>
      <c r="C35" s="43" t="s">
        <v>13</v>
      </c>
      <c r="D35" s="19" t="str">
        <f t="shared" si="1"/>
        <v>3A2</v>
      </c>
      <c r="E35" s="2" t="s">
        <v>11</v>
      </c>
      <c r="H35" s="3">
        <v>13.28</v>
      </c>
      <c r="I35" s="2">
        <v>58</v>
      </c>
      <c r="J35" s="2" t="s">
        <v>12</v>
      </c>
    </row>
    <row r="36" spans="1:30" ht="15.75" customHeight="1" x14ac:dyDescent="0.15">
      <c r="A36" s="35">
        <v>42211</v>
      </c>
      <c r="B36" s="43">
        <v>3</v>
      </c>
      <c r="C36" s="43" t="s">
        <v>30</v>
      </c>
      <c r="D36" s="19" t="str">
        <f t="shared" si="1"/>
        <v>3A3</v>
      </c>
      <c r="E36" s="2" t="s">
        <v>11</v>
      </c>
      <c r="H36" s="3">
        <v>12.81</v>
      </c>
      <c r="I36" s="2">
        <v>58</v>
      </c>
      <c r="J36" s="2" t="s">
        <v>12</v>
      </c>
    </row>
    <row r="37" spans="1:30" ht="15.75" customHeight="1" x14ac:dyDescent="0.15">
      <c r="A37" s="35">
        <v>42211</v>
      </c>
      <c r="B37" s="43">
        <v>3</v>
      </c>
      <c r="C37" s="43" t="s">
        <v>39</v>
      </c>
      <c r="D37" s="19" t="str">
        <f t="shared" si="1"/>
        <v>3A4</v>
      </c>
      <c r="E37" s="2" t="s">
        <v>11</v>
      </c>
      <c r="H37" s="3">
        <v>5.5</v>
      </c>
      <c r="I37" s="2">
        <v>58</v>
      </c>
    </row>
    <row r="38" spans="1:30" ht="15.75" customHeight="1" x14ac:dyDescent="0.15">
      <c r="A38" s="35">
        <v>42211</v>
      </c>
      <c r="B38" s="43">
        <v>3</v>
      </c>
      <c r="C38" s="43" t="s">
        <v>40</v>
      </c>
      <c r="D38" s="19" t="str">
        <f t="shared" si="1"/>
        <v>3E1</v>
      </c>
      <c r="E38" s="2" t="s">
        <v>11</v>
      </c>
      <c r="H38" s="3">
        <v>0.87</v>
      </c>
      <c r="I38" s="2">
        <v>58</v>
      </c>
    </row>
    <row r="39" spans="1:30" ht="15.75" customHeight="1" x14ac:dyDescent="0.15">
      <c r="A39" s="35">
        <v>42211</v>
      </c>
      <c r="B39" s="43">
        <v>3</v>
      </c>
      <c r="C39" s="43" t="s">
        <v>41</v>
      </c>
      <c r="D39" s="19" t="str">
        <f t="shared" si="1"/>
        <v>3E2</v>
      </c>
      <c r="E39" s="2" t="s">
        <v>11</v>
      </c>
      <c r="H39" s="3">
        <v>24.4</v>
      </c>
      <c r="I39" s="2">
        <v>58</v>
      </c>
      <c r="J39" s="2" t="s">
        <v>12</v>
      </c>
    </row>
    <row r="40" spans="1:30" ht="15.75" customHeight="1" x14ac:dyDescent="0.15">
      <c r="A40" s="35">
        <v>42211</v>
      </c>
      <c r="B40" s="43">
        <v>3</v>
      </c>
      <c r="C40" s="43" t="s">
        <v>42</v>
      </c>
      <c r="D40" s="19" t="str">
        <f t="shared" si="1"/>
        <v>3E3</v>
      </c>
      <c r="E40" s="2" t="s">
        <v>11</v>
      </c>
      <c r="H40" s="3">
        <v>30.78</v>
      </c>
      <c r="I40" s="2">
        <v>58</v>
      </c>
      <c r="J40" s="2" t="s">
        <v>12</v>
      </c>
    </row>
    <row r="41" spans="1:30" ht="15.75" customHeight="1" x14ac:dyDescent="0.15">
      <c r="A41" s="35">
        <v>42211</v>
      </c>
      <c r="B41" s="43">
        <v>3</v>
      </c>
      <c r="C41" s="43" t="s">
        <v>43</v>
      </c>
      <c r="D41" s="19" t="str">
        <f t="shared" si="1"/>
        <v>3E4</v>
      </c>
      <c r="E41" s="2" t="s">
        <v>11</v>
      </c>
      <c r="H41" s="3">
        <v>8.2100000000000009</v>
      </c>
      <c r="I41" s="2">
        <v>58</v>
      </c>
    </row>
    <row r="42" spans="1:30" ht="15.75" customHeight="1" x14ac:dyDescent="0.15">
      <c r="A42" s="35">
        <v>42211</v>
      </c>
      <c r="B42" s="43">
        <v>3</v>
      </c>
      <c r="C42" s="43" t="s">
        <v>44</v>
      </c>
      <c r="D42" s="19" t="str">
        <f t="shared" si="1"/>
        <v>3K1</v>
      </c>
      <c r="E42" s="2" t="s">
        <v>11</v>
      </c>
      <c r="H42" s="3">
        <v>6.8318915750000002</v>
      </c>
      <c r="I42" s="2">
        <v>58</v>
      </c>
    </row>
    <row r="43" spans="1:30" ht="15.75" customHeight="1" x14ac:dyDescent="0.15">
      <c r="A43" s="35">
        <v>42211</v>
      </c>
      <c r="B43" s="43">
        <v>3</v>
      </c>
      <c r="C43" s="43" t="s">
        <v>47</v>
      </c>
      <c r="D43" s="19" t="str">
        <f t="shared" si="1"/>
        <v>3K2</v>
      </c>
      <c r="E43" s="2" t="s">
        <v>11</v>
      </c>
      <c r="H43" s="3">
        <v>9.666285126</v>
      </c>
      <c r="I43" s="2">
        <v>58</v>
      </c>
      <c r="J43" s="2" t="s">
        <v>12</v>
      </c>
    </row>
    <row r="44" spans="1:30" ht="15.75" customHeight="1" x14ac:dyDescent="0.15">
      <c r="A44" s="35">
        <v>42211</v>
      </c>
      <c r="B44" s="43">
        <v>3</v>
      </c>
      <c r="C44" s="43" t="s">
        <v>48</v>
      </c>
      <c r="D44" s="19" t="str">
        <f t="shared" si="1"/>
        <v>3K3</v>
      </c>
      <c r="E44" s="2" t="s">
        <v>11</v>
      </c>
      <c r="H44" s="3">
        <v>68.865222169999996</v>
      </c>
      <c r="I44" s="2">
        <v>58</v>
      </c>
      <c r="J44" s="2" t="s">
        <v>12</v>
      </c>
    </row>
    <row r="45" spans="1:30" ht="15.75" customHeight="1" x14ac:dyDescent="0.15">
      <c r="A45" s="35">
        <v>42211</v>
      </c>
      <c r="B45" s="43">
        <v>3</v>
      </c>
      <c r="C45" s="43" t="s">
        <v>49</v>
      </c>
      <c r="D45" s="19" t="str">
        <f t="shared" si="1"/>
        <v>3K4</v>
      </c>
      <c r="E45" s="43" t="s">
        <v>11</v>
      </c>
      <c r="F45" s="19"/>
      <c r="H45" s="3">
        <v>8.4707768869999995</v>
      </c>
      <c r="I45" s="2">
        <v>58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15.75" customHeight="1" x14ac:dyDescent="0.15">
      <c r="A46" s="9">
        <v>42211</v>
      </c>
      <c r="B46" s="11">
        <v>3</v>
      </c>
      <c r="C46" s="11" t="s">
        <v>55</v>
      </c>
      <c r="D46" s="12"/>
      <c r="E46" s="12"/>
      <c r="F46" s="12"/>
      <c r="G46" s="12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 x14ac:dyDescent="0.15">
      <c r="A47" s="9">
        <v>42211</v>
      </c>
      <c r="B47" s="11">
        <v>3</v>
      </c>
      <c r="C47" s="11" t="s">
        <v>56</v>
      </c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 x14ac:dyDescent="0.15">
      <c r="A48" s="9">
        <v>42211</v>
      </c>
      <c r="B48" s="11">
        <v>3</v>
      </c>
      <c r="C48" s="11" t="s">
        <v>71</v>
      </c>
      <c r="D48" s="12"/>
      <c r="E48" s="12"/>
      <c r="F48" s="12"/>
      <c r="G48" s="12"/>
      <c r="H48" s="13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 x14ac:dyDescent="0.15">
      <c r="A49" s="9">
        <v>42211</v>
      </c>
      <c r="B49" s="11">
        <v>3</v>
      </c>
      <c r="C49" s="11" t="s">
        <v>77</v>
      </c>
      <c r="D49" s="12"/>
      <c r="E49" s="12"/>
      <c r="F49" s="12"/>
      <c r="G49" s="12"/>
      <c r="H49" s="13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 x14ac:dyDescent="0.15">
      <c r="A50" s="35">
        <v>42212</v>
      </c>
      <c r="B50" s="43">
        <v>4</v>
      </c>
      <c r="C50" s="43" t="s">
        <v>10</v>
      </c>
      <c r="D50" s="19" t="str">
        <f t="shared" ref="D50:D61" si="2">B50&amp;C50</f>
        <v>4A1</v>
      </c>
      <c r="E50" s="2" t="s">
        <v>11</v>
      </c>
      <c r="H50" s="3">
        <v>7.83</v>
      </c>
      <c r="I50" s="2">
        <v>58</v>
      </c>
    </row>
    <row r="51" spans="1:30" ht="13" x14ac:dyDescent="0.15">
      <c r="A51" s="35">
        <v>42212</v>
      </c>
      <c r="B51" s="43">
        <v>4</v>
      </c>
      <c r="C51" s="43" t="s">
        <v>13</v>
      </c>
      <c r="D51" s="19" t="str">
        <f t="shared" si="2"/>
        <v>4A2</v>
      </c>
      <c r="E51" s="2" t="s">
        <v>11</v>
      </c>
      <c r="H51" s="3">
        <v>18.149999999999999</v>
      </c>
      <c r="I51" s="2">
        <v>58</v>
      </c>
      <c r="J51" s="2" t="s">
        <v>12</v>
      </c>
    </row>
    <row r="52" spans="1:30" ht="13" x14ac:dyDescent="0.15">
      <c r="A52" s="35">
        <v>42212</v>
      </c>
      <c r="B52" s="43">
        <v>4</v>
      </c>
      <c r="C52" s="43" t="s">
        <v>30</v>
      </c>
      <c r="D52" s="19" t="str">
        <f t="shared" si="2"/>
        <v>4A3</v>
      </c>
      <c r="E52" s="2" t="s">
        <v>11</v>
      </c>
      <c r="H52" s="3">
        <v>31.12</v>
      </c>
      <c r="I52" s="2">
        <v>58</v>
      </c>
      <c r="J52" s="2" t="s">
        <v>12</v>
      </c>
    </row>
    <row r="53" spans="1:30" ht="13" x14ac:dyDescent="0.15">
      <c r="A53" s="35">
        <v>42212</v>
      </c>
      <c r="B53" s="43">
        <v>4</v>
      </c>
      <c r="C53" s="43" t="s">
        <v>39</v>
      </c>
      <c r="D53" s="19" t="str">
        <f t="shared" si="2"/>
        <v>4A4</v>
      </c>
      <c r="E53" s="2" t="s">
        <v>11</v>
      </c>
      <c r="H53" s="3">
        <v>8.39</v>
      </c>
      <c r="I53" s="2">
        <v>58</v>
      </c>
      <c r="J53" s="2" t="s">
        <v>12</v>
      </c>
    </row>
    <row r="54" spans="1:30" ht="13" x14ac:dyDescent="0.15">
      <c r="A54" s="35">
        <v>42212</v>
      </c>
      <c r="B54" s="43">
        <v>4</v>
      </c>
      <c r="C54" s="43" t="s">
        <v>40</v>
      </c>
      <c r="D54" s="19" t="str">
        <f t="shared" si="2"/>
        <v>4E1</v>
      </c>
      <c r="E54" s="2" t="s">
        <v>11</v>
      </c>
      <c r="H54" s="3">
        <v>2.2799999999999998</v>
      </c>
      <c r="I54" s="2">
        <v>58</v>
      </c>
    </row>
    <row r="55" spans="1:30" ht="13" x14ac:dyDescent="0.15">
      <c r="A55" s="35">
        <v>42212</v>
      </c>
      <c r="B55" s="43">
        <v>4</v>
      </c>
      <c r="C55" s="43" t="s">
        <v>41</v>
      </c>
      <c r="D55" s="19" t="str">
        <f t="shared" si="2"/>
        <v>4E2</v>
      </c>
      <c r="E55" s="2" t="s">
        <v>11</v>
      </c>
      <c r="H55" s="3">
        <v>34.880000000000003</v>
      </c>
      <c r="I55" s="2">
        <v>58</v>
      </c>
      <c r="J55" s="2" t="s">
        <v>12</v>
      </c>
    </row>
    <row r="56" spans="1:30" ht="13" x14ac:dyDescent="0.15">
      <c r="A56" s="35">
        <v>42212</v>
      </c>
      <c r="B56" s="43">
        <v>4</v>
      </c>
      <c r="C56" s="43" t="s">
        <v>42</v>
      </c>
      <c r="D56" s="19" t="str">
        <f t="shared" si="2"/>
        <v>4E3</v>
      </c>
      <c r="E56" s="2" t="s">
        <v>11</v>
      </c>
      <c r="H56" s="3">
        <v>0.09</v>
      </c>
      <c r="I56" s="2">
        <v>58</v>
      </c>
      <c r="J56" s="2" t="s">
        <v>12</v>
      </c>
    </row>
    <row r="57" spans="1:30" ht="13" x14ac:dyDescent="0.15">
      <c r="A57" s="35">
        <v>42212</v>
      </c>
      <c r="B57" s="43">
        <v>4</v>
      </c>
      <c r="C57" s="43" t="s">
        <v>43</v>
      </c>
      <c r="D57" s="19" t="str">
        <f t="shared" si="2"/>
        <v>4E4</v>
      </c>
      <c r="E57" s="2" t="s">
        <v>11</v>
      </c>
      <c r="H57" s="3">
        <v>6.08</v>
      </c>
      <c r="I57" s="2">
        <v>58</v>
      </c>
      <c r="J57" s="2" t="s">
        <v>12</v>
      </c>
    </row>
    <row r="58" spans="1:30" ht="13" x14ac:dyDescent="0.15">
      <c r="A58" s="35">
        <v>42212</v>
      </c>
      <c r="B58" s="43">
        <v>4</v>
      </c>
      <c r="C58" s="43" t="s">
        <v>44</v>
      </c>
      <c r="D58" s="19" t="str">
        <f t="shared" si="2"/>
        <v>4K1</v>
      </c>
      <c r="E58" s="2" t="s">
        <v>11</v>
      </c>
      <c r="H58" s="3">
        <v>2.5204007389999998</v>
      </c>
      <c r="I58" s="2">
        <v>58</v>
      </c>
    </row>
    <row r="59" spans="1:30" ht="13" x14ac:dyDescent="0.15">
      <c r="A59" s="35">
        <v>42212</v>
      </c>
      <c r="B59" s="43">
        <v>4</v>
      </c>
      <c r="C59" s="43" t="s">
        <v>47</v>
      </c>
      <c r="D59" s="19" t="str">
        <f t="shared" si="2"/>
        <v>4K2</v>
      </c>
      <c r="E59" s="2" t="s">
        <v>11</v>
      </c>
      <c r="H59" s="3">
        <v>7.1595559130000002</v>
      </c>
      <c r="I59" s="2">
        <v>58</v>
      </c>
      <c r="J59" s="2" t="s">
        <v>12</v>
      </c>
    </row>
    <row r="60" spans="1:30" ht="13" x14ac:dyDescent="0.15">
      <c r="A60" s="35">
        <v>42212</v>
      </c>
      <c r="B60" s="43">
        <v>4</v>
      </c>
      <c r="C60" s="43" t="s">
        <v>48</v>
      </c>
      <c r="D60" s="19" t="str">
        <f t="shared" si="2"/>
        <v>4K3</v>
      </c>
      <c r="E60" s="2" t="s">
        <v>11</v>
      </c>
      <c r="H60" s="3">
        <v>16.784835910000002</v>
      </c>
      <c r="I60" s="2">
        <v>58</v>
      </c>
      <c r="J60" s="2" t="s">
        <v>12</v>
      </c>
    </row>
    <row r="61" spans="1:30" ht="13" x14ac:dyDescent="0.15">
      <c r="A61" s="35">
        <v>42212</v>
      </c>
      <c r="B61" s="43">
        <v>4</v>
      </c>
      <c r="C61" s="43" t="s">
        <v>49</v>
      </c>
      <c r="D61" s="19" t="str">
        <f t="shared" si="2"/>
        <v>4K4</v>
      </c>
      <c r="E61" s="2" t="s">
        <v>11</v>
      </c>
      <c r="H61" s="3">
        <v>7.5838127919999998</v>
      </c>
      <c r="I61" s="2">
        <v>58</v>
      </c>
      <c r="J61" s="2" t="s">
        <v>12</v>
      </c>
    </row>
    <row r="62" spans="1:30" ht="13" x14ac:dyDescent="0.15">
      <c r="A62" s="9">
        <v>42212</v>
      </c>
      <c r="B62" s="11">
        <v>4</v>
      </c>
      <c r="C62" s="11" t="s">
        <v>55</v>
      </c>
      <c r="D62" s="12"/>
      <c r="E62" s="12"/>
      <c r="F62" s="12"/>
      <c r="G62" s="12"/>
      <c r="H62" s="1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" x14ac:dyDescent="0.15">
      <c r="A63" s="9">
        <v>42212</v>
      </c>
      <c r="B63" s="11">
        <v>4</v>
      </c>
      <c r="C63" s="11" t="s">
        <v>56</v>
      </c>
      <c r="D63" s="12"/>
      <c r="E63" s="12"/>
      <c r="F63" s="12"/>
      <c r="G63" s="12"/>
      <c r="H63" s="1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" x14ac:dyDescent="0.15">
      <c r="A64" s="9">
        <v>42212</v>
      </c>
      <c r="B64" s="11">
        <v>4</v>
      </c>
      <c r="C64" s="11" t="s">
        <v>71</v>
      </c>
      <c r="D64" s="12"/>
      <c r="E64" s="12"/>
      <c r="F64" s="12"/>
      <c r="G64" s="12"/>
      <c r="H64" s="13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" x14ac:dyDescent="0.15">
      <c r="A65" s="9">
        <v>42212</v>
      </c>
      <c r="B65" s="11">
        <v>4</v>
      </c>
      <c r="C65" s="11" t="s">
        <v>77</v>
      </c>
      <c r="D65" s="12"/>
      <c r="E65" s="12"/>
      <c r="F65" s="12"/>
      <c r="G65" s="12"/>
      <c r="H65" s="13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" x14ac:dyDescent="0.15">
      <c r="A66" s="35">
        <v>42214</v>
      </c>
      <c r="B66" s="43">
        <v>5</v>
      </c>
      <c r="C66" s="43" t="s">
        <v>10</v>
      </c>
      <c r="D66" s="19" t="str">
        <f t="shared" ref="D66:D77" si="3">B66&amp;C66</f>
        <v>5A1</v>
      </c>
      <c r="E66" s="2" t="s">
        <v>11</v>
      </c>
      <c r="H66" s="3">
        <v>4.4800000000000004</v>
      </c>
      <c r="I66" s="2">
        <v>58</v>
      </c>
    </row>
    <row r="67" spans="1:30" ht="13" x14ac:dyDescent="0.15">
      <c r="A67" s="35">
        <v>42214</v>
      </c>
      <c r="B67" s="43">
        <v>5</v>
      </c>
      <c r="C67" s="43" t="s">
        <v>13</v>
      </c>
      <c r="D67" s="19" t="str">
        <f t="shared" si="3"/>
        <v>5A2</v>
      </c>
      <c r="E67" s="2" t="s">
        <v>11</v>
      </c>
      <c r="H67" s="3">
        <v>3.23</v>
      </c>
      <c r="I67" s="2">
        <v>58</v>
      </c>
      <c r="J67" s="2" t="s">
        <v>12</v>
      </c>
    </row>
    <row r="68" spans="1:30" ht="13" x14ac:dyDescent="0.15">
      <c r="A68" s="35">
        <v>42214</v>
      </c>
      <c r="B68" s="43">
        <v>5</v>
      </c>
      <c r="C68" s="43" t="s">
        <v>30</v>
      </c>
      <c r="D68" s="19" t="str">
        <f t="shared" si="3"/>
        <v>5A3</v>
      </c>
      <c r="E68" s="2" t="s">
        <v>11</v>
      </c>
      <c r="H68" s="3">
        <v>25.75</v>
      </c>
      <c r="I68" s="2">
        <v>58</v>
      </c>
      <c r="J68" s="2" t="s">
        <v>12</v>
      </c>
    </row>
    <row r="69" spans="1:30" ht="13" x14ac:dyDescent="0.15">
      <c r="A69" s="35">
        <v>42214</v>
      </c>
      <c r="B69" s="43">
        <v>5</v>
      </c>
      <c r="C69" s="43" t="s">
        <v>39</v>
      </c>
      <c r="D69" s="19" t="str">
        <f t="shared" si="3"/>
        <v>5A4</v>
      </c>
      <c r="E69" s="2" t="s">
        <v>11</v>
      </c>
      <c r="H69" s="3">
        <v>3.53</v>
      </c>
      <c r="I69" s="2">
        <v>58</v>
      </c>
      <c r="J69" s="2" t="s">
        <v>12</v>
      </c>
    </row>
    <row r="70" spans="1:30" ht="13" x14ac:dyDescent="0.15">
      <c r="A70" s="35">
        <v>42214</v>
      </c>
      <c r="B70" s="43">
        <v>5</v>
      </c>
      <c r="C70" s="43" t="s">
        <v>40</v>
      </c>
      <c r="D70" s="19" t="str">
        <f t="shared" si="3"/>
        <v>5E1</v>
      </c>
      <c r="E70" s="2" t="s">
        <v>11</v>
      </c>
      <c r="H70" s="3">
        <v>2.27</v>
      </c>
      <c r="I70" s="2">
        <v>58</v>
      </c>
    </row>
    <row r="71" spans="1:30" ht="13" x14ac:dyDescent="0.15">
      <c r="A71" s="35">
        <v>42214</v>
      </c>
      <c r="B71" s="43">
        <v>5</v>
      </c>
      <c r="C71" s="43" t="s">
        <v>41</v>
      </c>
      <c r="D71" s="19" t="str">
        <f t="shared" si="3"/>
        <v>5E2</v>
      </c>
      <c r="E71" s="2" t="s">
        <v>11</v>
      </c>
      <c r="H71" s="3">
        <v>12.12</v>
      </c>
      <c r="I71" s="2">
        <v>58</v>
      </c>
      <c r="J71" s="2" t="s">
        <v>12</v>
      </c>
    </row>
    <row r="72" spans="1:30" ht="13" x14ac:dyDescent="0.15">
      <c r="A72" s="35">
        <v>42214</v>
      </c>
      <c r="B72" s="43">
        <v>5</v>
      </c>
      <c r="C72" s="43" t="s">
        <v>42</v>
      </c>
      <c r="D72" s="19" t="str">
        <f t="shared" si="3"/>
        <v>5E3</v>
      </c>
      <c r="E72" s="2" t="s">
        <v>11</v>
      </c>
      <c r="H72" s="3">
        <v>44.29</v>
      </c>
      <c r="I72" s="2">
        <v>58</v>
      </c>
      <c r="J72" s="2" t="s">
        <v>12</v>
      </c>
    </row>
    <row r="73" spans="1:30" ht="13" x14ac:dyDescent="0.15">
      <c r="A73" s="35">
        <v>42214</v>
      </c>
      <c r="B73" s="43">
        <v>5</v>
      </c>
      <c r="C73" s="43" t="s">
        <v>43</v>
      </c>
      <c r="D73" s="19" t="str">
        <f t="shared" si="3"/>
        <v>5E4</v>
      </c>
      <c r="E73" s="2" t="s">
        <v>11</v>
      </c>
      <c r="H73" s="3">
        <v>1.88</v>
      </c>
      <c r="I73" s="2">
        <v>58</v>
      </c>
      <c r="J73" s="2" t="s">
        <v>12</v>
      </c>
    </row>
    <row r="74" spans="1:30" ht="13" x14ac:dyDescent="0.15">
      <c r="A74" s="35">
        <v>42214</v>
      </c>
      <c r="B74" s="43">
        <v>5</v>
      </c>
      <c r="C74" s="43" t="s">
        <v>44</v>
      </c>
      <c r="D74" s="19" t="str">
        <f t="shared" si="3"/>
        <v>5K1</v>
      </c>
      <c r="E74" s="2" t="s">
        <v>11</v>
      </c>
      <c r="H74" s="3">
        <v>2.7797681750000001</v>
      </c>
      <c r="I74" s="2">
        <v>58</v>
      </c>
    </row>
    <row r="75" spans="1:30" ht="13" x14ac:dyDescent="0.15">
      <c r="A75" s="35">
        <v>42214</v>
      </c>
      <c r="B75" s="43">
        <v>5</v>
      </c>
      <c r="C75" s="43" t="s">
        <v>47</v>
      </c>
      <c r="D75" s="19" t="str">
        <f t="shared" si="3"/>
        <v>5K2</v>
      </c>
      <c r="E75" s="2" t="s">
        <v>11</v>
      </c>
      <c r="H75" s="3">
        <v>16.45618004</v>
      </c>
      <c r="I75" s="2">
        <v>58</v>
      </c>
      <c r="J75" s="2" t="s">
        <v>12</v>
      </c>
    </row>
    <row r="76" spans="1:30" ht="13" x14ac:dyDescent="0.15">
      <c r="A76" s="35">
        <v>42214</v>
      </c>
      <c r="B76" s="43">
        <v>5</v>
      </c>
      <c r="C76" s="43" t="s">
        <v>48</v>
      </c>
      <c r="D76" s="19" t="str">
        <f t="shared" si="3"/>
        <v>5K3</v>
      </c>
      <c r="E76" s="2" t="s">
        <v>11</v>
      </c>
      <c r="H76" s="3">
        <v>30.78836703</v>
      </c>
      <c r="I76" s="2">
        <v>58</v>
      </c>
      <c r="J76" s="2" t="s">
        <v>12</v>
      </c>
    </row>
    <row r="77" spans="1:30" ht="13" x14ac:dyDescent="0.15">
      <c r="A77" s="35">
        <v>42214</v>
      </c>
      <c r="B77" s="43">
        <v>5</v>
      </c>
      <c r="C77" s="43" t="s">
        <v>49</v>
      </c>
      <c r="D77" s="19" t="str">
        <f t="shared" si="3"/>
        <v>5K4</v>
      </c>
      <c r="E77" s="2" t="s">
        <v>11</v>
      </c>
      <c r="H77" s="3">
        <v>9.0636750809999995</v>
      </c>
      <c r="I77" s="2">
        <v>58</v>
      </c>
      <c r="J77" s="2" t="s">
        <v>12</v>
      </c>
    </row>
    <row r="78" spans="1:30" ht="13" x14ac:dyDescent="0.15">
      <c r="A78" s="9">
        <v>42214</v>
      </c>
      <c r="B78" s="11">
        <v>5</v>
      </c>
      <c r="C78" s="11" t="s">
        <v>55</v>
      </c>
      <c r="D78" s="12"/>
      <c r="E78" s="12"/>
      <c r="F78" s="12"/>
      <c r="G78" s="12"/>
      <c r="H78" s="1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3" x14ac:dyDescent="0.15">
      <c r="A79" s="9">
        <v>42214</v>
      </c>
      <c r="B79" s="11">
        <v>5</v>
      </c>
      <c r="C79" s="11" t="s">
        <v>56</v>
      </c>
      <c r="D79" s="12"/>
      <c r="E79" s="12"/>
      <c r="F79" s="12"/>
      <c r="G79" s="12"/>
      <c r="H79" s="13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3" x14ac:dyDescent="0.15">
      <c r="A80" s="9">
        <v>42214</v>
      </c>
      <c r="B80" s="11">
        <v>5</v>
      </c>
      <c r="C80" s="11" t="s">
        <v>71</v>
      </c>
      <c r="D80" s="12"/>
      <c r="E80" s="12"/>
      <c r="F80" s="12"/>
      <c r="G80" s="12"/>
      <c r="H80" s="13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3" x14ac:dyDescent="0.15">
      <c r="A81" s="9">
        <v>42214</v>
      </c>
      <c r="B81" s="11">
        <v>5</v>
      </c>
      <c r="C81" s="11" t="s">
        <v>77</v>
      </c>
      <c r="D81" s="12"/>
      <c r="E81" s="12"/>
      <c r="F81" s="12"/>
      <c r="G81" s="12"/>
      <c r="H81" s="13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3" x14ac:dyDescent="0.15">
      <c r="A82" s="35">
        <v>42216</v>
      </c>
      <c r="B82" s="43">
        <v>6</v>
      </c>
      <c r="C82" s="43" t="s">
        <v>10</v>
      </c>
      <c r="D82" s="19" t="str">
        <f t="shared" ref="D82:D111" si="4">B82&amp;C82</f>
        <v>6A1</v>
      </c>
      <c r="E82" s="2" t="s">
        <v>11</v>
      </c>
      <c r="H82" s="3">
        <v>1.7</v>
      </c>
      <c r="I82" s="2">
        <v>58</v>
      </c>
    </row>
    <row r="83" spans="1:30" ht="13" x14ac:dyDescent="0.15">
      <c r="A83" s="35">
        <v>42216</v>
      </c>
      <c r="B83" s="43">
        <v>6</v>
      </c>
      <c r="C83" s="43" t="s">
        <v>13</v>
      </c>
      <c r="D83" s="19" t="str">
        <f t="shared" si="4"/>
        <v>6A2</v>
      </c>
      <c r="E83" s="2" t="s">
        <v>11</v>
      </c>
      <c r="H83" s="3">
        <v>2.59</v>
      </c>
      <c r="I83" s="2">
        <v>58</v>
      </c>
    </row>
    <row r="84" spans="1:30" ht="13" x14ac:dyDescent="0.15">
      <c r="A84" s="35">
        <v>42216</v>
      </c>
      <c r="B84" s="43">
        <v>6</v>
      </c>
      <c r="C84" s="43" t="s">
        <v>30</v>
      </c>
      <c r="D84" s="19" t="str">
        <f t="shared" si="4"/>
        <v>6A3</v>
      </c>
      <c r="E84" s="2" t="s">
        <v>11</v>
      </c>
      <c r="H84" s="3">
        <v>68.87</v>
      </c>
      <c r="I84" s="2">
        <v>58</v>
      </c>
      <c r="J84" s="2" t="s">
        <v>12</v>
      </c>
    </row>
    <row r="85" spans="1:30" ht="13" x14ac:dyDescent="0.15">
      <c r="A85" s="35">
        <v>42216</v>
      </c>
      <c r="B85" s="43">
        <v>6</v>
      </c>
      <c r="C85" s="43" t="s">
        <v>39</v>
      </c>
      <c r="D85" s="19" t="str">
        <f t="shared" si="4"/>
        <v>6A4</v>
      </c>
      <c r="E85" s="2" t="s">
        <v>11</v>
      </c>
      <c r="H85" s="3">
        <v>3.76</v>
      </c>
      <c r="I85" s="2">
        <v>58</v>
      </c>
      <c r="J85" s="2" t="s">
        <v>12</v>
      </c>
    </row>
    <row r="86" spans="1:30" ht="13" x14ac:dyDescent="0.15">
      <c r="A86" s="35">
        <v>42216</v>
      </c>
      <c r="B86" s="43">
        <v>6</v>
      </c>
      <c r="C86" s="43" t="s">
        <v>40</v>
      </c>
      <c r="D86" s="19" t="str">
        <f t="shared" si="4"/>
        <v>6E1</v>
      </c>
      <c r="E86" s="2" t="s">
        <v>11</v>
      </c>
      <c r="H86" s="3">
        <v>4.53</v>
      </c>
      <c r="I86" s="2">
        <v>58</v>
      </c>
      <c r="J86" s="2"/>
    </row>
    <row r="87" spans="1:30" ht="13" x14ac:dyDescent="0.15">
      <c r="A87" s="35">
        <v>42216</v>
      </c>
      <c r="B87" s="43">
        <v>6</v>
      </c>
      <c r="C87" s="43" t="s">
        <v>41</v>
      </c>
      <c r="D87" s="19" t="str">
        <f t="shared" si="4"/>
        <v>6E2</v>
      </c>
      <c r="E87" s="2" t="s">
        <v>11</v>
      </c>
      <c r="H87" s="3">
        <v>13.59</v>
      </c>
      <c r="I87" s="2">
        <v>58</v>
      </c>
    </row>
    <row r="88" spans="1:30" ht="13" x14ac:dyDescent="0.15">
      <c r="A88" s="35">
        <v>42216</v>
      </c>
      <c r="B88" s="43">
        <v>6</v>
      </c>
      <c r="C88" s="43" t="s">
        <v>42</v>
      </c>
      <c r="D88" s="19" t="str">
        <f t="shared" si="4"/>
        <v>6E3</v>
      </c>
      <c r="E88" s="2" t="s">
        <v>11</v>
      </c>
      <c r="H88" s="3">
        <v>27.66</v>
      </c>
      <c r="I88" s="2">
        <v>58</v>
      </c>
      <c r="J88" s="2" t="s">
        <v>12</v>
      </c>
    </row>
    <row r="89" spans="1:30" ht="13" x14ac:dyDescent="0.15">
      <c r="A89" s="35">
        <v>42216</v>
      </c>
      <c r="B89" s="43">
        <v>6</v>
      </c>
      <c r="C89" s="43" t="s">
        <v>43</v>
      </c>
      <c r="D89" s="19" t="str">
        <f t="shared" si="4"/>
        <v>6E4</v>
      </c>
      <c r="E89" s="2" t="s">
        <v>11</v>
      </c>
      <c r="H89" s="3">
        <v>11.8</v>
      </c>
      <c r="I89" s="2">
        <v>58</v>
      </c>
      <c r="J89" s="2" t="s">
        <v>12</v>
      </c>
    </row>
    <row r="90" spans="1:30" ht="13" x14ac:dyDescent="0.15">
      <c r="A90" s="35">
        <v>42216</v>
      </c>
      <c r="B90" s="43">
        <v>6</v>
      </c>
      <c r="C90" s="43" t="s">
        <v>44</v>
      </c>
      <c r="D90" s="19" t="str">
        <f t="shared" si="4"/>
        <v>6K1</v>
      </c>
      <c r="E90" s="2"/>
      <c r="G90" s="2"/>
      <c r="H90" s="3"/>
      <c r="I90" s="2"/>
    </row>
    <row r="91" spans="1:30" ht="13" x14ac:dyDescent="0.15">
      <c r="A91" s="35">
        <v>42216</v>
      </c>
      <c r="B91" s="43">
        <v>6</v>
      </c>
      <c r="C91" s="43" t="s">
        <v>47</v>
      </c>
      <c r="D91" s="19" t="str">
        <f t="shared" si="4"/>
        <v>6K2</v>
      </c>
      <c r="E91" s="2" t="s">
        <v>11</v>
      </c>
      <c r="G91" s="2"/>
      <c r="H91" s="3">
        <v>21.78186779</v>
      </c>
      <c r="I91" s="2">
        <v>58</v>
      </c>
    </row>
    <row r="92" spans="1:30" ht="13" x14ac:dyDescent="0.15">
      <c r="A92" s="35">
        <v>42216</v>
      </c>
      <c r="B92" s="43">
        <v>6</v>
      </c>
      <c r="C92" s="43" t="s">
        <v>48</v>
      </c>
      <c r="D92" s="19" t="str">
        <f t="shared" si="4"/>
        <v>6K3</v>
      </c>
      <c r="E92" s="2" t="s">
        <v>11</v>
      </c>
      <c r="G92" s="2"/>
      <c r="H92" s="3">
        <v>8.50679944</v>
      </c>
      <c r="I92" s="2">
        <v>58</v>
      </c>
      <c r="J92" s="2" t="s">
        <v>12</v>
      </c>
    </row>
    <row r="93" spans="1:30" ht="13" x14ac:dyDescent="0.15">
      <c r="A93" s="35">
        <v>42216</v>
      </c>
      <c r="B93" s="43">
        <v>6</v>
      </c>
      <c r="C93" s="43" t="s">
        <v>49</v>
      </c>
      <c r="D93" s="19" t="str">
        <f t="shared" si="4"/>
        <v>6K4</v>
      </c>
      <c r="E93" s="2" t="s">
        <v>11</v>
      </c>
      <c r="G93" s="2"/>
      <c r="H93" s="3">
        <v>16.110917329999999</v>
      </c>
      <c r="I93" s="2">
        <v>58</v>
      </c>
      <c r="J93" s="2" t="s">
        <v>12</v>
      </c>
    </row>
    <row r="94" spans="1:30" ht="13" x14ac:dyDescent="0.15">
      <c r="A94" s="35">
        <v>42216</v>
      </c>
      <c r="B94" s="43">
        <v>6</v>
      </c>
      <c r="C94" s="43" t="s">
        <v>55</v>
      </c>
      <c r="D94" s="19" t="str">
        <f t="shared" si="4"/>
        <v>6B1</v>
      </c>
      <c r="E94" s="2" t="s">
        <v>11</v>
      </c>
      <c r="H94" s="3">
        <v>2.2000000000000002</v>
      </c>
      <c r="I94" s="2">
        <v>58</v>
      </c>
      <c r="J94" s="2" t="s">
        <v>12</v>
      </c>
    </row>
    <row r="95" spans="1:30" ht="13" x14ac:dyDescent="0.15">
      <c r="A95" s="35">
        <v>42216</v>
      </c>
      <c r="B95" s="43">
        <v>6</v>
      </c>
      <c r="C95" s="43" t="s">
        <v>56</v>
      </c>
      <c r="D95" s="19" t="str">
        <f t="shared" si="4"/>
        <v>6B2</v>
      </c>
      <c r="E95" s="2" t="s">
        <v>11</v>
      </c>
      <c r="H95" s="3">
        <v>42.32</v>
      </c>
      <c r="I95" s="2">
        <v>58</v>
      </c>
      <c r="J95" s="2" t="s">
        <v>12</v>
      </c>
    </row>
    <row r="96" spans="1:30" ht="13" x14ac:dyDescent="0.15">
      <c r="A96" s="35">
        <v>42216</v>
      </c>
      <c r="B96" s="43">
        <v>6</v>
      </c>
      <c r="C96" s="43" t="s">
        <v>71</v>
      </c>
      <c r="D96" s="19" t="str">
        <f t="shared" si="4"/>
        <v>6B3</v>
      </c>
      <c r="E96" s="2" t="s">
        <v>11</v>
      </c>
      <c r="H96" s="3">
        <v>12.51</v>
      </c>
      <c r="I96" s="2">
        <v>58</v>
      </c>
      <c r="J96" s="2" t="s">
        <v>12</v>
      </c>
    </row>
    <row r="97" spans="1:30" ht="13" x14ac:dyDescent="0.15">
      <c r="A97" s="35">
        <v>42216</v>
      </c>
      <c r="B97" s="43">
        <v>6</v>
      </c>
      <c r="C97" s="43" t="s">
        <v>77</v>
      </c>
      <c r="D97" s="19" t="str">
        <f t="shared" si="4"/>
        <v>6B4</v>
      </c>
      <c r="E97" s="2" t="s">
        <v>11</v>
      </c>
      <c r="H97" s="3">
        <v>0.75</v>
      </c>
      <c r="I97" s="2">
        <v>58</v>
      </c>
      <c r="J97" s="2" t="s">
        <v>12</v>
      </c>
    </row>
    <row r="98" spans="1:30" ht="13" x14ac:dyDescent="0.15">
      <c r="A98" s="35">
        <v>42216</v>
      </c>
      <c r="B98" s="43">
        <v>6</v>
      </c>
      <c r="C98" s="43" t="s">
        <v>109</v>
      </c>
      <c r="D98" s="19" t="str">
        <f t="shared" si="4"/>
        <v>6B5</v>
      </c>
      <c r="E98" s="2" t="s">
        <v>11</v>
      </c>
      <c r="H98" s="3">
        <v>3.85</v>
      </c>
      <c r="I98" s="2">
        <v>58</v>
      </c>
      <c r="J98" s="2" t="s">
        <v>12</v>
      </c>
    </row>
    <row r="99" spans="1:30" ht="13" x14ac:dyDescent="0.15">
      <c r="A99" s="35">
        <v>42216</v>
      </c>
      <c r="B99" s="43">
        <v>6</v>
      </c>
      <c r="C99" s="43" t="s">
        <v>110</v>
      </c>
      <c r="D99" s="19" t="str">
        <f t="shared" si="4"/>
        <v>6B6</v>
      </c>
      <c r="E99" s="2" t="s">
        <v>11</v>
      </c>
      <c r="H99" s="3">
        <v>38.770000000000003</v>
      </c>
      <c r="I99" s="2">
        <v>58</v>
      </c>
      <c r="J99" s="2" t="s">
        <v>12</v>
      </c>
    </row>
    <row r="100" spans="1:30" ht="13" x14ac:dyDescent="0.15">
      <c r="A100" s="35">
        <v>42219</v>
      </c>
      <c r="B100" s="43">
        <v>7</v>
      </c>
      <c r="C100" s="43" t="s">
        <v>10</v>
      </c>
      <c r="D100" s="19" t="str">
        <f t="shared" si="4"/>
        <v>7A1</v>
      </c>
      <c r="E100" s="2" t="s">
        <v>11</v>
      </c>
      <c r="H100" s="3">
        <v>1.05</v>
      </c>
      <c r="I100" s="2">
        <v>58</v>
      </c>
      <c r="J100" s="2" t="s">
        <v>12</v>
      </c>
    </row>
    <row r="101" spans="1:30" ht="13" x14ac:dyDescent="0.15">
      <c r="A101" s="35">
        <v>42219</v>
      </c>
      <c r="B101" s="43">
        <v>7</v>
      </c>
      <c r="C101" s="43" t="s">
        <v>13</v>
      </c>
      <c r="D101" s="19" t="str">
        <f t="shared" si="4"/>
        <v>7A2</v>
      </c>
      <c r="E101" s="2" t="s">
        <v>11</v>
      </c>
      <c r="H101" s="3">
        <v>1.1100000000000001</v>
      </c>
      <c r="I101" s="2">
        <v>58</v>
      </c>
      <c r="J101" s="2" t="s">
        <v>12</v>
      </c>
    </row>
    <row r="102" spans="1:30" ht="13" x14ac:dyDescent="0.15">
      <c r="A102" s="35">
        <v>42219</v>
      </c>
      <c r="B102" s="43">
        <v>7</v>
      </c>
      <c r="C102" s="43" t="s">
        <v>30</v>
      </c>
      <c r="D102" s="19" t="str">
        <f t="shared" si="4"/>
        <v>7A3</v>
      </c>
      <c r="E102" s="2" t="s">
        <v>11</v>
      </c>
      <c r="H102" s="3">
        <v>60.57</v>
      </c>
      <c r="I102" s="2">
        <v>58</v>
      </c>
      <c r="J102" s="2" t="s">
        <v>12</v>
      </c>
    </row>
    <row r="103" spans="1:30" ht="13" x14ac:dyDescent="0.15">
      <c r="A103" s="35">
        <v>42219</v>
      </c>
      <c r="B103" s="43">
        <v>7</v>
      </c>
      <c r="C103" s="43" t="s">
        <v>39</v>
      </c>
      <c r="D103" s="19" t="str">
        <f t="shared" si="4"/>
        <v>7A4</v>
      </c>
      <c r="E103" s="2" t="s">
        <v>11</v>
      </c>
      <c r="H103" s="3">
        <v>13.71</v>
      </c>
      <c r="I103" s="2">
        <v>58</v>
      </c>
      <c r="J103" s="2" t="s">
        <v>12</v>
      </c>
    </row>
    <row r="104" spans="1:30" ht="13" x14ac:dyDescent="0.15">
      <c r="A104" s="35">
        <v>42219</v>
      </c>
      <c r="B104" s="43">
        <v>7</v>
      </c>
      <c r="C104" s="43" t="s">
        <v>40</v>
      </c>
      <c r="D104" s="19" t="str">
        <f t="shared" si="4"/>
        <v>7E1</v>
      </c>
      <c r="E104" s="2" t="s">
        <v>11</v>
      </c>
      <c r="H104" s="3">
        <v>1.36</v>
      </c>
      <c r="I104" s="2">
        <v>58</v>
      </c>
      <c r="J104" s="2" t="s">
        <v>12</v>
      </c>
    </row>
    <row r="105" spans="1:30" ht="13" x14ac:dyDescent="0.15">
      <c r="A105" s="35">
        <v>42219</v>
      </c>
      <c r="B105" s="43">
        <v>7</v>
      </c>
      <c r="C105" s="43" t="s">
        <v>41</v>
      </c>
      <c r="D105" s="19" t="str">
        <f t="shared" si="4"/>
        <v>7E2</v>
      </c>
      <c r="E105" s="2" t="s">
        <v>11</v>
      </c>
      <c r="H105" s="3">
        <v>14.44</v>
      </c>
      <c r="I105" s="2">
        <v>58</v>
      </c>
      <c r="J105" s="2" t="s">
        <v>12</v>
      </c>
    </row>
    <row r="106" spans="1:30" ht="13" x14ac:dyDescent="0.15">
      <c r="A106" s="35">
        <v>42219</v>
      </c>
      <c r="B106" s="43">
        <v>7</v>
      </c>
      <c r="C106" s="43" t="s">
        <v>42</v>
      </c>
      <c r="D106" s="19" t="str">
        <f t="shared" si="4"/>
        <v>7E3</v>
      </c>
      <c r="E106" s="2" t="s">
        <v>11</v>
      </c>
      <c r="H106" s="3">
        <v>33.74</v>
      </c>
      <c r="I106" s="2">
        <v>58</v>
      </c>
      <c r="J106" s="2" t="s">
        <v>12</v>
      </c>
    </row>
    <row r="107" spans="1:30" ht="13" x14ac:dyDescent="0.15">
      <c r="A107" s="35">
        <v>42219</v>
      </c>
      <c r="B107" s="43">
        <v>7</v>
      </c>
      <c r="C107" s="43" t="s">
        <v>43</v>
      </c>
      <c r="D107" s="19" t="str">
        <f t="shared" si="4"/>
        <v>7E4</v>
      </c>
      <c r="E107" s="2" t="s">
        <v>11</v>
      </c>
      <c r="H107" s="3">
        <v>10.46</v>
      </c>
      <c r="I107" s="2">
        <v>58</v>
      </c>
      <c r="J107" s="2" t="s">
        <v>12</v>
      </c>
    </row>
    <row r="108" spans="1:30" ht="13" x14ac:dyDescent="0.15">
      <c r="A108" s="35">
        <v>42219</v>
      </c>
      <c r="B108" s="43">
        <v>7</v>
      </c>
      <c r="C108" s="43" t="s">
        <v>44</v>
      </c>
      <c r="D108" s="19" t="str">
        <f t="shared" si="4"/>
        <v>7K1</v>
      </c>
      <c r="E108" s="2" t="s">
        <v>11</v>
      </c>
      <c r="H108" s="3">
        <v>3.6379488969999998</v>
      </c>
      <c r="I108" s="2">
        <v>58</v>
      </c>
      <c r="J108" s="2" t="s">
        <v>12</v>
      </c>
    </row>
    <row r="109" spans="1:30" ht="13" x14ac:dyDescent="0.15">
      <c r="A109" s="35">
        <v>42219</v>
      </c>
      <c r="B109" s="43">
        <v>7</v>
      </c>
      <c r="C109" s="43" t="s">
        <v>47</v>
      </c>
      <c r="D109" s="19" t="str">
        <f t="shared" si="4"/>
        <v>7K2</v>
      </c>
      <c r="E109" s="2" t="s">
        <v>11</v>
      </c>
      <c r="H109" s="3">
        <v>4.7556006660000003</v>
      </c>
      <c r="I109" s="2">
        <v>58</v>
      </c>
      <c r="J109" s="2" t="s">
        <v>12</v>
      </c>
    </row>
    <row r="110" spans="1:30" ht="13" x14ac:dyDescent="0.15">
      <c r="A110" s="35">
        <v>42219</v>
      </c>
      <c r="B110" s="43">
        <v>7</v>
      </c>
      <c r="C110" s="43" t="s">
        <v>48</v>
      </c>
      <c r="D110" s="19" t="str">
        <f t="shared" si="4"/>
        <v>7K3</v>
      </c>
      <c r="E110" s="2" t="s">
        <v>11</v>
      </c>
      <c r="H110" s="3">
        <v>24.669767920000002</v>
      </c>
      <c r="I110" s="2">
        <v>58</v>
      </c>
      <c r="J110" s="2" t="s">
        <v>12</v>
      </c>
    </row>
    <row r="111" spans="1:30" ht="13" x14ac:dyDescent="0.15">
      <c r="A111" s="35">
        <v>42219</v>
      </c>
      <c r="B111" s="43">
        <v>7</v>
      </c>
      <c r="C111" s="43" t="s">
        <v>49</v>
      </c>
      <c r="D111" s="19" t="str">
        <f t="shared" si="4"/>
        <v>7K4</v>
      </c>
      <c r="E111" s="2" t="s">
        <v>11</v>
      </c>
      <c r="H111" s="3">
        <v>5.9165418780000003</v>
      </c>
      <c r="I111" s="2">
        <v>58</v>
      </c>
      <c r="J111" s="2" t="s">
        <v>12</v>
      </c>
    </row>
    <row r="112" spans="1:30" ht="13" x14ac:dyDescent="0.15">
      <c r="A112" s="9">
        <v>42219</v>
      </c>
      <c r="B112" s="11">
        <v>7</v>
      </c>
      <c r="C112" s="11" t="s">
        <v>55</v>
      </c>
      <c r="D112" s="12"/>
      <c r="E112" s="12"/>
      <c r="F112" s="12"/>
      <c r="G112" s="12"/>
      <c r="H112" s="13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3" x14ac:dyDescent="0.15">
      <c r="A113" s="9">
        <v>42219</v>
      </c>
      <c r="B113" s="11">
        <v>7</v>
      </c>
      <c r="C113" s="11" t="s">
        <v>56</v>
      </c>
      <c r="D113" s="12"/>
      <c r="E113" s="12"/>
      <c r="F113" s="12"/>
      <c r="G113" s="12"/>
      <c r="H113" s="13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3" x14ac:dyDescent="0.15">
      <c r="A114" s="9">
        <v>42219</v>
      </c>
      <c r="B114" s="11">
        <v>7</v>
      </c>
      <c r="C114" s="11" t="s">
        <v>71</v>
      </c>
      <c r="D114" s="12"/>
      <c r="E114" s="12"/>
      <c r="F114" s="12"/>
      <c r="G114" s="12"/>
      <c r="H114" s="1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3" x14ac:dyDescent="0.15">
      <c r="A115" s="9">
        <v>42219</v>
      </c>
      <c r="B115" s="11">
        <v>7</v>
      </c>
      <c r="C115" s="11" t="s">
        <v>77</v>
      </c>
      <c r="D115" s="12"/>
      <c r="E115" s="12"/>
      <c r="F115" s="12"/>
      <c r="G115" s="12"/>
      <c r="H115" s="1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3" x14ac:dyDescent="0.15">
      <c r="A116" s="9">
        <v>42219</v>
      </c>
      <c r="B116" s="11">
        <v>7</v>
      </c>
      <c r="C116" s="11" t="s">
        <v>109</v>
      </c>
      <c r="D116" s="12"/>
      <c r="E116" s="12"/>
      <c r="F116" s="12"/>
      <c r="G116" s="12"/>
      <c r="H116" s="1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3" x14ac:dyDescent="0.15">
      <c r="A117" s="9">
        <v>42219</v>
      </c>
      <c r="B117" s="11">
        <v>7</v>
      </c>
      <c r="C117" s="11" t="s">
        <v>110</v>
      </c>
      <c r="D117" s="12"/>
      <c r="E117" s="12"/>
      <c r="F117" s="12"/>
      <c r="G117" s="12"/>
      <c r="H117" s="1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3" x14ac:dyDescent="0.15">
      <c r="A118" s="35">
        <v>42222</v>
      </c>
      <c r="B118" s="43">
        <v>8</v>
      </c>
      <c r="C118" s="43" t="s">
        <v>10</v>
      </c>
      <c r="D118" s="19" t="str">
        <f t="shared" ref="D118:D129" si="5">B118&amp;C118</f>
        <v>8A1</v>
      </c>
      <c r="E118" s="2" t="s">
        <v>11</v>
      </c>
      <c r="H118" s="3">
        <v>1.18</v>
      </c>
      <c r="I118" s="2">
        <v>58</v>
      </c>
      <c r="J118" s="2" t="s">
        <v>12</v>
      </c>
    </row>
    <row r="119" spans="1:30" ht="13" x14ac:dyDescent="0.15">
      <c r="A119" s="35">
        <v>42222</v>
      </c>
      <c r="B119" s="43">
        <v>8</v>
      </c>
      <c r="C119" s="43" t="s">
        <v>13</v>
      </c>
      <c r="D119" s="19" t="str">
        <f t="shared" si="5"/>
        <v>8A2</v>
      </c>
      <c r="E119" s="2" t="s">
        <v>11</v>
      </c>
      <c r="H119" s="3">
        <v>28.32</v>
      </c>
      <c r="I119" s="2">
        <v>58</v>
      </c>
      <c r="J119" s="2" t="s">
        <v>12</v>
      </c>
    </row>
    <row r="120" spans="1:30" ht="13" x14ac:dyDescent="0.15">
      <c r="A120" s="35">
        <v>42222</v>
      </c>
      <c r="B120" s="43">
        <v>8</v>
      </c>
      <c r="C120" s="43" t="s">
        <v>30</v>
      </c>
      <c r="D120" s="19" t="str">
        <f t="shared" si="5"/>
        <v>8A3</v>
      </c>
      <c r="E120" s="2" t="s">
        <v>11</v>
      </c>
      <c r="H120" s="3">
        <v>12.11</v>
      </c>
      <c r="I120" s="2">
        <v>58</v>
      </c>
      <c r="J120" s="2" t="s">
        <v>12</v>
      </c>
    </row>
    <row r="121" spans="1:30" ht="13" x14ac:dyDescent="0.15">
      <c r="A121" s="35">
        <v>42222</v>
      </c>
      <c r="B121" s="43">
        <v>8</v>
      </c>
      <c r="C121" s="43" t="s">
        <v>39</v>
      </c>
      <c r="D121" s="19" t="str">
        <f t="shared" si="5"/>
        <v>8A4</v>
      </c>
      <c r="E121" s="2" t="s">
        <v>11</v>
      </c>
      <c r="H121" s="3">
        <v>3.3</v>
      </c>
      <c r="I121" s="2">
        <v>58</v>
      </c>
      <c r="J121" s="2" t="s">
        <v>12</v>
      </c>
    </row>
    <row r="122" spans="1:30" ht="13" x14ac:dyDescent="0.15">
      <c r="A122" s="35">
        <v>42222</v>
      </c>
      <c r="B122" s="43">
        <v>8</v>
      </c>
      <c r="C122" s="43" t="s">
        <v>40</v>
      </c>
      <c r="D122" s="19" t="str">
        <f t="shared" si="5"/>
        <v>8E1</v>
      </c>
      <c r="E122" s="2" t="s">
        <v>11</v>
      </c>
      <c r="H122" s="3">
        <v>4.5599999999999996</v>
      </c>
      <c r="I122" s="2">
        <v>58</v>
      </c>
      <c r="J122" s="2" t="s">
        <v>12</v>
      </c>
    </row>
    <row r="123" spans="1:30" ht="13" x14ac:dyDescent="0.15">
      <c r="A123" s="35">
        <v>42222</v>
      </c>
      <c r="B123" s="43">
        <v>8</v>
      </c>
      <c r="C123" s="43" t="s">
        <v>41</v>
      </c>
      <c r="D123" s="19" t="str">
        <f t="shared" si="5"/>
        <v>8E2</v>
      </c>
      <c r="E123" s="2" t="s">
        <v>11</v>
      </c>
      <c r="H123" s="3">
        <v>29.94</v>
      </c>
      <c r="I123" s="2">
        <v>58</v>
      </c>
      <c r="J123" s="2" t="s">
        <v>12</v>
      </c>
    </row>
    <row r="124" spans="1:30" ht="13" x14ac:dyDescent="0.15">
      <c r="A124" s="35">
        <v>42222</v>
      </c>
      <c r="B124" s="43">
        <v>8</v>
      </c>
      <c r="C124" s="43" t="s">
        <v>42</v>
      </c>
      <c r="D124" s="19" t="str">
        <f t="shared" si="5"/>
        <v>8E3</v>
      </c>
      <c r="E124" s="2" t="s">
        <v>11</v>
      </c>
      <c r="H124" s="3">
        <v>32.090000000000003</v>
      </c>
      <c r="I124" s="2">
        <v>58</v>
      </c>
      <c r="J124" s="2" t="s">
        <v>12</v>
      </c>
    </row>
    <row r="125" spans="1:30" ht="13" x14ac:dyDescent="0.15">
      <c r="A125" s="35">
        <v>42222</v>
      </c>
      <c r="B125" s="43">
        <v>8</v>
      </c>
      <c r="C125" s="43" t="s">
        <v>43</v>
      </c>
      <c r="D125" s="19" t="str">
        <f t="shared" si="5"/>
        <v>8E4</v>
      </c>
      <c r="E125" s="2" t="s">
        <v>11</v>
      </c>
      <c r="H125" s="3">
        <v>19.29</v>
      </c>
      <c r="I125" s="2">
        <v>58</v>
      </c>
      <c r="J125" s="2" t="s">
        <v>12</v>
      </c>
    </row>
    <row r="126" spans="1:30" ht="13" x14ac:dyDescent="0.15">
      <c r="A126" s="35">
        <v>42222</v>
      </c>
      <c r="B126" s="43">
        <v>8</v>
      </c>
      <c r="C126" s="43" t="s">
        <v>44</v>
      </c>
      <c r="D126" s="19" t="str">
        <f t="shared" si="5"/>
        <v>8K1</v>
      </c>
      <c r="E126" s="2" t="s">
        <v>11</v>
      </c>
      <c r="H126" s="3">
        <v>7.8808000949999997</v>
      </c>
      <c r="I126" s="2">
        <v>58</v>
      </c>
      <c r="J126" s="2" t="s">
        <v>12</v>
      </c>
    </row>
    <row r="127" spans="1:30" ht="13" x14ac:dyDescent="0.15">
      <c r="A127" s="35">
        <v>42222</v>
      </c>
      <c r="B127" s="43">
        <v>8</v>
      </c>
      <c r="C127" s="43" t="s">
        <v>47</v>
      </c>
      <c r="D127" s="19" t="str">
        <f t="shared" si="5"/>
        <v>8K2</v>
      </c>
      <c r="E127" s="2" t="s">
        <v>11</v>
      </c>
      <c r="H127" s="3">
        <v>36.87067313</v>
      </c>
      <c r="I127" s="2">
        <v>58</v>
      </c>
      <c r="J127" s="2" t="s">
        <v>12</v>
      </c>
    </row>
    <row r="128" spans="1:30" ht="13" x14ac:dyDescent="0.15">
      <c r="A128" s="35">
        <v>42222</v>
      </c>
      <c r="B128" s="43">
        <v>8</v>
      </c>
      <c r="C128" s="43" t="s">
        <v>48</v>
      </c>
      <c r="D128" s="19" t="str">
        <f t="shared" si="5"/>
        <v>8K3</v>
      </c>
      <c r="E128" s="2" t="s">
        <v>11</v>
      </c>
      <c r="H128" s="3">
        <v>19.465432180000001</v>
      </c>
      <c r="I128" s="2">
        <v>58</v>
      </c>
      <c r="J128" s="2" t="s">
        <v>12</v>
      </c>
    </row>
    <row r="129" spans="1:30" ht="13" x14ac:dyDescent="0.15">
      <c r="A129" s="35">
        <v>42222</v>
      </c>
      <c r="B129" s="43">
        <v>8</v>
      </c>
      <c r="C129" s="43" t="s">
        <v>49</v>
      </c>
      <c r="D129" s="19" t="str">
        <f t="shared" si="5"/>
        <v>8K4</v>
      </c>
      <c r="E129" s="2" t="s">
        <v>11</v>
      </c>
      <c r="H129" s="3">
        <v>10.66136356</v>
      </c>
      <c r="I129" s="2">
        <v>58</v>
      </c>
      <c r="J129" s="2" t="s">
        <v>12</v>
      </c>
    </row>
    <row r="130" spans="1:30" ht="13" x14ac:dyDescent="0.15">
      <c r="A130" s="9">
        <v>42222</v>
      </c>
      <c r="B130" s="11">
        <v>8</v>
      </c>
      <c r="C130" s="11" t="s">
        <v>55</v>
      </c>
      <c r="D130" s="12"/>
      <c r="E130" s="12"/>
      <c r="F130" s="12"/>
      <c r="G130" s="12"/>
      <c r="H130" s="13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3" x14ac:dyDescent="0.15">
      <c r="A131" s="9">
        <v>42222</v>
      </c>
      <c r="B131" s="11">
        <v>8</v>
      </c>
      <c r="C131" s="11" t="s">
        <v>56</v>
      </c>
      <c r="D131" s="12"/>
      <c r="E131" s="12"/>
      <c r="F131" s="12"/>
      <c r="G131" s="12"/>
      <c r="H131" s="13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3" x14ac:dyDescent="0.15">
      <c r="A132" s="9">
        <v>42222</v>
      </c>
      <c r="B132" s="11">
        <v>8</v>
      </c>
      <c r="C132" s="11" t="s">
        <v>71</v>
      </c>
      <c r="D132" s="12"/>
      <c r="E132" s="12"/>
      <c r="F132" s="12"/>
      <c r="G132" s="12"/>
      <c r="H132" s="13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3" x14ac:dyDescent="0.15">
      <c r="A133" s="9">
        <v>42222</v>
      </c>
      <c r="B133" s="11">
        <v>8</v>
      </c>
      <c r="C133" s="11" t="s">
        <v>77</v>
      </c>
      <c r="D133" s="12"/>
      <c r="E133" s="12"/>
      <c r="F133" s="12"/>
      <c r="G133" s="12"/>
      <c r="H133" s="13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3" x14ac:dyDescent="0.15">
      <c r="A134" s="9">
        <v>42222</v>
      </c>
      <c r="B134" s="11">
        <v>8</v>
      </c>
      <c r="C134" s="11" t="s">
        <v>109</v>
      </c>
      <c r="D134" s="12"/>
      <c r="E134" s="12"/>
      <c r="F134" s="12"/>
      <c r="G134" s="12"/>
      <c r="H134" s="13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3" x14ac:dyDescent="0.15">
      <c r="A135" s="9">
        <v>42222</v>
      </c>
      <c r="B135" s="11">
        <v>8</v>
      </c>
      <c r="C135" s="11" t="s">
        <v>110</v>
      </c>
      <c r="D135" s="12"/>
      <c r="E135" s="12"/>
      <c r="F135" s="12"/>
      <c r="G135" s="12"/>
      <c r="H135" s="13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3" x14ac:dyDescent="0.15">
      <c r="H136" s="55"/>
    </row>
    <row r="137" spans="1:30" ht="13" x14ac:dyDescent="0.15">
      <c r="H137" s="55"/>
    </row>
    <row r="138" spans="1:30" ht="13" x14ac:dyDescent="0.15">
      <c r="H138" s="55"/>
    </row>
    <row r="139" spans="1:30" ht="13" x14ac:dyDescent="0.15">
      <c r="H139" s="55"/>
    </row>
    <row r="140" spans="1:30" ht="13" x14ac:dyDescent="0.15">
      <c r="H140" s="55"/>
    </row>
    <row r="141" spans="1:30" ht="13" x14ac:dyDescent="0.15">
      <c r="H141" s="55"/>
    </row>
    <row r="142" spans="1:30" ht="13" x14ac:dyDescent="0.15">
      <c r="H142" s="55"/>
    </row>
    <row r="143" spans="1:30" ht="13" x14ac:dyDescent="0.15">
      <c r="H143" s="55"/>
    </row>
    <row r="144" spans="1:30" ht="13" x14ac:dyDescent="0.15">
      <c r="H144" s="55"/>
    </row>
    <row r="145" spans="8:8" ht="13" x14ac:dyDescent="0.15">
      <c r="H145" s="55"/>
    </row>
    <row r="146" spans="8:8" ht="13" x14ac:dyDescent="0.15">
      <c r="H146" s="55"/>
    </row>
    <row r="147" spans="8:8" ht="13" x14ac:dyDescent="0.15">
      <c r="H147" s="55"/>
    </row>
    <row r="148" spans="8:8" ht="13" x14ac:dyDescent="0.15">
      <c r="H148" s="55"/>
    </row>
    <row r="149" spans="8:8" ht="13" x14ac:dyDescent="0.15">
      <c r="H149" s="55"/>
    </row>
    <row r="150" spans="8:8" ht="13" x14ac:dyDescent="0.15">
      <c r="H150" s="55"/>
    </row>
    <row r="151" spans="8:8" ht="13" x14ac:dyDescent="0.15">
      <c r="H151" s="55"/>
    </row>
    <row r="152" spans="8:8" ht="13" x14ac:dyDescent="0.15">
      <c r="H152" s="55"/>
    </row>
    <row r="153" spans="8:8" ht="13" x14ac:dyDescent="0.15">
      <c r="H153" s="55"/>
    </row>
    <row r="154" spans="8:8" ht="13" x14ac:dyDescent="0.15">
      <c r="H154" s="55"/>
    </row>
    <row r="155" spans="8:8" ht="13" x14ac:dyDescent="0.15">
      <c r="H155" s="55"/>
    </row>
    <row r="156" spans="8:8" ht="13" x14ac:dyDescent="0.15">
      <c r="H156" s="55"/>
    </row>
    <row r="157" spans="8:8" ht="13" x14ac:dyDescent="0.15">
      <c r="H157" s="55"/>
    </row>
    <row r="158" spans="8:8" ht="13" x14ac:dyDescent="0.15">
      <c r="H158" s="55"/>
    </row>
    <row r="159" spans="8:8" ht="13" x14ac:dyDescent="0.15">
      <c r="H159" s="55"/>
    </row>
    <row r="160" spans="8:8" ht="13" x14ac:dyDescent="0.15">
      <c r="H160" s="55"/>
    </row>
    <row r="161" spans="8:8" ht="13" x14ac:dyDescent="0.15">
      <c r="H161" s="55"/>
    </row>
    <row r="162" spans="8:8" ht="13" x14ac:dyDescent="0.15">
      <c r="H162" s="55"/>
    </row>
    <row r="163" spans="8:8" ht="13" x14ac:dyDescent="0.15">
      <c r="H163" s="55"/>
    </row>
    <row r="164" spans="8:8" ht="13" x14ac:dyDescent="0.15">
      <c r="H164" s="55"/>
    </row>
    <row r="165" spans="8:8" ht="13" x14ac:dyDescent="0.15">
      <c r="H165" s="55"/>
    </row>
    <row r="166" spans="8:8" ht="13" x14ac:dyDescent="0.15">
      <c r="H166" s="55"/>
    </row>
    <row r="167" spans="8:8" ht="13" x14ac:dyDescent="0.15">
      <c r="H167" s="55"/>
    </row>
    <row r="168" spans="8:8" ht="13" x14ac:dyDescent="0.15">
      <c r="H168" s="55"/>
    </row>
    <row r="169" spans="8:8" ht="13" x14ac:dyDescent="0.15">
      <c r="H169" s="55"/>
    </row>
    <row r="170" spans="8:8" ht="13" x14ac:dyDescent="0.15">
      <c r="H170" s="55"/>
    </row>
    <row r="171" spans="8:8" ht="13" x14ac:dyDescent="0.15">
      <c r="H171" s="55"/>
    </row>
    <row r="172" spans="8:8" ht="13" x14ac:dyDescent="0.15">
      <c r="H172" s="55"/>
    </row>
    <row r="173" spans="8:8" ht="13" x14ac:dyDescent="0.15">
      <c r="H173" s="55"/>
    </row>
    <row r="174" spans="8:8" ht="13" x14ac:dyDescent="0.15">
      <c r="H174" s="55"/>
    </row>
    <row r="175" spans="8:8" ht="13" x14ac:dyDescent="0.15">
      <c r="H175" s="55"/>
    </row>
    <row r="176" spans="8:8" ht="13" x14ac:dyDescent="0.15">
      <c r="H176" s="55"/>
    </row>
    <row r="177" spans="8:8" ht="13" x14ac:dyDescent="0.15">
      <c r="H177" s="55"/>
    </row>
    <row r="178" spans="8:8" ht="13" x14ac:dyDescent="0.15">
      <c r="H178" s="55"/>
    </row>
    <row r="179" spans="8:8" ht="13" x14ac:dyDescent="0.15">
      <c r="H179" s="55"/>
    </row>
    <row r="180" spans="8:8" ht="13" x14ac:dyDescent="0.15">
      <c r="H180" s="55"/>
    </row>
    <row r="181" spans="8:8" ht="13" x14ac:dyDescent="0.15">
      <c r="H181" s="55"/>
    </row>
    <row r="182" spans="8:8" ht="13" x14ac:dyDescent="0.15">
      <c r="H182" s="55"/>
    </row>
    <row r="183" spans="8:8" ht="13" x14ac:dyDescent="0.15">
      <c r="H183" s="55"/>
    </row>
    <row r="184" spans="8:8" ht="13" x14ac:dyDescent="0.15">
      <c r="H184" s="55"/>
    </row>
    <row r="185" spans="8:8" ht="13" x14ac:dyDescent="0.15">
      <c r="H185" s="55"/>
    </row>
    <row r="186" spans="8:8" ht="13" x14ac:dyDescent="0.15">
      <c r="H186" s="55"/>
    </row>
    <row r="187" spans="8:8" ht="13" x14ac:dyDescent="0.15">
      <c r="H187" s="55"/>
    </row>
    <row r="188" spans="8:8" ht="13" x14ac:dyDescent="0.15">
      <c r="H188" s="55"/>
    </row>
    <row r="189" spans="8:8" ht="13" x14ac:dyDescent="0.15">
      <c r="H189" s="55"/>
    </row>
    <row r="190" spans="8:8" ht="13" x14ac:dyDescent="0.15">
      <c r="H190" s="55"/>
    </row>
    <row r="191" spans="8:8" ht="13" x14ac:dyDescent="0.15">
      <c r="H191" s="55"/>
    </row>
    <row r="192" spans="8:8" ht="13" x14ac:dyDescent="0.15">
      <c r="H192" s="55"/>
    </row>
    <row r="193" spans="8:8" ht="13" x14ac:dyDescent="0.15">
      <c r="H193" s="55"/>
    </row>
    <row r="194" spans="8:8" ht="13" x14ac:dyDescent="0.15">
      <c r="H194" s="55"/>
    </row>
    <row r="195" spans="8:8" ht="13" x14ac:dyDescent="0.15">
      <c r="H195" s="55"/>
    </row>
    <row r="196" spans="8:8" ht="13" x14ac:dyDescent="0.15">
      <c r="H196" s="55"/>
    </row>
    <row r="197" spans="8:8" ht="13" x14ac:dyDescent="0.15">
      <c r="H197" s="55"/>
    </row>
    <row r="198" spans="8:8" ht="13" x14ac:dyDescent="0.15">
      <c r="H198" s="55"/>
    </row>
    <row r="199" spans="8:8" ht="13" x14ac:dyDescent="0.15">
      <c r="H199" s="55"/>
    </row>
    <row r="200" spans="8:8" ht="13" x14ac:dyDescent="0.15">
      <c r="H200" s="55"/>
    </row>
    <row r="201" spans="8:8" ht="13" x14ac:dyDescent="0.15">
      <c r="H201" s="55"/>
    </row>
    <row r="202" spans="8:8" ht="13" x14ac:dyDescent="0.15">
      <c r="H202" s="55"/>
    </row>
    <row r="203" spans="8:8" ht="13" x14ac:dyDescent="0.15">
      <c r="H203" s="55"/>
    </row>
    <row r="204" spans="8:8" ht="13" x14ac:dyDescent="0.15">
      <c r="H204" s="55"/>
    </row>
    <row r="205" spans="8:8" ht="13" x14ac:dyDescent="0.15">
      <c r="H205" s="55"/>
    </row>
    <row r="206" spans="8:8" ht="13" x14ac:dyDescent="0.15">
      <c r="H206" s="55"/>
    </row>
    <row r="207" spans="8:8" ht="13" x14ac:dyDescent="0.15">
      <c r="H207" s="55"/>
    </row>
    <row r="208" spans="8:8" ht="13" x14ac:dyDescent="0.15">
      <c r="H208" s="55"/>
    </row>
    <row r="209" spans="8:8" ht="13" x14ac:dyDescent="0.15">
      <c r="H209" s="55"/>
    </row>
    <row r="210" spans="8:8" ht="13" x14ac:dyDescent="0.15">
      <c r="H210" s="55"/>
    </row>
    <row r="211" spans="8:8" ht="13" x14ac:dyDescent="0.15">
      <c r="H211" s="55"/>
    </row>
    <row r="212" spans="8:8" ht="13" x14ac:dyDescent="0.15">
      <c r="H212" s="55"/>
    </row>
    <row r="213" spans="8:8" ht="13" x14ac:dyDescent="0.15">
      <c r="H213" s="55"/>
    </row>
    <row r="214" spans="8:8" ht="13" x14ac:dyDescent="0.15">
      <c r="H214" s="55"/>
    </row>
    <row r="215" spans="8:8" ht="13" x14ac:dyDescent="0.15">
      <c r="H215" s="55"/>
    </row>
    <row r="216" spans="8:8" ht="13" x14ac:dyDescent="0.15">
      <c r="H216" s="55"/>
    </row>
    <row r="217" spans="8:8" ht="13" x14ac:dyDescent="0.15">
      <c r="H217" s="55"/>
    </row>
    <row r="218" spans="8:8" ht="13" x14ac:dyDescent="0.15">
      <c r="H218" s="55"/>
    </row>
    <row r="219" spans="8:8" ht="13" x14ac:dyDescent="0.15">
      <c r="H219" s="55"/>
    </row>
    <row r="220" spans="8:8" ht="13" x14ac:dyDescent="0.15">
      <c r="H220" s="55"/>
    </row>
    <row r="221" spans="8:8" ht="13" x14ac:dyDescent="0.15">
      <c r="H221" s="55"/>
    </row>
    <row r="222" spans="8:8" ht="13" x14ac:dyDescent="0.15">
      <c r="H222" s="55"/>
    </row>
    <row r="223" spans="8:8" ht="13" x14ac:dyDescent="0.15">
      <c r="H223" s="55"/>
    </row>
    <row r="224" spans="8:8" ht="13" x14ac:dyDescent="0.15">
      <c r="H224" s="55"/>
    </row>
    <row r="225" spans="8:8" ht="13" x14ac:dyDescent="0.15">
      <c r="H225" s="55"/>
    </row>
    <row r="226" spans="8:8" ht="13" x14ac:dyDescent="0.15">
      <c r="H226" s="55"/>
    </row>
    <row r="227" spans="8:8" ht="13" x14ac:dyDescent="0.15">
      <c r="H227" s="55"/>
    </row>
    <row r="228" spans="8:8" ht="13" x14ac:dyDescent="0.15">
      <c r="H228" s="55"/>
    </row>
    <row r="229" spans="8:8" ht="13" x14ac:dyDescent="0.15">
      <c r="H229" s="55"/>
    </row>
    <row r="230" spans="8:8" ht="13" x14ac:dyDescent="0.15">
      <c r="H230" s="55"/>
    </row>
    <row r="231" spans="8:8" ht="13" x14ac:dyDescent="0.15">
      <c r="H231" s="55"/>
    </row>
    <row r="232" spans="8:8" ht="13" x14ac:dyDescent="0.15">
      <c r="H232" s="55"/>
    </row>
    <row r="233" spans="8:8" ht="13" x14ac:dyDescent="0.15">
      <c r="H233" s="55"/>
    </row>
    <row r="234" spans="8:8" ht="13" x14ac:dyDescent="0.15">
      <c r="H234" s="55"/>
    </row>
    <row r="235" spans="8:8" ht="13" x14ac:dyDescent="0.15">
      <c r="H235" s="55"/>
    </row>
    <row r="236" spans="8:8" ht="13" x14ac:dyDescent="0.15">
      <c r="H236" s="55"/>
    </row>
    <row r="237" spans="8:8" ht="13" x14ac:dyDescent="0.15">
      <c r="H237" s="55"/>
    </row>
    <row r="238" spans="8:8" ht="13" x14ac:dyDescent="0.15">
      <c r="H238" s="55"/>
    </row>
    <row r="239" spans="8:8" ht="13" x14ac:dyDescent="0.15">
      <c r="H239" s="55"/>
    </row>
    <row r="240" spans="8:8" ht="13" x14ac:dyDescent="0.15">
      <c r="H240" s="55"/>
    </row>
    <row r="241" spans="8:8" ht="13" x14ac:dyDescent="0.15">
      <c r="H241" s="55"/>
    </row>
    <row r="242" spans="8:8" ht="13" x14ac:dyDescent="0.15">
      <c r="H242" s="55"/>
    </row>
    <row r="243" spans="8:8" ht="13" x14ac:dyDescent="0.15">
      <c r="H243" s="55"/>
    </row>
    <row r="244" spans="8:8" ht="13" x14ac:dyDescent="0.15">
      <c r="H244" s="55"/>
    </row>
    <row r="245" spans="8:8" ht="13" x14ac:dyDescent="0.15">
      <c r="H245" s="55"/>
    </row>
    <row r="246" spans="8:8" ht="13" x14ac:dyDescent="0.15">
      <c r="H246" s="55"/>
    </row>
    <row r="247" spans="8:8" ht="13" x14ac:dyDescent="0.15">
      <c r="H247" s="55"/>
    </row>
    <row r="248" spans="8:8" ht="13" x14ac:dyDescent="0.15">
      <c r="H248" s="55"/>
    </row>
    <row r="249" spans="8:8" ht="13" x14ac:dyDescent="0.15">
      <c r="H249" s="55"/>
    </row>
    <row r="250" spans="8:8" ht="13" x14ac:dyDescent="0.15">
      <c r="H250" s="55"/>
    </row>
    <row r="251" spans="8:8" ht="13" x14ac:dyDescent="0.15">
      <c r="H251" s="55"/>
    </row>
    <row r="252" spans="8:8" ht="13" x14ac:dyDescent="0.15">
      <c r="H252" s="55"/>
    </row>
    <row r="253" spans="8:8" ht="13" x14ac:dyDescent="0.15">
      <c r="H253" s="55"/>
    </row>
    <row r="254" spans="8:8" ht="13" x14ac:dyDescent="0.15">
      <c r="H254" s="55"/>
    </row>
    <row r="255" spans="8:8" ht="13" x14ac:dyDescent="0.15">
      <c r="H255" s="55"/>
    </row>
    <row r="256" spans="8:8" ht="13" x14ac:dyDescent="0.15">
      <c r="H256" s="55"/>
    </row>
    <row r="257" spans="8:8" ht="13" x14ac:dyDescent="0.15">
      <c r="H257" s="55"/>
    </row>
    <row r="258" spans="8:8" ht="13" x14ac:dyDescent="0.15">
      <c r="H258" s="55"/>
    </row>
    <row r="259" spans="8:8" ht="13" x14ac:dyDescent="0.15">
      <c r="H259" s="55"/>
    </row>
    <row r="260" spans="8:8" ht="13" x14ac:dyDescent="0.15">
      <c r="H260" s="55"/>
    </row>
    <row r="261" spans="8:8" ht="13" x14ac:dyDescent="0.15">
      <c r="H261" s="55"/>
    </row>
    <row r="262" spans="8:8" ht="13" x14ac:dyDescent="0.15">
      <c r="H262" s="55"/>
    </row>
    <row r="263" spans="8:8" ht="13" x14ac:dyDescent="0.15">
      <c r="H263" s="55"/>
    </row>
    <row r="264" spans="8:8" ht="13" x14ac:dyDescent="0.15">
      <c r="H264" s="55"/>
    </row>
    <row r="265" spans="8:8" ht="13" x14ac:dyDescent="0.15">
      <c r="H265" s="55"/>
    </row>
    <row r="266" spans="8:8" ht="13" x14ac:dyDescent="0.15">
      <c r="H266" s="55"/>
    </row>
    <row r="267" spans="8:8" ht="13" x14ac:dyDescent="0.15">
      <c r="H267" s="55"/>
    </row>
    <row r="268" spans="8:8" ht="13" x14ac:dyDescent="0.15">
      <c r="H268" s="55"/>
    </row>
    <row r="269" spans="8:8" ht="13" x14ac:dyDescent="0.15">
      <c r="H269" s="55"/>
    </row>
    <row r="270" spans="8:8" ht="13" x14ac:dyDescent="0.15">
      <c r="H270" s="55"/>
    </row>
    <row r="271" spans="8:8" ht="13" x14ac:dyDescent="0.15">
      <c r="H271" s="55"/>
    </row>
    <row r="272" spans="8:8" ht="13" x14ac:dyDescent="0.15">
      <c r="H272" s="55"/>
    </row>
    <row r="273" spans="8:8" ht="13" x14ac:dyDescent="0.15">
      <c r="H273" s="55"/>
    </row>
    <row r="274" spans="8:8" ht="13" x14ac:dyDescent="0.15">
      <c r="H274" s="55"/>
    </row>
    <row r="275" spans="8:8" ht="13" x14ac:dyDescent="0.15">
      <c r="H275" s="55"/>
    </row>
    <row r="276" spans="8:8" ht="13" x14ac:dyDescent="0.15">
      <c r="H276" s="55"/>
    </row>
    <row r="277" spans="8:8" ht="13" x14ac:dyDescent="0.15">
      <c r="H277" s="55"/>
    </row>
    <row r="278" spans="8:8" ht="13" x14ac:dyDescent="0.15">
      <c r="H278" s="55"/>
    </row>
    <row r="279" spans="8:8" ht="13" x14ac:dyDescent="0.15">
      <c r="H279" s="55"/>
    </row>
    <row r="280" spans="8:8" ht="13" x14ac:dyDescent="0.15">
      <c r="H280" s="55"/>
    </row>
    <row r="281" spans="8:8" ht="13" x14ac:dyDescent="0.15">
      <c r="H281" s="55"/>
    </row>
    <row r="282" spans="8:8" ht="13" x14ac:dyDescent="0.15">
      <c r="H282" s="55"/>
    </row>
    <row r="283" spans="8:8" ht="13" x14ac:dyDescent="0.15">
      <c r="H283" s="55"/>
    </row>
    <row r="284" spans="8:8" ht="13" x14ac:dyDescent="0.15">
      <c r="H284" s="55"/>
    </row>
    <row r="285" spans="8:8" ht="13" x14ac:dyDescent="0.15">
      <c r="H285" s="55"/>
    </row>
    <row r="286" spans="8:8" ht="13" x14ac:dyDescent="0.15">
      <c r="H286" s="55"/>
    </row>
    <row r="287" spans="8:8" ht="13" x14ac:dyDescent="0.15">
      <c r="H287" s="55"/>
    </row>
    <row r="288" spans="8:8" ht="13" x14ac:dyDescent="0.15">
      <c r="H288" s="55"/>
    </row>
    <row r="289" spans="8:8" ht="13" x14ac:dyDescent="0.15">
      <c r="H289" s="55"/>
    </row>
    <row r="290" spans="8:8" ht="13" x14ac:dyDescent="0.15">
      <c r="H290" s="55"/>
    </row>
    <row r="291" spans="8:8" ht="13" x14ac:dyDescent="0.15">
      <c r="H291" s="55"/>
    </row>
    <row r="292" spans="8:8" ht="13" x14ac:dyDescent="0.15">
      <c r="H292" s="55"/>
    </row>
    <row r="293" spans="8:8" ht="13" x14ac:dyDescent="0.15">
      <c r="H293" s="55"/>
    </row>
    <row r="294" spans="8:8" ht="13" x14ac:dyDescent="0.15">
      <c r="H294" s="55"/>
    </row>
    <row r="295" spans="8:8" ht="13" x14ac:dyDescent="0.15">
      <c r="H295" s="55"/>
    </row>
    <row r="296" spans="8:8" ht="13" x14ac:dyDescent="0.15">
      <c r="H296" s="55"/>
    </row>
    <row r="297" spans="8:8" ht="13" x14ac:dyDescent="0.15">
      <c r="H297" s="55"/>
    </row>
    <row r="298" spans="8:8" ht="13" x14ac:dyDescent="0.15">
      <c r="H298" s="55"/>
    </row>
    <row r="299" spans="8:8" ht="13" x14ac:dyDescent="0.15">
      <c r="H299" s="55"/>
    </row>
    <row r="300" spans="8:8" ht="13" x14ac:dyDescent="0.15">
      <c r="H300" s="55"/>
    </row>
    <row r="301" spans="8:8" ht="13" x14ac:dyDescent="0.15">
      <c r="H301" s="55"/>
    </row>
    <row r="302" spans="8:8" ht="13" x14ac:dyDescent="0.15">
      <c r="H302" s="55"/>
    </row>
    <row r="303" spans="8:8" ht="13" x14ac:dyDescent="0.15">
      <c r="H303" s="55"/>
    </row>
    <row r="304" spans="8:8" ht="13" x14ac:dyDescent="0.15">
      <c r="H304" s="55"/>
    </row>
    <row r="305" spans="8:8" ht="13" x14ac:dyDescent="0.15">
      <c r="H305" s="55"/>
    </row>
    <row r="306" spans="8:8" ht="13" x14ac:dyDescent="0.15">
      <c r="H306" s="55"/>
    </row>
    <row r="307" spans="8:8" ht="13" x14ac:dyDescent="0.15">
      <c r="H307" s="55"/>
    </row>
    <row r="308" spans="8:8" ht="13" x14ac:dyDescent="0.15">
      <c r="H308" s="55"/>
    </row>
    <row r="309" spans="8:8" ht="13" x14ac:dyDescent="0.15">
      <c r="H309" s="55"/>
    </row>
    <row r="310" spans="8:8" ht="13" x14ac:dyDescent="0.15">
      <c r="H310" s="55"/>
    </row>
    <row r="311" spans="8:8" ht="13" x14ac:dyDescent="0.15">
      <c r="H311" s="55"/>
    </row>
    <row r="312" spans="8:8" ht="13" x14ac:dyDescent="0.15">
      <c r="H312" s="55"/>
    </row>
    <row r="313" spans="8:8" ht="13" x14ac:dyDescent="0.15">
      <c r="H313" s="55"/>
    </row>
    <row r="314" spans="8:8" ht="13" x14ac:dyDescent="0.15">
      <c r="H314" s="55"/>
    </row>
    <row r="315" spans="8:8" ht="13" x14ac:dyDescent="0.15">
      <c r="H315" s="55"/>
    </row>
    <row r="316" spans="8:8" ht="13" x14ac:dyDescent="0.15">
      <c r="H316" s="55"/>
    </row>
    <row r="317" spans="8:8" ht="13" x14ac:dyDescent="0.15">
      <c r="H317" s="55"/>
    </row>
    <row r="318" spans="8:8" ht="13" x14ac:dyDescent="0.15">
      <c r="H318" s="55"/>
    </row>
    <row r="319" spans="8:8" ht="13" x14ac:dyDescent="0.15">
      <c r="H319" s="55"/>
    </row>
    <row r="320" spans="8:8" ht="13" x14ac:dyDescent="0.15">
      <c r="H320" s="55"/>
    </row>
    <row r="321" spans="8:8" ht="13" x14ac:dyDescent="0.15">
      <c r="H321" s="55"/>
    </row>
    <row r="322" spans="8:8" ht="13" x14ac:dyDescent="0.15">
      <c r="H322" s="55"/>
    </row>
    <row r="323" spans="8:8" ht="13" x14ac:dyDescent="0.15">
      <c r="H323" s="55"/>
    </row>
    <row r="324" spans="8:8" ht="13" x14ac:dyDescent="0.15">
      <c r="H324" s="55"/>
    </row>
    <row r="325" spans="8:8" ht="13" x14ac:dyDescent="0.15">
      <c r="H325" s="55"/>
    </row>
    <row r="326" spans="8:8" ht="13" x14ac:dyDescent="0.15">
      <c r="H326" s="55"/>
    </row>
    <row r="327" spans="8:8" ht="13" x14ac:dyDescent="0.15">
      <c r="H327" s="55"/>
    </row>
    <row r="328" spans="8:8" ht="13" x14ac:dyDescent="0.15">
      <c r="H328" s="55"/>
    </row>
    <row r="329" spans="8:8" ht="13" x14ac:dyDescent="0.15">
      <c r="H329" s="55"/>
    </row>
    <row r="330" spans="8:8" ht="13" x14ac:dyDescent="0.15">
      <c r="H330" s="55"/>
    </row>
    <row r="331" spans="8:8" ht="13" x14ac:dyDescent="0.15">
      <c r="H331" s="55"/>
    </row>
    <row r="332" spans="8:8" ht="13" x14ac:dyDescent="0.15">
      <c r="H332" s="55"/>
    </row>
    <row r="333" spans="8:8" ht="13" x14ac:dyDescent="0.15">
      <c r="H333" s="55"/>
    </row>
    <row r="334" spans="8:8" ht="13" x14ac:dyDescent="0.15">
      <c r="H334" s="55"/>
    </row>
    <row r="335" spans="8:8" ht="13" x14ac:dyDescent="0.15">
      <c r="H335" s="55"/>
    </row>
    <row r="336" spans="8:8" ht="13" x14ac:dyDescent="0.15">
      <c r="H336" s="55"/>
    </row>
    <row r="337" spans="8:8" ht="13" x14ac:dyDescent="0.15">
      <c r="H337" s="55"/>
    </row>
    <row r="338" spans="8:8" ht="13" x14ac:dyDescent="0.15">
      <c r="H338" s="55"/>
    </row>
    <row r="339" spans="8:8" ht="13" x14ac:dyDescent="0.15">
      <c r="H339" s="55"/>
    </row>
    <row r="340" spans="8:8" ht="13" x14ac:dyDescent="0.15">
      <c r="H340" s="55"/>
    </row>
    <row r="341" spans="8:8" ht="13" x14ac:dyDescent="0.15">
      <c r="H341" s="55"/>
    </row>
    <row r="342" spans="8:8" ht="13" x14ac:dyDescent="0.15">
      <c r="H342" s="55"/>
    </row>
    <row r="343" spans="8:8" ht="13" x14ac:dyDescent="0.15">
      <c r="H343" s="55"/>
    </row>
    <row r="344" spans="8:8" ht="13" x14ac:dyDescent="0.15">
      <c r="H344" s="55"/>
    </row>
    <row r="345" spans="8:8" ht="13" x14ac:dyDescent="0.15">
      <c r="H345" s="55"/>
    </row>
    <row r="346" spans="8:8" ht="13" x14ac:dyDescent="0.15">
      <c r="H346" s="55"/>
    </row>
    <row r="347" spans="8:8" ht="13" x14ac:dyDescent="0.15">
      <c r="H347" s="55"/>
    </row>
    <row r="348" spans="8:8" ht="13" x14ac:dyDescent="0.15">
      <c r="H348" s="55"/>
    </row>
    <row r="349" spans="8:8" ht="13" x14ac:dyDescent="0.15">
      <c r="H349" s="55"/>
    </row>
    <row r="350" spans="8:8" ht="13" x14ac:dyDescent="0.15">
      <c r="H350" s="55"/>
    </row>
    <row r="351" spans="8:8" ht="13" x14ac:dyDescent="0.15">
      <c r="H351" s="55"/>
    </row>
    <row r="352" spans="8:8" ht="13" x14ac:dyDescent="0.15">
      <c r="H352" s="55"/>
    </row>
    <row r="353" spans="8:8" ht="13" x14ac:dyDescent="0.15">
      <c r="H353" s="55"/>
    </row>
    <row r="354" spans="8:8" ht="13" x14ac:dyDescent="0.15">
      <c r="H354" s="55"/>
    </row>
    <row r="355" spans="8:8" ht="13" x14ac:dyDescent="0.15">
      <c r="H355" s="55"/>
    </row>
    <row r="356" spans="8:8" ht="13" x14ac:dyDescent="0.15">
      <c r="H356" s="55"/>
    </row>
    <row r="357" spans="8:8" ht="13" x14ac:dyDescent="0.15">
      <c r="H357" s="55"/>
    </row>
    <row r="358" spans="8:8" ht="13" x14ac:dyDescent="0.15">
      <c r="H358" s="55"/>
    </row>
    <row r="359" spans="8:8" ht="13" x14ac:dyDescent="0.15">
      <c r="H359" s="55"/>
    </row>
    <row r="360" spans="8:8" ht="13" x14ac:dyDescent="0.15">
      <c r="H360" s="55"/>
    </row>
    <row r="361" spans="8:8" ht="13" x14ac:dyDescent="0.15">
      <c r="H361" s="55"/>
    </row>
    <row r="362" spans="8:8" ht="13" x14ac:dyDescent="0.15">
      <c r="H362" s="55"/>
    </row>
    <row r="363" spans="8:8" ht="13" x14ac:dyDescent="0.15">
      <c r="H363" s="55"/>
    </row>
    <row r="364" spans="8:8" ht="13" x14ac:dyDescent="0.15">
      <c r="H364" s="55"/>
    </row>
    <row r="365" spans="8:8" ht="13" x14ac:dyDescent="0.15">
      <c r="H365" s="55"/>
    </row>
    <row r="366" spans="8:8" ht="13" x14ac:dyDescent="0.15">
      <c r="H366" s="55"/>
    </row>
    <row r="367" spans="8:8" ht="13" x14ac:dyDescent="0.15">
      <c r="H367" s="55"/>
    </row>
    <row r="368" spans="8:8" ht="13" x14ac:dyDescent="0.15">
      <c r="H368" s="55"/>
    </row>
    <row r="369" spans="8:8" ht="13" x14ac:dyDescent="0.15">
      <c r="H369" s="55"/>
    </row>
    <row r="370" spans="8:8" ht="13" x14ac:dyDescent="0.15">
      <c r="H370" s="55"/>
    </row>
    <row r="371" spans="8:8" ht="13" x14ac:dyDescent="0.15">
      <c r="H371" s="55"/>
    </row>
    <row r="372" spans="8:8" ht="13" x14ac:dyDescent="0.15">
      <c r="H372" s="55"/>
    </row>
    <row r="373" spans="8:8" ht="13" x14ac:dyDescent="0.15">
      <c r="H373" s="55"/>
    </row>
    <row r="374" spans="8:8" ht="13" x14ac:dyDescent="0.15">
      <c r="H374" s="55"/>
    </row>
    <row r="375" spans="8:8" ht="13" x14ac:dyDescent="0.15">
      <c r="H375" s="55"/>
    </row>
    <row r="376" spans="8:8" ht="13" x14ac:dyDescent="0.15">
      <c r="H376" s="55"/>
    </row>
    <row r="377" spans="8:8" ht="13" x14ac:dyDescent="0.15">
      <c r="H377" s="55"/>
    </row>
    <row r="378" spans="8:8" ht="13" x14ac:dyDescent="0.15">
      <c r="H378" s="55"/>
    </row>
    <row r="379" spans="8:8" ht="13" x14ac:dyDescent="0.15">
      <c r="H379" s="55"/>
    </row>
    <row r="380" spans="8:8" ht="13" x14ac:dyDescent="0.15">
      <c r="H380" s="55"/>
    </row>
    <row r="381" spans="8:8" ht="13" x14ac:dyDescent="0.15">
      <c r="H381" s="55"/>
    </row>
    <row r="382" spans="8:8" ht="13" x14ac:dyDescent="0.15">
      <c r="H382" s="55"/>
    </row>
    <row r="383" spans="8:8" ht="13" x14ac:dyDescent="0.15">
      <c r="H383" s="55"/>
    </row>
    <row r="384" spans="8:8" ht="13" x14ac:dyDescent="0.15">
      <c r="H384" s="55"/>
    </row>
    <row r="385" spans="8:8" ht="13" x14ac:dyDescent="0.15">
      <c r="H385" s="55"/>
    </row>
    <row r="386" spans="8:8" ht="13" x14ac:dyDescent="0.15">
      <c r="H386" s="55"/>
    </row>
    <row r="387" spans="8:8" ht="13" x14ac:dyDescent="0.15">
      <c r="H387" s="55"/>
    </row>
    <row r="388" spans="8:8" ht="13" x14ac:dyDescent="0.15">
      <c r="H388" s="55"/>
    </row>
    <row r="389" spans="8:8" ht="13" x14ac:dyDescent="0.15">
      <c r="H389" s="55"/>
    </row>
    <row r="390" spans="8:8" ht="13" x14ac:dyDescent="0.15">
      <c r="H390" s="55"/>
    </row>
    <row r="391" spans="8:8" ht="13" x14ac:dyDescent="0.15">
      <c r="H391" s="55"/>
    </row>
    <row r="392" spans="8:8" ht="13" x14ac:dyDescent="0.15">
      <c r="H392" s="55"/>
    </row>
    <row r="393" spans="8:8" ht="13" x14ac:dyDescent="0.15">
      <c r="H393" s="55"/>
    </row>
    <row r="394" spans="8:8" ht="13" x14ac:dyDescent="0.15">
      <c r="H394" s="55"/>
    </row>
    <row r="395" spans="8:8" ht="13" x14ac:dyDescent="0.15">
      <c r="H395" s="55"/>
    </row>
    <row r="396" spans="8:8" ht="13" x14ac:dyDescent="0.15">
      <c r="H396" s="55"/>
    </row>
    <row r="397" spans="8:8" ht="13" x14ac:dyDescent="0.15">
      <c r="H397" s="55"/>
    </row>
    <row r="398" spans="8:8" ht="13" x14ac:dyDescent="0.15">
      <c r="H398" s="55"/>
    </row>
    <row r="399" spans="8:8" ht="13" x14ac:dyDescent="0.15">
      <c r="H399" s="55"/>
    </row>
    <row r="400" spans="8:8" ht="13" x14ac:dyDescent="0.15">
      <c r="H400" s="55"/>
    </row>
    <row r="401" spans="8:8" ht="13" x14ac:dyDescent="0.15">
      <c r="H401" s="55"/>
    </row>
    <row r="402" spans="8:8" ht="13" x14ac:dyDescent="0.15">
      <c r="H402" s="55"/>
    </row>
    <row r="403" spans="8:8" ht="13" x14ac:dyDescent="0.15">
      <c r="H403" s="55"/>
    </row>
    <row r="404" spans="8:8" ht="13" x14ac:dyDescent="0.15">
      <c r="H404" s="55"/>
    </row>
    <row r="405" spans="8:8" ht="13" x14ac:dyDescent="0.15">
      <c r="H405" s="55"/>
    </row>
    <row r="406" spans="8:8" ht="13" x14ac:dyDescent="0.15">
      <c r="H406" s="55"/>
    </row>
    <row r="407" spans="8:8" ht="13" x14ac:dyDescent="0.15">
      <c r="H407" s="55"/>
    </row>
    <row r="408" spans="8:8" ht="13" x14ac:dyDescent="0.15">
      <c r="H408" s="55"/>
    </row>
    <row r="409" spans="8:8" ht="13" x14ac:dyDescent="0.15">
      <c r="H409" s="55"/>
    </row>
    <row r="410" spans="8:8" ht="13" x14ac:dyDescent="0.15">
      <c r="H410" s="55"/>
    </row>
    <row r="411" spans="8:8" ht="13" x14ac:dyDescent="0.15">
      <c r="H411" s="55"/>
    </row>
    <row r="412" spans="8:8" ht="13" x14ac:dyDescent="0.15">
      <c r="H412" s="55"/>
    </row>
    <row r="413" spans="8:8" ht="13" x14ac:dyDescent="0.15">
      <c r="H413" s="55"/>
    </row>
    <row r="414" spans="8:8" ht="13" x14ac:dyDescent="0.15">
      <c r="H414" s="55"/>
    </row>
    <row r="415" spans="8:8" ht="13" x14ac:dyDescent="0.15">
      <c r="H415" s="55"/>
    </row>
    <row r="416" spans="8:8" ht="13" x14ac:dyDescent="0.15">
      <c r="H416" s="55"/>
    </row>
    <row r="417" spans="8:8" ht="13" x14ac:dyDescent="0.15">
      <c r="H417" s="55"/>
    </row>
    <row r="418" spans="8:8" ht="13" x14ac:dyDescent="0.15">
      <c r="H418" s="55"/>
    </row>
    <row r="419" spans="8:8" ht="13" x14ac:dyDescent="0.15">
      <c r="H419" s="55"/>
    </row>
    <row r="420" spans="8:8" ht="13" x14ac:dyDescent="0.15">
      <c r="H420" s="55"/>
    </row>
    <row r="421" spans="8:8" ht="13" x14ac:dyDescent="0.15">
      <c r="H421" s="55"/>
    </row>
    <row r="422" spans="8:8" ht="13" x14ac:dyDescent="0.15">
      <c r="H422" s="55"/>
    </row>
    <row r="423" spans="8:8" ht="13" x14ac:dyDescent="0.15">
      <c r="H423" s="55"/>
    </row>
    <row r="424" spans="8:8" ht="13" x14ac:dyDescent="0.15">
      <c r="H424" s="55"/>
    </row>
    <row r="425" spans="8:8" ht="13" x14ac:dyDescent="0.15">
      <c r="H425" s="55"/>
    </row>
    <row r="426" spans="8:8" ht="13" x14ac:dyDescent="0.15">
      <c r="H426" s="55"/>
    </row>
    <row r="427" spans="8:8" ht="13" x14ac:dyDescent="0.15">
      <c r="H427" s="55"/>
    </row>
    <row r="428" spans="8:8" ht="13" x14ac:dyDescent="0.15">
      <c r="H428" s="55"/>
    </row>
    <row r="429" spans="8:8" ht="13" x14ac:dyDescent="0.15">
      <c r="H429" s="55"/>
    </row>
    <row r="430" spans="8:8" ht="13" x14ac:dyDescent="0.15">
      <c r="H430" s="55"/>
    </row>
    <row r="431" spans="8:8" ht="13" x14ac:dyDescent="0.15">
      <c r="H431" s="55"/>
    </row>
    <row r="432" spans="8:8" ht="13" x14ac:dyDescent="0.15">
      <c r="H432" s="55"/>
    </row>
    <row r="433" spans="8:8" ht="13" x14ac:dyDescent="0.15">
      <c r="H433" s="55"/>
    </row>
    <row r="434" spans="8:8" ht="13" x14ac:dyDescent="0.15">
      <c r="H434" s="55"/>
    </row>
    <row r="435" spans="8:8" ht="13" x14ac:dyDescent="0.15">
      <c r="H435" s="55"/>
    </row>
    <row r="436" spans="8:8" ht="13" x14ac:dyDescent="0.15">
      <c r="H436" s="55"/>
    </row>
    <row r="437" spans="8:8" ht="13" x14ac:dyDescent="0.15">
      <c r="H437" s="55"/>
    </row>
    <row r="438" spans="8:8" ht="13" x14ac:dyDescent="0.15">
      <c r="H438" s="55"/>
    </row>
    <row r="439" spans="8:8" ht="13" x14ac:dyDescent="0.15">
      <c r="H439" s="55"/>
    </row>
    <row r="440" spans="8:8" ht="13" x14ac:dyDescent="0.15">
      <c r="H440" s="55"/>
    </row>
    <row r="441" spans="8:8" ht="13" x14ac:dyDescent="0.15">
      <c r="H441" s="55"/>
    </row>
    <row r="442" spans="8:8" ht="13" x14ac:dyDescent="0.15">
      <c r="H442" s="55"/>
    </row>
    <row r="443" spans="8:8" ht="13" x14ac:dyDescent="0.15">
      <c r="H443" s="55"/>
    </row>
    <row r="444" spans="8:8" ht="13" x14ac:dyDescent="0.15">
      <c r="H444" s="55"/>
    </row>
    <row r="445" spans="8:8" ht="13" x14ac:dyDescent="0.15">
      <c r="H445" s="55"/>
    </row>
    <row r="446" spans="8:8" ht="13" x14ac:dyDescent="0.15">
      <c r="H446" s="55"/>
    </row>
    <row r="447" spans="8:8" ht="13" x14ac:dyDescent="0.15">
      <c r="H447" s="55"/>
    </row>
    <row r="448" spans="8:8" ht="13" x14ac:dyDescent="0.15">
      <c r="H448" s="55"/>
    </row>
    <row r="449" spans="8:8" ht="13" x14ac:dyDescent="0.15">
      <c r="H449" s="55"/>
    </row>
    <row r="450" spans="8:8" ht="13" x14ac:dyDescent="0.15">
      <c r="H450" s="55"/>
    </row>
    <row r="451" spans="8:8" ht="13" x14ac:dyDescent="0.15">
      <c r="H451" s="55"/>
    </row>
    <row r="452" spans="8:8" ht="13" x14ac:dyDescent="0.15">
      <c r="H452" s="55"/>
    </row>
    <row r="453" spans="8:8" ht="13" x14ac:dyDescent="0.15">
      <c r="H453" s="55"/>
    </row>
    <row r="454" spans="8:8" ht="13" x14ac:dyDescent="0.15">
      <c r="H454" s="55"/>
    </row>
    <row r="455" spans="8:8" ht="13" x14ac:dyDescent="0.15">
      <c r="H455" s="55"/>
    </row>
    <row r="456" spans="8:8" ht="13" x14ac:dyDescent="0.15">
      <c r="H456" s="55"/>
    </row>
    <row r="457" spans="8:8" ht="13" x14ac:dyDescent="0.15">
      <c r="H457" s="55"/>
    </row>
    <row r="458" spans="8:8" ht="13" x14ac:dyDescent="0.15">
      <c r="H458" s="55"/>
    </row>
    <row r="459" spans="8:8" ht="13" x14ac:dyDescent="0.15">
      <c r="H459" s="55"/>
    </row>
    <row r="460" spans="8:8" ht="13" x14ac:dyDescent="0.15">
      <c r="H460" s="55"/>
    </row>
    <row r="461" spans="8:8" ht="13" x14ac:dyDescent="0.15">
      <c r="H461" s="55"/>
    </row>
    <row r="462" spans="8:8" ht="13" x14ac:dyDescent="0.15">
      <c r="H462" s="55"/>
    </row>
    <row r="463" spans="8:8" ht="13" x14ac:dyDescent="0.15">
      <c r="H463" s="55"/>
    </row>
    <row r="464" spans="8:8" ht="13" x14ac:dyDescent="0.15">
      <c r="H464" s="55"/>
    </row>
    <row r="465" spans="8:8" ht="13" x14ac:dyDescent="0.15">
      <c r="H465" s="55"/>
    </row>
    <row r="466" spans="8:8" ht="13" x14ac:dyDescent="0.15">
      <c r="H466" s="55"/>
    </row>
    <row r="467" spans="8:8" ht="13" x14ac:dyDescent="0.15">
      <c r="H467" s="55"/>
    </row>
    <row r="468" spans="8:8" ht="13" x14ac:dyDescent="0.15">
      <c r="H468" s="55"/>
    </row>
    <row r="469" spans="8:8" ht="13" x14ac:dyDescent="0.15">
      <c r="H469" s="55"/>
    </row>
    <row r="470" spans="8:8" ht="13" x14ac:dyDescent="0.15">
      <c r="H470" s="55"/>
    </row>
    <row r="471" spans="8:8" ht="13" x14ac:dyDescent="0.15">
      <c r="H471" s="55"/>
    </row>
    <row r="472" spans="8:8" ht="13" x14ac:dyDescent="0.15">
      <c r="H472" s="55"/>
    </row>
    <row r="473" spans="8:8" ht="13" x14ac:dyDescent="0.15">
      <c r="H473" s="55"/>
    </row>
    <row r="474" spans="8:8" ht="13" x14ac:dyDescent="0.15">
      <c r="H474" s="55"/>
    </row>
    <row r="475" spans="8:8" ht="13" x14ac:dyDescent="0.15">
      <c r="H475" s="55"/>
    </row>
    <row r="476" spans="8:8" ht="13" x14ac:dyDescent="0.15">
      <c r="H476" s="55"/>
    </row>
    <row r="477" spans="8:8" ht="13" x14ac:dyDescent="0.15">
      <c r="H477" s="55"/>
    </row>
    <row r="478" spans="8:8" ht="13" x14ac:dyDescent="0.15">
      <c r="H478" s="55"/>
    </row>
    <row r="479" spans="8:8" ht="13" x14ac:dyDescent="0.15">
      <c r="H479" s="55"/>
    </row>
    <row r="480" spans="8:8" ht="13" x14ac:dyDescent="0.15">
      <c r="H480" s="55"/>
    </row>
    <row r="481" spans="8:8" ht="13" x14ac:dyDescent="0.15">
      <c r="H481" s="55"/>
    </row>
    <row r="482" spans="8:8" ht="13" x14ac:dyDescent="0.15">
      <c r="H482" s="55"/>
    </row>
    <row r="483" spans="8:8" ht="13" x14ac:dyDescent="0.15">
      <c r="H483" s="55"/>
    </row>
    <row r="484" spans="8:8" ht="13" x14ac:dyDescent="0.15">
      <c r="H484" s="55"/>
    </row>
    <row r="485" spans="8:8" ht="13" x14ac:dyDescent="0.15">
      <c r="H485" s="55"/>
    </row>
    <row r="486" spans="8:8" ht="13" x14ac:dyDescent="0.15">
      <c r="H486" s="55"/>
    </row>
    <row r="487" spans="8:8" ht="13" x14ac:dyDescent="0.15">
      <c r="H487" s="55"/>
    </row>
    <row r="488" spans="8:8" ht="13" x14ac:dyDescent="0.15">
      <c r="H488" s="55"/>
    </row>
    <row r="489" spans="8:8" ht="13" x14ac:dyDescent="0.15">
      <c r="H489" s="55"/>
    </row>
    <row r="490" spans="8:8" ht="13" x14ac:dyDescent="0.15">
      <c r="H490" s="55"/>
    </row>
    <row r="491" spans="8:8" ht="13" x14ac:dyDescent="0.15">
      <c r="H491" s="55"/>
    </row>
    <row r="492" spans="8:8" ht="13" x14ac:dyDescent="0.15">
      <c r="H492" s="55"/>
    </row>
    <row r="493" spans="8:8" ht="13" x14ac:dyDescent="0.15">
      <c r="H493" s="55"/>
    </row>
    <row r="494" spans="8:8" ht="13" x14ac:dyDescent="0.15">
      <c r="H494" s="55"/>
    </row>
    <row r="495" spans="8:8" ht="13" x14ac:dyDescent="0.15">
      <c r="H495" s="55"/>
    </row>
    <row r="496" spans="8:8" ht="13" x14ac:dyDescent="0.15">
      <c r="H496" s="55"/>
    </row>
    <row r="497" spans="8:8" ht="13" x14ac:dyDescent="0.15">
      <c r="H497" s="55"/>
    </row>
    <row r="498" spans="8:8" ht="13" x14ac:dyDescent="0.15">
      <c r="H498" s="55"/>
    </row>
    <row r="499" spans="8:8" ht="13" x14ac:dyDescent="0.15">
      <c r="H499" s="55"/>
    </row>
    <row r="500" spans="8:8" ht="13" x14ac:dyDescent="0.15">
      <c r="H500" s="55"/>
    </row>
    <row r="501" spans="8:8" ht="13" x14ac:dyDescent="0.15">
      <c r="H501" s="55"/>
    </row>
    <row r="502" spans="8:8" ht="13" x14ac:dyDescent="0.15">
      <c r="H502" s="55"/>
    </row>
    <row r="503" spans="8:8" ht="13" x14ac:dyDescent="0.15">
      <c r="H503" s="55"/>
    </row>
    <row r="504" spans="8:8" ht="13" x14ac:dyDescent="0.15">
      <c r="H504" s="55"/>
    </row>
    <row r="505" spans="8:8" ht="13" x14ac:dyDescent="0.15">
      <c r="H505" s="55"/>
    </row>
    <row r="506" spans="8:8" ht="13" x14ac:dyDescent="0.15">
      <c r="H506" s="55"/>
    </row>
    <row r="507" spans="8:8" ht="13" x14ac:dyDescent="0.15">
      <c r="H507" s="55"/>
    </row>
    <row r="508" spans="8:8" ht="13" x14ac:dyDescent="0.15">
      <c r="H508" s="55"/>
    </row>
    <row r="509" spans="8:8" ht="13" x14ac:dyDescent="0.15">
      <c r="H509" s="55"/>
    </row>
    <row r="510" spans="8:8" ht="13" x14ac:dyDescent="0.15">
      <c r="H510" s="55"/>
    </row>
    <row r="511" spans="8:8" ht="13" x14ac:dyDescent="0.15">
      <c r="H511" s="55"/>
    </row>
    <row r="512" spans="8:8" ht="13" x14ac:dyDescent="0.15">
      <c r="H512" s="55"/>
    </row>
    <row r="513" spans="8:8" ht="13" x14ac:dyDescent="0.15">
      <c r="H513" s="55"/>
    </row>
    <row r="514" spans="8:8" ht="13" x14ac:dyDescent="0.15">
      <c r="H514" s="55"/>
    </row>
    <row r="515" spans="8:8" ht="13" x14ac:dyDescent="0.15">
      <c r="H515" s="55"/>
    </row>
    <row r="516" spans="8:8" ht="13" x14ac:dyDescent="0.15">
      <c r="H516" s="55"/>
    </row>
    <row r="517" spans="8:8" ht="13" x14ac:dyDescent="0.15">
      <c r="H517" s="55"/>
    </row>
    <row r="518" spans="8:8" ht="13" x14ac:dyDescent="0.15">
      <c r="H518" s="55"/>
    </row>
    <row r="519" spans="8:8" ht="13" x14ac:dyDescent="0.15">
      <c r="H519" s="55"/>
    </row>
    <row r="520" spans="8:8" ht="13" x14ac:dyDescent="0.15">
      <c r="H520" s="55"/>
    </row>
    <row r="521" spans="8:8" ht="13" x14ac:dyDescent="0.15">
      <c r="H521" s="55"/>
    </row>
    <row r="522" spans="8:8" ht="13" x14ac:dyDescent="0.15">
      <c r="H522" s="55"/>
    </row>
    <row r="523" spans="8:8" ht="13" x14ac:dyDescent="0.15">
      <c r="H523" s="55"/>
    </row>
    <row r="524" spans="8:8" ht="13" x14ac:dyDescent="0.15">
      <c r="H524" s="55"/>
    </row>
    <row r="525" spans="8:8" ht="13" x14ac:dyDescent="0.15">
      <c r="H525" s="55"/>
    </row>
    <row r="526" spans="8:8" ht="13" x14ac:dyDescent="0.15">
      <c r="H526" s="55"/>
    </row>
    <row r="527" spans="8:8" ht="13" x14ac:dyDescent="0.15">
      <c r="H527" s="55"/>
    </row>
    <row r="528" spans="8:8" ht="13" x14ac:dyDescent="0.15">
      <c r="H528" s="55"/>
    </row>
    <row r="529" spans="8:8" ht="13" x14ac:dyDescent="0.15">
      <c r="H529" s="55"/>
    </row>
    <row r="530" spans="8:8" ht="13" x14ac:dyDescent="0.15">
      <c r="H530" s="55"/>
    </row>
    <row r="531" spans="8:8" ht="13" x14ac:dyDescent="0.15">
      <c r="H531" s="55"/>
    </row>
    <row r="532" spans="8:8" ht="13" x14ac:dyDescent="0.15">
      <c r="H532" s="55"/>
    </row>
    <row r="533" spans="8:8" ht="13" x14ac:dyDescent="0.15">
      <c r="H533" s="55"/>
    </row>
    <row r="534" spans="8:8" ht="13" x14ac:dyDescent="0.15">
      <c r="H534" s="55"/>
    </row>
    <row r="535" spans="8:8" ht="13" x14ac:dyDescent="0.15">
      <c r="H535" s="55"/>
    </row>
    <row r="536" spans="8:8" ht="13" x14ac:dyDescent="0.15">
      <c r="H536" s="55"/>
    </row>
    <row r="537" spans="8:8" ht="13" x14ac:dyDescent="0.15">
      <c r="H537" s="55"/>
    </row>
    <row r="538" spans="8:8" ht="13" x14ac:dyDescent="0.15">
      <c r="H538" s="55"/>
    </row>
    <row r="539" spans="8:8" ht="13" x14ac:dyDescent="0.15">
      <c r="H539" s="55"/>
    </row>
    <row r="540" spans="8:8" ht="13" x14ac:dyDescent="0.15">
      <c r="H540" s="55"/>
    </row>
    <row r="541" spans="8:8" ht="13" x14ac:dyDescent="0.15">
      <c r="H541" s="55"/>
    </row>
    <row r="542" spans="8:8" ht="13" x14ac:dyDescent="0.15">
      <c r="H542" s="55"/>
    </row>
    <row r="543" spans="8:8" ht="13" x14ac:dyDescent="0.15">
      <c r="H543" s="55"/>
    </row>
    <row r="544" spans="8:8" ht="13" x14ac:dyDescent="0.15">
      <c r="H544" s="55"/>
    </row>
    <row r="545" spans="8:8" ht="13" x14ac:dyDescent="0.15">
      <c r="H545" s="55"/>
    </row>
    <row r="546" spans="8:8" ht="13" x14ac:dyDescent="0.15">
      <c r="H546" s="55"/>
    </row>
    <row r="547" spans="8:8" ht="13" x14ac:dyDescent="0.15">
      <c r="H547" s="55"/>
    </row>
    <row r="548" spans="8:8" ht="13" x14ac:dyDescent="0.15">
      <c r="H548" s="55"/>
    </row>
    <row r="549" spans="8:8" ht="13" x14ac:dyDescent="0.15">
      <c r="H549" s="55"/>
    </row>
    <row r="550" spans="8:8" ht="13" x14ac:dyDescent="0.15">
      <c r="H550" s="55"/>
    </row>
    <row r="551" spans="8:8" ht="13" x14ac:dyDescent="0.15">
      <c r="H551" s="55"/>
    </row>
    <row r="552" spans="8:8" ht="13" x14ac:dyDescent="0.15">
      <c r="H552" s="55"/>
    </row>
    <row r="553" spans="8:8" ht="13" x14ac:dyDescent="0.15">
      <c r="H553" s="55"/>
    </row>
    <row r="554" spans="8:8" ht="13" x14ac:dyDescent="0.15">
      <c r="H554" s="55"/>
    </row>
    <row r="555" spans="8:8" ht="13" x14ac:dyDescent="0.15">
      <c r="H555" s="55"/>
    </row>
    <row r="556" spans="8:8" ht="13" x14ac:dyDescent="0.15">
      <c r="H556" s="55"/>
    </row>
    <row r="557" spans="8:8" ht="13" x14ac:dyDescent="0.15">
      <c r="H557" s="55"/>
    </row>
    <row r="558" spans="8:8" ht="13" x14ac:dyDescent="0.15">
      <c r="H558" s="55"/>
    </row>
    <row r="559" spans="8:8" ht="13" x14ac:dyDescent="0.15">
      <c r="H559" s="55"/>
    </row>
    <row r="560" spans="8:8" ht="13" x14ac:dyDescent="0.15">
      <c r="H560" s="55"/>
    </row>
    <row r="561" spans="8:8" ht="13" x14ac:dyDescent="0.15">
      <c r="H561" s="55"/>
    </row>
    <row r="562" spans="8:8" ht="13" x14ac:dyDescent="0.15">
      <c r="H562" s="55"/>
    </row>
    <row r="563" spans="8:8" ht="13" x14ac:dyDescent="0.15">
      <c r="H563" s="55"/>
    </row>
    <row r="564" spans="8:8" ht="13" x14ac:dyDescent="0.15">
      <c r="H564" s="55"/>
    </row>
    <row r="565" spans="8:8" ht="13" x14ac:dyDescent="0.15">
      <c r="H565" s="55"/>
    </row>
    <row r="566" spans="8:8" ht="13" x14ac:dyDescent="0.15">
      <c r="H566" s="55"/>
    </row>
    <row r="567" spans="8:8" ht="13" x14ac:dyDescent="0.15">
      <c r="H567" s="55"/>
    </row>
    <row r="568" spans="8:8" ht="13" x14ac:dyDescent="0.15">
      <c r="H568" s="55"/>
    </row>
    <row r="569" spans="8:8" ht="13" x14ac:dyDescent="0.15">
      <c r="H569" s="55"/>
    </row>
    <row r="570" spans="8:8" ht="13" x14ac:dyDescent="0.15">
      <c r="H570" s="55"/>
    </row>
    <row r="571" spans="8:8" ht="13" x14ac:dyDescent="0.15">
      <c r="H571" s="55"/>
    </row>
    <row r="572" spans="8:8" ht="13" x14ac:dyDescent="0.15">
      <c r="H572" s="55"/>
    </row>
    <row r="573" spans="8:8" ht="13" x14ac:dyDescent="0.15">
      <c r="H573" s="55"/>
    </row>
    <row r="574" spans="8:8" ht="13" x14ac:dyDescent="0.15">
      <c r="H574" s="55"/>
    </row>
    <row r="575" spans="8:8" ht="13" x14ac:dyDescent="0.15">
      <c r="H575" s="55"/>
    </row>
    <row r="576" spans="8:8" ht="13" x14ac:dyDescent="0.15">
      <c r="H576" s="55"/>
    </row>
    <row r="577" spans="8:8" ht="13" x14ac:dyDescent="0.15">
      <c r="H577" s="55"/>
    </row>
    <row r="578" spans="8:8" ht="13" x14ac:dyDescent="0.15">
      <c r="H578" s="55"/>
    </row>
    <row r="579" spans="8:8" ht="13" x14ac:dyDescent="0.15">
      <c r="H579" s="55"/>
    </row>
    <row r="580" spans="8:8" ht="13" x14ac:dyDescent="0.15">
      <c r="H580" s="55"/>
    </row>
    <row r="581" spans="8:8" ht="13" x14ac:dyDescent="0.15">
      <c r="H581" s="55"/>
    </row>
    <row r="582" spans="8:8" ht="13" x14ac:dyDescent="0.15">
      <c r="H582" s="55"/>
    </row>
    <row r="583" spans="8:8" ht="13" x14ac:dyDescent="0.15">
      <c r="H583" s="55"/>
    </row>
    <row r="584" spans="8:8" ht="13" x14ac:dyDescent="0.15">
      <c r="H584" s="55"/>
    </row>
    <row r="585" spans="8:8" ht="13" x14ac:dyDescent="0.15">
      <c r="H585" s="55"/>
    </row>
    <row r="586" spans="8:8" ht="13" x14ac:dyDescent="0.15">
      <c r="H586" s="55"/>
    </row>
    <row r="587" spans="8:8" ht="13" x14ac:dyDescent="0.15">
      <c r="H587" s="55"/>
    </row>
    <row r="588" spans="8:8" ht="13" x14ac:dyDescent="0.15">
      <c r="H588" s="55"/>
    </row>
    <row r="589" spans="8:8" ht="13" x14ac:dyDescent="0.15">
      <c r="H589" s="55"/>
    </row>
    <row r="590" spans="8:8" ht="13" x14ac:dyDescent="0.15">
      <c r="H590" s="55"/>
    </row>
    <row r="591" spans="8:8" ht="13" x14ac:dyDescent="0.15">
      <c r="H591" s="55"/>
    </row>
    <row r="592" spans="8:8" ht="13" x14ac:dyDescent="0.15">
      <c r="H592" s="55"/>
    </row>
    <row r="593" spans="8:8" ht="13" x14ac:dyDescent="0.15">
      <c r="H593" s="55"/>
    </row>
    <row r="594" spans="8:8" ht="13" x14ac:dyDescent="0.15">
      <c r="H594" s="55"/>
    </row>
    <row r="595" spans="8:8" ht="13" x14ac:dyDescent="0.15">
      <c r="H595" s="55"/>
    </row>
    <row r="596" spans="8:8" ht="13" x14ac:dyDescent="0.15">
      <c r="H596" s="55"/>
    </row>
    <row r="597" spans="8:8" ht="13" x14ac:dyDescent="0.15">
      <c r="H597" s="55"/>
    </row>
    <row r="598" spans="8:8" ht="13" x14ac:dyDescent="0.15">
      <c r="H598" s="55"/>
    </row>
    <row r="599" spans="8:8" ht="13" x14ac:dyDescent="0.15">
      <c r="H599" s="55"/>
    </row>
    <row r="600" spans="8:8" ht="13" x14ac:dyDescent="0.15">
      <c r="H600" s="55"/>
    </row>
    <row r="601" spans="8:8" ht="13" x14ac:dyDescent="0.15">
      <c r="H601" s="55"/>
    </row>
    <row r="602" spans="8:8" ht="13" x14ac:dyDescent="0.15">
      <c r="H602" s="55"/>
    </row>
    <row r="603" spans="8:8" ht="13" x14ac:dyDescent="0.15">
      <c r="H603" s="55"/>
    </row>
    <row r="604" spans="8:8" ht="13" x14ac:dyDescent="0.15">
      <c r="H604" s="55"/>
    </row>
    <row r="605" spans="8:8" ht="13" x14ac:dyDescent="0.15">
      <c r="H605" s="55"/>
    </row>
    <row r="606" spans="8:8" ht="13" x14ac:dyDescent="0.15">
      <c r="H606" s="55"/>
    </row>
    <row r="607" spans="8:8" ht="13" x14ac:dyDescent="0.15">
      <c r="H607" s="55"/>
    </row>
    <row r="608" spans="8:8" ht="13" x14ac:dyDescent="0.15">
      <c r="H608" s="55"/>
    </row>
    <row r="609" spans="8:8" ht="13" x14ac:dyDescent="0.15">
      <c r="H609" s="55"/>
    </row>
    <row r="610" spans="8:8" ht="13" x14ac:dyDescent="0.15">
      <c r="H610" s="55"/>
    </row>
    <row r="611" spans="8:8" ht="13" x14ac:dyDescent="0.15">
      <c r="H611" s="55"/>
    </row>
    <row r="612" spans="8:8" ht="13" x14ac:dyDescent="0.15">
      <c r="H612" s="55"/>
    </row>
    <row r="613" spans="8:8" ht="13" x14ac:dyDescent="0.15">
      <c r="H613" s="55"/>
    </row>
    <row r="614" spans="8:8" ht="13" x14ac:dyDescent="0.15">
      <c r="H614" s="55"/>
    </row>
    <row r="615" spans="8:8" ht="13" x14ac:dyDescent="0.15">
      <c r="H615" s="55"/>
    </row>
    <row r="616" spans="8:8" ht="13" x14ac:dyDescent="0.15">
      <c r="H616" s="55"/>
    </row>
    <row r="617" spans="8:8" ht="13" x14ac:dyDescent="0.15">
      <c r="H617" s="55"/>
    </row>
    <row r="618" spans="8:8" ht="13" x14ac:dyDescent="0.15">
      <c r="H618" s="55"/>
    </row>
    <row r="619" spans="8:8" ht="13" x14ac:dyDescent="0.15">
      <c r="H619" s="55"/>
    </row>
    <row r="620" spans="8:8" ht="13" x14ac:dyDescent="0.15">
      <c r="H620" s="55"/>
    </row>
    <row r="621" spans="8:8" ht="13" x14ac:dyDescent="0.15">
      <c r="H621" s="55"/>
    </row>
    <row r="622" spans="8:8" ht="13" x14ac:dyDescent="0.15">
      <c r="H622" s="55"/>
    </row>
    <row r="623" spans="8:8" ht="13" x14ac:dyDescent="0.15">
      <c r="H623" s="55"/>
    </row>
    <row r="624" spans="8:8" ht="13" x14ac:dyDescent="0.15">
      <c r="H624" s="55"/>
    </row>
    <row r="625" spans="8:8" ht="13" x14ac:dyDescent="0.15">
      <c r="H625" s="55"/>
    </row>
    <row r="626" spans="8:8" ht="13" x14ac:dyDescent="0.15">
      <c r="H626" s="55"/>
    </row>
    <row r="627" spans="8:8" ht="13" x14ac:dyDescent="0.15">
      <c r="H627" s="55"/>
    </row>
    <row r="628" spans="8:8" ht="13" x14ac:dyDescent="0.15">
      <c r="H628" s="55"/>
    </row>
    <row r="629" spans="8:8" ht="13" x14ac:dyDescent="0.15">
      <c r="H629" s="55"/>
    </row>
    <row r="630" spans="8:8" ht="13" x14ac:dyDescent="0.15">
      <c r="H630" s="55"/>
    </row>
    <row r="631" spans="8:8" ht="13" x14ac:dyDescent="0.15">
      <c r="H631" s="55"/>
    </row>
    <row r="632" spans="8:8" ht="13" x14ac:dyDescent="0.15">
      <c r="H632" s="55"/>
    </row>
    <row r="633" spans="8:8" ht="13" x14ac:dyDescent="0.15">
      <c r="H633" s="55"/>
    </row>
    <row r="634" spans="8:8" ht="13" x14ac:dyDescent="0.15">
      <c r="H634" s="55"/>
    </row>
    <row r="635" spans="8:8" ht="13" x14ac:dyDescent="0.15">
      <c r="H635" s="55"/>
    </row>
    <row r="636" spans="8:8" ht="13" x14ac:dyDescent="0.15">
      <c r="H636" s="55"/>
    </row>
    <row r="637" spans="8:8" ht="13" x14ac:dyDescent="0.15">
      <c r="H637" s="55"/>
    </row>
    <row r="638" spans="8:8" ht="13" x14ac:dyDescent="0.15">
      <c r="H638" s="55"/>
    </row>
    <row r="639" spans="8:8" ht="13" x14ac:dyDescent="0.15">
      <c r="H639" s="55"/>
    </row>
    <row r="640" spans="8:8" ht="13" x14ac:dyDescent="0.15">
      <c r="H640" s="55"/>
    </row>
    <row r="641" spans="8:8" ht="13" x14ac:dyDescent="0.15">
      <c r="H641" s="55"/>
    </row>
    <row r="642" spans="8:8" ht="13" x14ac:dyDescent="0.15">
      <c r="H642" s="55"/>
    </row>
    <row r="643" spans="8:8" ht="13" x14ac:dyDescent="0.15">
      <c r="H643" s="55"/>
    </row>
    <row r="644" spans="8:8" ht="13" x14ac:dyDescent="0.15">
      <c r="H644" s="55"/>
    </row>
    <row r="645" spans="8:8" ht="13" x14ac:dyDescent="0.15">
      <c r="H645" s="55"/>
    </row>
    <row r="646" spans="8:8" ht="13" x14ac:dyDescent="0.15">
      <c r="H646" s="55"/>
    </row>
    <row r="647" spans="8:8" ht="13" x14ac:dyDescent="0.15">
      <c r="H647" s="55"/>
    </row>
    <row r="648" spans="8:8" ht="13" x14ac:dyDescent="0.15">
      <c r="H648" s="55"/>
    </row>
    <row r="649" spans="8:8" ht="13" x14ac:dyDescent="0.15">
      <c r="H649" s="55"/>
    </row>
    <row r="650" spans="8:8" ht="13" x14ac:dyDescent="0.15">
      <c r="H650" s="55"/>
    </row>
    <row r="651" spans="8:8" ht="13" x14ac:dyDescent="0.15">
      <c r="H651" s="55"/>
    </row>
    <row r="652" spans="8:8" ht="13" x14ac:dyDescent="0.15">
      <c r="H652" s="55"/>
    </row>
    <row r="653" spans="8:8" ht="13" x14ac:dyDescent="0.15">
      <c r="H653" s="55"/>
    </row>
    <row r="654" spans="8:8" ht="13" x14ac:dyDescent="0.15">
      <c r="H654" s="55"/>
    </row>
    <row r="655" spans="8:8" ht="13" x14ac:dyDescent="0.15">
      <c r="H655" s="55"/>
    </row>
    <row r="656" spans="8:8" ht="13" x14ac:dyDescent="0.15">
      <c r="H656" s="55"/>
    </row>
    <row r="657" spans="8:8" ht="13" x14ac:dyDescent="0.15">
      <c r="H657" s="55"/>
    </row>
    <row r="658" spans="8:8" ht="13" x14ac:dyDescent="0.15">
      <c r="H658" s="55"/>
    </row>
    <row r="659" spans="8:8" ht="13" x14ac:dyDescent="0.15">
      <c r="H659" s="55"/>
    </row>
    <row r="660" spans="8:8" ht="13" x14ac:dyDescent="0.15">
      <c r="H660" s="55"/>
    </row>
    <row r="661" spans="8:8" ht="13" x14ac:dyDescent="0.15">
      <c r="H661" s="55"/>
    </row>
    <row r="662" spans="8:8" ht="13" x14ac:dyDescent="0.15">
      <c r="H662" s="55"/>
    </row>
    <row r="663" spans="8:8" ht="13" x14ac:dyDescent="0.15">
      <c r="H663" s="55"/>
    </row>
    <row r="664" spans="8:8" ht="13" x14ac:dyDescent="0.15">
      <c r="H664" s="55"/>
    </row>
    <row r="665" spans="8:8" ht="13" x14ac:dyDescent="0.15">
      <c r="H665" s="55"/>
    </row>
    <row r="666" spans="8:8" ht="13" x14ac:dyDescent="0.15">
      <c r="H666" s="55"/>
    </row>
    <row r="667" spans="8:8" ht="13" x14ac:dyDescent="0.15">
      <c r="H667" s="55"/>
    </row>
    <row r="668" spans="8:8" ht="13" x14ac:dyDescent="0.15">
      <c r="H668" s="55"/>
    </row>
    <row r="669" spans="8:8" ht="13" x14ac:dyDescent="0.15">
      <c r="H669" s="55"/>
    </row>
    <row r="670" spans="8:8" ht="13" x14ac:dyDescent="0.15">
      <c r="H670" s="55"/>
    </row>
    <row r="671" spans="8:8" ht="13" x14ac:dyDescent="0.15">
      <c r="H671" s="55"/>
    </row>
    <row r="672" spans="8:8" ht="13" x14ac:dyDescent="0.15">
      <c r="H672" s="55"/>
    </row>
    <row r="673" spans="8:8" ht="13" x14ac:dyDescent="0.15">
      <c r="H673" s="55"/>
    </row>
    <row r="674" spans="8:8" ht="13" x14ac:dyDescent="0.15">
      <c r="H674" s="55"/>
    </row>
    <row r="675" spans="8:8" ht="13" x14ac:dyDescent="0.15">
      <c r="H675" s="55"/>
    </row>
    <row r="676" spans="8:8" ht="13" x14ac:dyDescent="0.15">
      <c r="H676" s="55"/>
    </row>
    <row r="677" spans="8:8" ht="13" x14ac:dyDescent="0.15">
      <c r="H677" s="55"/>
    </row>
    <row r="678" spans="8:8" ht="13" x14ac:dyDescent="0.15">
      <c r="H678" s="55"/>
    </row>
    <row r="679" spans="8:8" ht="13" x14ac:dyDescent="0.15">
      <c r="H679" s="55"/>
    </row>
    <row r="680" spans="8:8" ht="13" x14ac:dyDescent="0.15">
      <c r="H680" s="55"/>
    </row>
    <row r="681" spans="8:8" ht="13" x14ac:dyDescent="0.15">
      <c r="H681" s="55"/>
    </row>
    <row r="682" spans="8:8" ht="13" x14ac:dyDescent="0.15">
      <c r="H682" s="55"/>
    </row>
    <row r="683" spans="8:8" ht="13" x14ac:dyDescent="0.15">
      <c r="H683" s="55"/>
    </row>
    <row r="684" spans="8:8" ht="13" x14ac:dyDescent="0.15">
      <c r="H684" s="55"/>
    </row>
    <row r="685" spans="8:8" ht="13" x14ac:dyDescent="0.15">
      <c r="H685" s="55"/>
    </row>
    <row r="686" spans="8:8" ht="13" x14ac:dyDescent="0.15">
      <c r="H686" s="55"/>
    </row>
    <row r="687" spans="8:8" ht="13" x14ac:dyDescent="0.15">
      <c r="H687" s="55"/>
    </row>
    <row r="688" spans="8:8" ht="13" x14ac:dyDescent="0.15">
      <c r="H688" s="55"/>
    </row>
    <row r="689" spans="8:8" ht="13" x14ac:dyDescent="0.15">
      <c r="H689" s="55"/>
    </row>
    <row r="690" spans="8:8" ht="13" x14ac:dyDescent="0.15">
      <c r="H690" s="55"/>
    </row>
    <row r="691" spans="8:8" ht="13" x14ac:dyDescent="0.15">
      <c r="H691" s="55"/>
    </row>
    <row r="692" spans="8:8" ht="13" x14ac:dyDescent="0.15">
      <c r="H692" s="55"/>
    </row>
    <row r="693" spans="8:8" ht="13" x14ac:dyDescent="0.15">
      <c r="H693" s="55"/>
    </row>
    <row r="694" spans="8:8" ht="13" x14ac:dyDescent="0.15">
      <c r="H694" s="55"/>
    </row>
    <row r="695" spans="8:8" ht="13" x14ac:dyDescent="0.15">
      <c r="H695" s="55"/>
    </row>
    <row r="696" spans="8:8" ht="13" x14ac:dyDescent="0.15">
      <c r="H696" s="55"/>
    </row>
    <row r="697" spans="8:8" ht="13" x14ac:dyDescent="0.15">
      <c r="H697" s="55"/>
    </row>
    <row r="698" spans="8:8" ht="13" x14ac:dyDescent="0.15">
      <c r="H698" s="55"/>
    </row>
    <row r="699" spans="8:8" ht="13" x14ac:dyDescent="0.15">
      <c r="H699" s="55"/>
    </row>
    <row r="700" spans="8:8" ht="13" x14ac:dyDescent="0.15">
      <c r="H700" s="55"/>
    </row>
    <row r="701" spans="8:8" ht="13" x14ac:dyDescent="0.15">
      <c r="H701" s="55"/>
    </row>
    <row r="702" spans="8:8" ht="13" x14ac:dyDescent="0.15">
      <c r="H702" s="55"/>
    </row>
    <row r="703" spans="8:8" ht="13" x14ac:dyDescent="0.15">
      <c r="H703" s="55"/>
    </row>
    <row r="704" spans="8:8" ht="13" x14ac:dyDescent="0.15">
      <c r="H704" s="55"/>
    </row>
    <row r="705" spans="8:8" ht="13" x14ac:dyDescent="0.15">
      <c r="H705" s="55"/>
    </row>
    <row r="706" spans="8:8" ht="13" x14ac:dyDescent="0.15">
      <c r="H706" s="55"/>
    </row>
    <row r="707" spans="8:8" ht="13" x14ac:dyDescent="0.15">
      <c r="H707" s="55"/>
    </row>
    <row r="708" spans="8:8" ht="13" x14ac:dyDescent="0.15">
      <c r="H708" s="55"/>
    </row>
    <row r="709" spans="8:8" ht="13" x14ac:dyDescent="0.15">
      <c r="H709" s="55"/>
    </row>
    <row r="710" spans="8:8" ht="13" x14ac:dyDescent="0.15">
      <c r="H710" s="55"/>
    </row>
    <row r="711" spans="8:8" ht="13" x14ac:dyDescent="0.15">
      <c r="H711" s="55"/>
    </row>
    <row r="712" spans="8:8" ht="13" x14ac:dyDescent="0.15">
      <c r="H712" s="55"/>
    </row>
    <row r="713" spans="8:8" ht="13" x14ac:dyDescent="0.15">
      <c r="H713" s="55"/>
    </row>
    <row r="714" spans="8:8" ht="13" x14ac:dyDescent="0.15">
      <c r="H714" s="55"/>
    </row>
    <row r="715" spans="8:8" ht="13" x14ac:dyDescent="0.15">
      <c r="H715" s="55"/>
    </row>
    <row r="716" spans="8:8" ht="13" x14ac:dyDescent="0.15">
      <c r="H716" s="55"/>
    </row>
    <row r="717" spans="8:8" ht="13" x14ac:dyDescent="0.15">
      <c r="H717" s="55"/>
    </row>
    <row r="718" spans="8:8" ht="13" x14ac:dyDescent="0.15">
      <c r="H718" s="55"/>
    </row>
    <row r="719" spans="8:8" ht="13" x14ac:dyDescent="0.15">
      <c r="H719" s="55"/>
    </row>
    <row r="720" spans="8:8" ht="13" x14ac:dyDescent="0.15">
      <c r="H720" s="55"/>
    </row>
    <row r="721" spans="8:8" ht="13" x14ac:dyDescent="0.15">
      <c r="H721" s="55"/>
    </row>
    <row r="722" spans="8:8" ht="13" x14ac:dyDescent="0.15">
      <c r="H722" s="55"/>
    </row>
    <row r="723" spans="8:8" ht="13" x14ac:dyDescent="0.15">
      <c r="H723" s="55"/>
    </row>
    <row r="724" spans="8:8" ht="13" x14ac:dyDescent="0.15">
      <c r="H724" s="55"/>
    </row>
    <row r="725" spans="8:8" ht="13" x14ac:dyDescent="0.15">
      <c r="H725" s="55"/>
    </row>
    <row r="726" spans="8:8" ht="13" x14ac:dyDescent="0.15">
      <c r="H726" s="55"/>
    </row>
    <row r="727" spans="8:8" ht="13" x14ac:dyDescent="0.15">
      <c r="H727" s="55"/>
    </row>
    <row r="728" spans="8:8" ht="13" x14ac:dyDescent="0.15">
      <c r="H728" s="55"/>
    </row>
    <row r="729" spans="8:8" ht="13" x14ac:dyDescent="0.15">
      <c r="H729" s="55"/>
    </row>
    <row r="730" spans="8:8" ht="13" x14ac:dyDescent="0.15">
      <c r="H730" s="55"/>
    </row>
    <row r="731" spans="8:8" ht="13" x14ac:dyDescent="0.15">
      <c r="H731" s="55"/>
    </row>
    <row r="732" spans="8:8" ht="13" x14ac:dyDescent="0.15">
      <c r="H732" s="55"/>
    </row>
    <row r="733" spans="8:8" ht="13" x14ac:dyDescent="0.15">
      <c r="H733" s="55"/>
    </row>
    <row r="734" spans="8:8" ht="13" x14ac:dyDescent="0.15">
      <c r="H734" s="55"/>
    </row>
    <row r="735" spans="8:8" ht="13" x14ac:dyDescent="0.15">
      <c r="H735" s="55"/>
    </row>
    <row r="736" spans="8:8" ht="13" x14ac:dyDescent="0.15">
      <c r="H736" s="55"/>
    </row>
    <row r="737" spans="8:8" ht="13" x14ac:dyDescent="0.15">
      <c r="H737" s="55"/>
    </row>
    <row r="738" spans="8:8" ht="13" x14ac:dyDescent="0.15">
      <c r="H738" s="55"/>
    </row>
    <row r="739" spans="8:8" ht="13" x14ac:dyDescent="0.15">
      <c r="H739" s="55"/>
    </row>
    <row r="740" spans="8:8" ht="13" x14ac:dyDescent="0.15">
      <c r="H740" s="55"/>
    </row>
    <row r="741" spans="8:8" ht="13" x14ac:dyDescent="0.15">
      <c r="H741" s="55"/>
    </row>
    <row r="742" spans="8:8" ht="13" x14ac:dyDescent="0.15">
      <c r="H742" s="55"/>
    </row>
    <row r="743" spans="8:8" ht="13" x14ac:dyDescent="0.15">
      <c r="H743" s="55"/>
    </row>
    <row r="744" spans="8:8" ht="13" x14ac:dyDescent="0.15">
      <c r="H744" s="55"/>
    </row>
    <row r="745" spans="8:8" ht="13" x14ac:dyDescent="0.15">
      <c r="H745" s="55"/>
    </row>
    <row r="746" spans="8:8" ht="13" x14ac:dyDescent="0.15">
      <c r="H746" s="55"/>
    </row>
    <row r="747" spans="8:8" ht="13" x14ac:dyDescent="0.15">
      <c r="H747" s="55"/>
    </row>
    <row r="748" spans="8:8" ht="13" x14ac:dyDescent="0.15">
      <c r="H748" s="55"/>
    </row>
    <row r="749" spans="8:8" ht="13" x14ac:dyDescent="0.15">
      <c r="H749" s="55"/>
    </row>
    <row r="750" spans="8:8" ht="13" x14ac:dyDescent="0.15">
      <c r="H750" s="55"/>
    </row>
    <row r="751" spans="8:8" ht="13" x14ac:dyDescent="0.15">
      <c r="H751" s="55"/>
    </row>
    <row r="752" spans="8:8" ht="13" x14ac:dyDescent="0.15">
      <c r="H752" s="55"/>
    </row>
    <row r="753" spans="8:8" ht="13" x14ac:dyDescent="0.15">
      <c r="H753" s="55"/>
    </row>
    <row r="754" spans="8:8" ht="13" x14ac:dyDescent="0.15">
      <c r="H754" s="55"/>
    </row>
    <row r="755" spans="8:8" ht="13" x14ac:dyDescent="0.15">
      <c r="H755" s="55"/>
    </row>
    <row r="756" spans="8:8" ht="13" x14ac:dyDescent="0.15">
      <c r="H756" s="55"/>
    </row>
    <row r="757" spans="8:8" ht="13" x14ac:dyDescent="0.15">
      <c r="H757" s="55"/>
    </row>
    <row r="758" spans="8:8" ht="13" x14ac:dyDescent="0.15">
      <c r="H758" s="55"/>
    </row>
    <row r="759" spans="8:8" ht="13" x14ac:dyDescent="0.15">
      <c r="H759" s="55"/>
    </row>
    <row r="760" spans="8:8" ht="13" x14ac:dyDescent="0.15">
      <c r="H760" s="55"/>
    </row>
    <row r="761" spans="8:8" ht="13" x14ac:dyDescent="0.15">
      <c r="H761" s="55"/>
    </row>
    <row r="762" spans="8:8" ht="13" x14ac:dyDescent="0.15">
      <c r="H762" s="55"/>
    </row>
    <row r="763" spans="8:8" ht="13" x14ac:dyDescent="0.15">
      <c r="H763" s="55"/>
    </row>
    <row r="764" spans="8:8" ht="13" x14ac:dyDescent="0.15">
      <c r="H764" s="55"/>
    </row>
    <row r="765" spans="8:8" ht="13" x14ac:dyDescent="0.15">
      <c r="H765" s="55"/>
    </row>
    <row r="766" spans="8:8" ht="13" x14ac:dyDescent="0.15">
      <c r="H766" s="55"/>
    </row>
    <row r="767" spans="8:8" ht="13" x14ac:dyDescent="0.15">
      <c r="H767" s="55"/>
    </row>
    <row r="768" spans="8:8" ht="13" x14ac:dyDescent="0.15">
      <c r="H768" s="55"/>
    </row>
    <row r="769" spans="8:8" ht="13" x14ac:dyDescent="0.15">
      <c r="H769" s="55"/>
    </row>
    <row r="770" spans="8:8" ht="13" x14ac:dyDescent="0.15">
      <c r="H770" s="55"/>
    </row>
    <row r="771" spans="8:8" ht="13" x14ac:dyDescent="0.15">
      <c r="H771" s="55"/>
    </row>
    <row r="772" spans="8:8" ht="13" x14ac:dyDescent="0.15">
      <c r="H772" s="55"/>
    </row>
    <row r="773" spans="8:8" ht="13" x14ac:dyDescent="0.15">
      <c r="H773" s="55"/>
    </row>
    <row r="774" spans="8:8" ht="13" x14ac:dyDescent="0.15">
      <c r="H774" s="55"/>
    </row>
    <row r="775" spans="8:8" ht="13" x14ac:dyDescent="0.15">
      <c r="H775" s="55"/>
    </row>
    <row r="776" spans="8:8" ht="13" x14ac:dyDescent="0.15">
      <c r="H776" s="55"/>
    </row>
    <row r="777" spans="8:8" ht="13" x14ac:dyDescent="0.15">
      <c r="H777" s="55"/>
    </row>
    <row r="778" spans="8:8" ht="13" x14ac:dyDescent="0.15">
      <c r="H778" s="55"/>
    </row>
    <row r="779" spans="8:8" ht="13" x14ac:dyDescent="0.15">
      <c r="H779" s="55"/>
    </row>
    <row r="780" spans="8:8" ht="13" x14ac:dyDescent="0.15">
      <c r="H780" s="55"/>
    </row>
    <row r="781" spans="8:8" ht="13" x14ac:dyDescent="0.15">
      <c r="H781" s="55"/>
    </row>
    <row r="782" spans="8:8" ht="13" x14ac:dyDescent="0.15">
      <c r="H782" s="55"/>
    </row>
    <row r="783" spans="8:8" ht="13" x14ac:dyDescent="0.15">
      <c r="H783" s="55"/>
    </row>
    <row r="784" spans="8:8" ht="13" x14ac:dyDescent="0.15">
      <c r="H784" s="55"/>
    </row>
    <row r="785" spans="8:8" ht="13" x14ac:dyDescent="0.15">
      <c r="H785" s="55"/>
    </row>
    <row r="786" spans="8:8" ht="13" x14ac:dyDescent="0.15">
      <c r="H786" s="55"/>
    </row>
    <row r="787" spans="8:8" ht="13" x14ac:dyDescent="0.15">
      <c r="H787" s="55"/>
    </row>
    <row r="788" spans="8:8" ht="13" x14ac:dyDescent="0.15">
      <c r="H788" s="55"/>
    </row>
    <row r="789" spans="8:8" ht="13" x14ac:dyDescent="0.15">
      <c r="H789" s="55"/>
    </row>
    <row r="790" spans="8:8" ht="13" x14ac:dyDescent="0.15">
      <c r="H790" s="55"/>
    </row>
    <row r="791" spans="8:8" ht="13" x14ac:dyDescent="0.15">
      <c r="H791" s="55"/>
    </row>
    <row r="792" spans="8:8" ht="13" x14ac:dyDescent="0.15">
      <c r="H792" s="55"/>
    </row>
    <row r="793" spans="8:8" ht="13" x14ac:dyDescent="0.15">
      <c r="H793" s="55"/>
    </row>
    <row r="794" spans="8:8" ht="13" x14ac:dyDescent="0.15">
      <c r="H794" s="55"/>
    </row>
    <row r="795" spans="8:8" ht="13" x14ac:dyDescent="0.15">
      <c r="H795" s="55"/>
    </row>
    <row r="796" spans="8:8" ht="13" x14ac:dyDescent="0.15">
      <c r="H796" s="55"/>
    </row>
    <row r="797" spans="8:8" ht="13" x14ac:dyDescent="0.15">
      <c r="H797" s="55"/>
    </row>
    <row r="798" spans="8:8" ht="13" x14ac:dyDescent="0.15">
      <c r="H798" s="55"/>
    </row>
    <row r="799" spans="8:8" ht="13" x14ac:dyDescent="0.15">
      <c r="H799" s="55"/>
    </row>
    <row r="800" spans="8:8" ht="13" x14ac:dyDescent="0.15">
      <c r="H800" s="55"/>
    </row>
    <row r="801" spans="8:8" ht="13" x14ac:dyDescent="0.15">
      <c r="H801" s="55"/>
    </row>
    <row r="802" spans="8:8" ht="13" x14ac:dyDescent="0.15">
      <c r="H802" s="55"/>
    </row>
    <row r="803" spans="8:8" ht="13" x14ac:dyDescent="0.15">
      <c r="H803" s="55"/>
    </row>
    <row r="804" spans="8:8" ht="13" x14ac:dyDescent="0.15">
      <c r="H804" s="55"/>
    </row>
    <row r="805" spans="8:8" ht="13" x14ac:dyDescent="0.15">
      <c r="H805" s="55"/>
    </row>
    <row r="806" spans="8:8" ht="13" x14ac:dyDescent="0.15">
      <c r="H806" s="55"/>
    </row>
    <row r="807" spans="8:8" ht="13" x14ac:dyDescent="0.15">
      <c r="H807" s="55"/>
    </row>
    <row r="808" spans="8:8" ht="13" x14ac:dyDescent="0.15">
      <c r="H808" s="55"/>
    </row>
    <row r="809" spans="8:8" ht="13" x14ac:dyDescent="0.15">
      <c r="H809" s="55"/>
    </row>
    <row r="810" spans="8:8" ht="13" x14ac:dyDescent="0.15">
      <c r="H810" s="55"/>
    </row>
    <row r="811" spans="8:8" ht="13" x14ac:dyDescent="0.15">
      <c r="H811" s="55"/>
    </row>
    <row r="812" spans="8:8" ht="13" x14ac:dyDescent="0.15">
      <c r="H812" s="55"/>
    </row>
    <row r="813" spans="8:8" ht="13" x14ac:dyDescent="0.15">
      <c r="H813" s="55"/>
    </row>
    <row r="814" spans="8:8" ht="13" x14ac:dyDescent="0.15">
      <c r="H814" s="55"/>
    </row>
    <row r="815" spans="8:8" ht="13" x14ac:dyDescent="0.15">
      <c r="H815" s="55"/>
    </row>
    <row r="816" spans="8:8" ht="13" x14ac:dyDescent="0.15">
      <c r="H816" s="55"/>
    </row>
    <row r="817" spans="8:8" ht="13" x14ac:dyDescent="0.15">
      <c r="H817" s="55"/>
    </row>
    <row r="818" spans="8:8" ht="13" x14ac:dyDescent="0.15">
      <c r="H818" s="55"/>
    </row>
    <row r="819" spans="8:8" ht="13" x14ac:dyDescent="0.15">
      <c r="H819" s="55"/>
    </row>
    <row r="820" spans="8:8" ht="13" x14ac:dyDescent="0.15">
      <c r="H820" s="55"/>
    </row>
    <row r="821" spans="8:8" ht="13" x14ac:dyDescent="0.15">
      <c r="H821" s="55"/>
    </row>
    <row r="822" spans="8:8" ht="13" x14ac:dyDescent="0.15">
      <c r="H822" s="55"/>
    </row>
    <row r="823" spans="8:8" ht="13" x14ac:dyDescent="0.15">
      <c r="H823" s="55"/>
    </row>
    <row r="824" spans="8:8" ht="13" x14ac:dyDescent="0.15">
      <c r="H824" s="55"/>
    </row>
    <row r="825" spans="8:8" ht="13" x14ac:dyDescent="0.15">
      <c r="H825" s="55"/>
    </row>
    <row r="826" spans="8:8" ht="13" x14ac:dyDescent="0.15">
      <c r="H826" s="55"/>
    </row>
    <row r="827" spans="8:8" ht="13" x14ac:dyDescent="0.15">
      <c r="H827" s="55"/>
    </row>
    <row r="828" spans="8:8" ht="13" x14ac:dyDescent="0.15">
      <c r="H828" s="55"/>
    </row>
    <row r="829" spans="8:8" ht="13" x14ac:dyDescent="0.15">
      <c r="H829" s="55"/>
    </row>
    <row r="830" spans="8:8" ht="13" x14ac:dyDescent="0.15">
      <c r="H830" s="55"/>
    </row>
    <row r="831" spans="8:8" ht="13" x14ac:dyDescent="0.15">
      <c r="H831" s="55"/>
    </row>
    <row r="832" spans="8:8" ht="13" x14ac:dyDescent="0.15">
      <c r="H832" s="55"/>
    </row>
    <row r="833" spans="8:8" ht="13" x14ac:dyDescent="0.15">
      <c r="H833" s="55"/>
    </row>
    <row r="834" spans="8:8" ht="13" x14ac:dyDescent="0.15">
      <c r="H834" s="55"/>
    </row>
    <row r="835" spans="8:8" ht="13" x14ac:dyDescent="0.15">
      <c r="H835" s="55"/>
    </row>
    <row r="836" spans="8:8" ht="13" x14ac:dyDescent="0.15">
      <c r="H836" s="55"/>
    </row>
    <row r="837" spans="8:8" ht="13" x14ac:dyDescent="0.15">
      <c r="H837" s="55"/>
    </row>
    <row r="838" spans="8:8" ht="13" x14ac:dyDescent="0.15">
      <c r="H838" s="55"/>
    </row>
    <row r="839" spans="8:8" ht="13" x14ac:dyDescent="0.15">
      <c r="H839" s="55"/>
    </row>
    <row r="840" spans="8:8" ht="13" x14ac:dyDescent="0.15">
      <c r="H840" s="55"/>
    </row>
    <row r="841" spans="8:8" ht="13" x14ac:dyDescent="0.15">
      <c r="H841" s="55"/>
    </row>
    <row r="842" spans="8:8" ht="13" x14ac:dyDescent="0.15">
      <c r="H842" s="55"/>
    </row>
    <row r="843" spans="8:8" ht="13" x14ac:dyDescent="0.15">
      <c r="H843" s="55"/>
    </row>
    <row r="844" spans="8:8" ht="13" x14ac:dyDescent="0.15">
      <c r="H844" s="55"/>
    </row>
    <row r="845" spans="8:8" ht="13" x14ac:dyDescent="0.15">
      <c r="H845" s="55"/>
    </row>
    <row r="846" spans="8:8" ht="13" x14ac:dyDescent="0.15">
      <c r="H846" s="55"/>
    </row>
    <row r="847" spans="8:8" ht="13" x14ac:dyDescent="0.15">
      <c r="H847" s="55"/>
    </row>
    <row r="848" spans="8:8" ht="13" x14ac:dyDescent="0.15">
      <c r="H848" s="55"/>
    </row>
    <row r="849" spans="8:8" ht="13" x14ac:dyDescent="0.15">
      <c r="H849" s="55"/>
    </row>
    <row r="850" spans="8:8" ht="13" x14ac:dyDescent="0.15">
      <c r="H850" s="55"/>
    </row>
    <row r="851" spans="8:8" ht="13" x14ac:dyDescent="0.15">
      <c r="H851" s="55"/>
    </row>
    <row r="852" spans="8:8" ht="13" x14ac:dyDescent="0.15">
      <c r="H852" s="55"/>
    </row>
    <row r="853" spans="8:8" ht="13" x14ac:dyDescent="0.15">
      <c r="H853" s="55"/>
    </row>
    <row r="854" spans="8:8" ht="13" x14ac:dyDescent="0.15">
      <c r="H854" s="55"/>
    </row>
    <row r="855" spans="8:8" ht="13" x14ac:dyDescent="0.15">
      <c r="H855" s="55"/>
    </row>
    <row r="856" spans="8:8" ht="13" x14ac:dyDescent="0.15">
      <c r="H856" s="55"/>
    </row>
    <row r="857" spans="8:8" ht="13" x14ac:dyDescent="0.15">
      <c r="H857" s="55"/>
    </row>
    <row r="858" spans="8:8" ht="13" x14ac:dyDescent="0.15">
      <c r="H858" s="55"/>
    </row>
    <row r="859" spans="8:8" ht="13" x14ac:dyDescent="0.15">
      <c r="H859" s="55"/>
    </row>
    <row r="860" spans="8:8" ht="13" x14ac:dyDescent="0.15">
      <c r="H860" s="55"/>
    </row>
    <row r="861" spans="8:8" ht="13" x14ac:dyDescent="0.15">
      <c r="H861" s="55"/>
    </row>
    <row r="862" spans="8:8" ht="13" x14ac:dyDescent="0.15">
      <c r="H862" s="55"/>
    </row>
    <row r="863" spans="8:8" ht="13" x14ac:dyDescent="0.15">
      <c r="H863" s="55"/>
    </row>
    <row r="864" spans="8:8" ht="13" x14ac:dyDescent="0.15">
      <c r="H864" s="55"/>
    </row>
    <row r="865" spans="8:8" ht="13" x14ac:dyDescent="0.15">
      <c r="H865" s="55"/>
    </row>
    <row r="866" spans="8:8" ht="13" x14ac:dyDescent="0.15">
      <c r="H866" s="55"/>
    </row>
    <row r="867" spans="8:8" ht="13" x14ac:dyDescent="0.15">
      <c r="H867" s="55"/>
    </row>
    <row r="868" spans="8:8" ht="13" x14ac:dyDescent="0.15">
      <c r="H868" s="55"/>
    </row>
    <row r="869" spans="8:8" ht="13" x14ac:dyDescent="0.15">
      <c r="H869" s="55"/>
    </row>
    <row r="870" spans="8:8" ht="13" x14ac:dyDescent="0.15">
      <c r="H870" s="55"/>
    </row>
    <row r="871" spans="8:8" ht="13" x14ac:dyDescent="0.15">
      <c r="H871" s="55"/>
    </row>
    <row r="872" spans="8:8" ht="13" x14ac:dyDescent="0.15">
      <c r="H872" s="55"/>
    </row>
    <row r="873" spans="8:8" ht="13" x14ac:dyDescent="0.15">
      <c r="H873" s="55"/>
    </row>
    <row r="874" spans="8:8" ht="13" x14ac:dyDescent="0.15">
      <c r="H874" s="55"/>
    </row>
    <row r="875" spans="8:8" ht="13" x14ac:dyDescent="0.15">
      <c r="H875" s="55"/>
    </row>
    <row r="876" spans="8:8" ht="13" x14ac:dyDescent="0.15">
      <c r="H876" s="55"/>
    </row>
    <row r="877" spans="8:8" ht="13" x14ac:dyDescent="0.15">
      <c r="H877" s="55"/>
    </row>
    <row r="878" spans="8:8" ht="13" x14ac:dyDescent="0.15">
      <c r="H878" s="55"/>
    </row>
    <row r="879" spans="8:8" ht="13" x14ac:dyDescent="0.15">
      <c r="H879" s="55"/>
    </row>
    <row r="880" spans="8:8" ht="13" x14ac:dyDescent="0.15">
      <c r="H880" s="55"/>
    </row>
    <row r="881" spans="8:8" ht="13" x14ac:dyDescent="0.15">
      <c r="H881" s="55"/>
    </row>
    <row r="882" spans="8:8" ht="13" x14ac:dyDescent="0.15">
      <c r="H882" s="55"/>
    </row>
    <row r="883" spans="8:8" ht="13" x14ac:dyDescent="0.15">
      <c r="H883" s="55"/>
    </row>
    <row r="884" spans="8:8" ht="13" x14ac:dyDescent="0.15">
      <c r="H884" s="55"/>
    </row>
    <row r="885" spans="8:8" ht="13" x14ac:dyDescent="0.15">
      <c r="H885" s="55"/>
    </row>
    <row r="886" spans="8:8" ht="13" x14ac:dyDescent="0.15">
      <c r="H886" s="55"/>
    </row>
    <row r="887" spans="8:8" ht="13" x14ac:dyDescent="0.15">
      <c r="H887" s="55"/>
    </row>
    <row r="888" spans="8:8" ht="13" x14ac:dyDescent="0.15">
      <c r="H888" s="55"/>
    </row>
    <row r="889" spans="8:8" ht="13" x14ac:dyDescent="0.15">
      <c r="H889" s="55"/>
    </row>
    <row r="890" spans="8:8" ht="13" x14ac:dyDescent="0.15">
      <c r="H890" s="55"/>
    </row>
    <row r="891" spans="8:8" ht="13" x14ac:dyDescent="0.15">
      <c r="H891" s="55"/>
    </row>
    <row r="892" spans="8:8" ht="13" x14ac:dyDescent="0.15">
      <c r="H892" s="55"/>
    </row>
    <row r="893" spans="8:8" ht="13" x14ac:dyDescent="0.15">
      <c r="H893" s="55"/>
    </row>
    <row r="894" spans="8:8" ht="13" x14ac:dyDescent="0.15">
      <c r="H894" s="55"/>
    </row>
    <row r="895" spans="8:8" ht="13" x14ac:dyDescent="0.15">
      <c r="H895" s="55"/>
    </row>
    <row r="896" spans="8:8" ht="13" x14ac:dyDescent="0.15">
      <c r="H896" s="55"/>
    </row>
    <row r="897" spans="8:8" ht="13" x14ac:dyDescent="0.15">
      <c r="H897" s="55"/>
    </row>
    <row r="898" spans="8:8" ht="13" x14ac:dyDescent="0.15">
      <c r="H898" s="55"/>
    </row>
    <row r="899" spans="8:8" ht="13" x14ac:dyDescent="0.15">
      <c r="H899" s="55"/>
    </row>
    <row r="900" spans="8:8" ht="13" x14ac:dyDescent="0.15">
      <c r="H900" s="55"/>
    </row>
    <row r="901" spans="8:8" ht="13" x14ac:dyDescent="0.15">
      <c r="H901" s="55"/>
    </row>
    <row r="902" spans="8:8" ht="13" x14ac:dyDescent="0.15">
      <c r="H902" s="55"/>
    </row>
    <row r="903" spans="8:8" ht="13" x14ac:dyDescent="0.15">
      <c r="H903" s="55"/>
    </row>
    <row r="904" spans="8:8" ht="13" x14ac:dyDescent="0.15">
      <c r="H904" s="55"/>
    </row>
    <row r="905" spans="8:8" ht="13" x14ac:dyDescent="0.15">
      <c r="H905" s="55"/>
    </row>
    <row r="906" spans="8:8" ht="13" x14ac:dyDescent="0.15">
      <c r="H906" s="55"/>
    </row>
    <row r="907" spans="8:8" ht="13" x14ac:dyDescent="0.15">
      <c r="H907" s="55"/>
    </row>
    <row r="908" spans="8:8" ht="13" x14ac:dyDescent="0.15">
      <c r="H908" s="55"/>
    </row>
    <row r="909" spans="8:8" ht="13" x14ac:dyDescent="0.15">
      <c r="H909" s="55"/>
    </row>
    <row r="910" spans="8:8" ht="13" x14ac:dyDescent="0.15">
      <c r="H910" s="55"/>
    </row>
    <row r="911" spans="8:8" ht="13" x14ac:dyDescent="0.15">
      <c r="H911" s="55"/>
    </row>
    <row r="912" spans="8:8" ht="13" x14ac:dyDescent="0.15">
      <c r="H912" s="55"/>
    </row>
    <row r="913" spans="8:8" ht="13" x14ac:dyDescent="0.15">
      <c r="H913" s="55"/>
    </row>
    <row r="914" spans="8:8" ht="13" x14ac:dyDescent="0.15">
      <c r="H914" s="55"/>
    </row>
    <row r="915" spans="8:8" ht="13" x14ac:dyDescent="0.15">
      <c r="H915" s="55"/>
    </row>
    <row r="916" spans="8:8" ht="13" x14ac:dyDescent="0.15">
      <c r="H916" s="55"/>
    </row>
    <row r="917" spans="8:8" ht="13" x14ac:dyDescent="0.15">
      <c r="H917" s="55"/>
    </row>
    <row r="918" spans="8:8" ht="13" x14ac:dyDescent="0.15">
      <c r="H918" s="55"/>
    </row>
    <row r="919" spans="8:8" ht="13" x14ac:dyDescent="0.15">
      <c r="H919" s="55"/>
    </row>
    <row r="920" spans="8:8" ht="13" x14ac:dyDescent="0.15">
      <c r="H920" s="55"/>
    </row>
    <row r="921" spans="8:8" ht="13" x14ac:dyDescent="0.15">
      <c r="H921" s="55"/>
    </row>
    <row r="922" spans="8:8" ht="13" x14ac:dyDescent="0.15">
      <c r="H922" s="55"/>
    </row>
    <row r="923" spans="8:8" ht="13" x14ac:dyDescent="0.15">
      <c r="H923" s="55"/>
    </row>
    <row r="924" spans="8:8" ht="13" x14ac:dyDescent="0.15">
      <c r="H924" s="55"/>
    </row>
    <row r="925" spans="8:8" ht="13" x14ac:dyDescent="0.15">
      <c r="H925" s="55"/>
    </row>
    <row r="926" spans="8:8" ht="13" x14ac:dyDescent="0.15">
      <c r="H926" s="55"/>
    </row>
    <row r="927" spans="8:8" ht="13" x14ac:dyDescent="0.15">
      <c r="H927" s="55"/>
    </row>
    <row r="928" spans="8:8" ht="13" x14ac:dyDescent="0.15">
      <c r="H928" s="55"/>
    </row>
    <row r="929" spans="8:8" ht="13" x14ac:dyDescent="0.15">
      <c r="H929" s="55"/>
    </row>
    <row r="930" spans="8:8" ht="13" x14ac:dyDescent="0.15">
      <c r="H930" s="55"/>
    </row>
    <row r="931" spans="8:8" ht="13" x14ac:dyDescent="0.15">
      <c r="H931" s="55"/>
    </row>
    <row r="932" spans="8:8" ht="13" x14ac:dyDescent="0.15">
      <c r="H932" s="55"/>
    </row>
    <row r="933" spans="8:8" ht="13" x14ac:dyDescent="0.15">
      <c r="H933" s="55"/>
    </row>
    <row r="934" spans="8:8" ht="13" x14ac:dyDescent="0.15">
      <c r="H934" s="55"/>
    </row>
    <row r="935" spans="8:8" ht="13" x14ac:dyDescent="0.15">
      <c r="H935" s="55"/>
    </row>
    <row r="936" spans="8:8" ht="13" x14ac:dyDescent="0.15">
      <c r="H936" s="55"/>
    </row>
    <row r="937" spans="8:8" ht="13" x14ac:dyDescent="0.15">
      <c r="H937" s="55"/>
    </row>
    <row r="938" spans="8:8" ht="13" x14ac:dyDescent="0.15">
      <c r="H938" s="55"/>
    </row>
    <row r="939" spans="8:8" ht="13" x14ac:dyDescent="0.15">
      <c r="H939" s="55"/>
    </row>
    <row r="940" spans="8:8" ht="13" x14ac:dyDescent="0.15">
      <c r="H940" s="55"/>
    </row>
    <row r="941" spans="8:8" ht="13" x14ac:dyDescent="0.15">
      <c r="H941" s="55"/>
    </row>
    <row r="942" spans="8:8" ht="13" x14ac:dyDescent="0.15">
      <c r="H942" s="55"/>
    </row>
    <row r="943" spans="8:8" ht="13" x14ac:dyDescent="0.15">
      <c r="H943" s="55"/>
    </row>
    <row r="944" spans="8:8" ht="13" x14ac:dyDescent="0.15">
      <c r="H944" s="55"/>
    </row>
    <row r="945" spans="8:8" ht="13" x14ac:dyDescent="0.15">
      <c r="H945" s="55"/>
    </row>
    <row r="946" spans="8:8" ht="13" x14ac:dyDescent="0.15">
      <c r="H946" s="55"/>
    </row>
    <row r="947" spans="8:8" ht="13" x14ac:dyDescent="0.15">
      <c r="H947" s="55"/>
    </row>
    <row r="948" spans="8:8" ht="13" x14ac:dyDescent="0.15">
      <c r="H948" s="55"/>
    </row>
    <row r="949" spans="8:8" ht="13" x14ac:dyDescent="0.15">
      <c r="H949" s="55"/>
    </row>
    <row r="950" spans="8:8" ht="13" x14ac:dyDescent="0.15">
      <c r="H950" s="55"/>
    </row>
    <row r="951" spans="8:8" ht="13" x14ac:dyDescent="0.15">
      <c r="H951" s="55"/>
    </row>
    <row r="952" spans="8:8" ht="13" x14ac:dyDescent="0.15">
      <c r="H952" s="55"/>
    </row>
    <row r="953" spans="8:8" ht="13" x14ac:dyDescent="0.15">
      <c r="H953" s="55"/>
    </row>
    <row r="954" spans="8:8" ht="13" x14ac:dyDescent="0.15">
      <c r="H954" s="55"/>
    </row>
    <row r="955" spans="8:8" ht="13" x14ac:dyDescent="0.15">
      <c r="H955" s="55"/>
    </row>
    <row r="956" spans="8:8" ht="13" x14ac:dyDescent="0.15">
      <c r="H956" s="55"/>
    </row>
    <row r="957" spans="8:8" ht="13" x14ac:dyDescent="0.15">
      <c r="H957" s="55"/>
    </row>
    <row r="958" spans="8:8" ht="13" x14ac:dyDescent="0.15">
      <c r="H958" s="55"/>
    </row>
    <row r="959" spans="8:8" ht="13" x14ac:dyDescent="0.15">
      <c r="H959" s="55"/>
    </row>
    <row r="960" spans="8:8" ht="13" x14ac:dyDescent="0.15">
      <c r="H960" s="55"/>
    </row>
    <row r="961" spans="8:8" ht="13" x14ac:dyDescent="0.15">
      <c r="H961" s="55"/>
    </row>
    <row r="962" spans="8:8" ht="13" x14ac:dyDescent="0.15">
      <c r="H962" s="55"/>
    </row>
    <row r="963" spans="8:8" ht="13" x14ac:dyDescent="0.15">
      <c r="H963" s="55"/>
    </row>
    <row r="964" spans="8:8" ht="13" x14ac:dyDescent="0.15">
      <c r="H964" s="55"/>
    </row>
    <row r="965" spans="8:8" ht="13" x14ac:dyDescent="0.15">
      <c r="H965" s="55"/>
    </row>
    <row r="966" spans="8:8" ht="13" x14ac:dyDescent="0.15">
      <c r="H966" s="55"/>
    </row>
    <row r="967" spans="8:8" ht="13" x14ac:dyDescent="0.15">
      <c r="H967" s="55"/>
    </row>
    <row r="968" spans="8:8" ht="13" x14ac:dyDescent="0.15">
      <c r="H968" s="55"/>
    </row>
    <row r="969" spans="8:8" ht="13" x14ac:dyDescent="0.15">
      <c r="H969" s="55"/>
    </row>
    <row r="970" spans="8:8" ht="13" x14ac:dyDescent="0.15">
      <c r="H970" s="55"/>
    </row>
    <row r="971" spans="8:8" ht="13" x14ac:dyDescent="0.15">
      <c r="H971" s="55"/>
    </row>
    <row r="972" spans="8:8" ht="13" x14ac:dyDescent="0.15">
      <c r="H972" s="55"/>
    </row>
    <row r="973" spans="8:8" ht="13" x14ac:dyDescent="0.15">
      <c r="H973" s="55"/>
    </row>
    <row r="974" spans="8:8" ht="13" x14ac:dyDescent="0.15">
      <c r="H974" s="55"/>
    </row>
    <row r="975" spans="8:8" ht="13" x14ac:dyDescent="0.15">
      <c r="H975" s="55"/>
    </row>
    <row r="976" spans="8:8" ht="13" x14ac:dyDescent="0.15">
      <c r="H976" s="55"/>
    </row>
    <row r="977" spans="8:8" ht="13" x14ac:dyDescent="0.15">
      <c r="H977" s="55"/>
    </row>
    <row r="978" spans="8:8" ht="13" x14ac:dyDescent="0.15">
      <c r="H978" s="55"/>
    </row>
    <row r="979" spans="8:8" ht="13" x14ac:dyDescent="0.15">
      <c r="H979" s="55"/>
    </row>
    <row r="980" spans="8:8" ht="13" x14ac:dyDescent="0.15">
      <c r="H980" s="55"/>
    </row>
    <row r="981" spans="8:8" ht="13" x14ac:dyDescent="0.15">
      <c r="H981" s="55"/>
    </row>
    <row r="982" spans="8:8" ht="13" x14ac:dyDescent="0.15">
      <c r="H982" s="55"/>
    </row>
    <row r="983" spans="8:8" ht="13" x14ac:dyDescent="0.15">
      <c r="H983" s="55"/>
    </row>
    <row r="984" spans="8:8" ht="13" x14ac:dyDescent="0.15">
      <c r="H984" s="55"/>
    </row>
    <row r="985" spans="8:8" ht="13" x14ac:dyDescent="0.15">
      <c r="H985" s="55"/>
    </row>
    <row r="986" spans="8:8" ht="13" x14ac:dyDescent="0.15">
      <c r="H986" s="55"/>
    </row>
    <row r="987" spans="8:8" ht="13" x14ac:dyDescent="0.15">
      <c r="H987" s="55"/>
    </row>
    <row r="988" spans="8:8" ht="13" x14ac:dyDescent="0.15">
      <c r="H988" s="55"/>
    </row>
    <row r="989" spans="8:8" ht="13" x14ac:dyDescent="0.15">
      <c r="H989" s="55"/>
    </row>
    <row r="990" spans="8:8" ht="13" x14ac:dyDescent="0.15">
      <c r="H990" s="55"/>
    </row>
    <row r="991" spans="8:8" ht="13" x14ac:dyDescent="0.15">
      <c r="H991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/>
  </sheetViews>
  <sheetFormatPr baseColWidth="10" defaultColWidth="14.5" defaultRowHeight="15.75" customHeight="1" x14ac:dyDescent="0.15"/>
  <cols>
    <col min="1" max="8" width="28.1640625" customWidth="1"/>
    <col min="9" max="9" width="28.33203125" customWidth="1"/>
  </cols>
  <sheetData>
    <row r="1" spans="1:9" ht="15" customHeight="1" x14ac:dyDescent="0.25">
      <c r="A1" s="31" t="s">
        <v>0</v>
      </c>
      <c r="B1" s="31" t="s">
        <v>1</v>
      </c>
      <c r="C1" s="31" t="s">
        <v>15</v>
      </c>
      <c r="D1" s="34" t="s">
        <v>27</v>
      </c>
      <c r="E1" s="34" t="s">
        <v>101</v>
      </c>
      <c r="F1" s="34" t="s">
        <v>26</v>
      </c>
      <c r="G1" s="34" t="s">
        <v>102</v>
      </c>
      <c r="H1" s="34" t="s">
        <v>103</v>
      </c>
      <c r="I1" s="34" t="s">
        <v>104</v>
      </c>
    </row>
    <row r="2" spans="1:9" ht="52.5" customHeight="1" x14ac:dyDescent="0.25">
      <c r="A2" s="36">
        <v>42222</v>
      </c>
      <c r="B2" s="37" t="s">
        <v>10</v>
      </c>
      <c r="C2" s="39"/>
      <c r="D2" s="39"/>
      <c r="E2" s="39"/>
      <c r="F2" s="39"/>
      <c r="G2" s="39"/>
      <c r="H2" s="39"/>
      <c r="I2" s="40"/>
    </row>
    <row r="3" spans="1:9" ht="52.5" customHeight="1" x14ac:dyDescent="0.25">
      <c r="A3" s="36">
        <v>42222</v>
      </c>
      <c r="B3" s="37" t="s">
        <v>13</v>
      </c>
      <c r="C3" s="39"/>
      <c r="D3" s="39"/>
      <c r="E3" s="39"/>
      <c r="F3" s="39"/>
      <c r="G3" s="39"/>
      <c r="H3" s="39"/>
      <c r="I3" s="40"/>
    </row>
    <row r="4" spans="1:9" ht="52.5" customHeight="1" x14ac:dyDescent="0.25">
      <c r="A4" s="36">
        <v>42222</v>
      </c>
      <c r="B4" s="37" t="s">
        <v>30</v>
      </c>
      <c r="C4" s="39"/>
      <c r="D4" s="39"/>
      <c r="E4" s="39"/>
      <c r="F4" s="39"/>
      <c r="G4" s="39"/>
      <c r="H4" s="39"/>
      <c r="I4" s="40"/>
    </row>
    <row r="5" spans="1:9" ht="52.5" customHeight="1" x14ac:dyDescent="0.25">
      <c r="A5" s="36">
        <v>42222</v>
      </c>
      <c r="B5" s="37" t="s">
        <v>39</v>
      </c>
      <c r="C5" s="39"/>
      <c r="D5" s="39"/>
      <c r="E5" s="39"/>
      <c r="F5" s="39"/>
      <c r="G5" s="39"/>
      <c r="H5" s="39"/>
      <c r="I5" s="40"/>
    </row>
    <row r="6" spans="1:9" ht="52.5" customHeight="1" x14ac:dyDescent="0.25">
      <c r="A6" s="44">
        <v>42222</v>
      </c>
      <c r="B6" s="46" t="s">
        <v>40</v>
      </c>
      <c r="C6" s="47"/>
      <c r="D6" s="47"/>
      <c r="E6" s="47"/>
      <c r="F6" s="47"/>
      <c r="G6" s="47"/>
      <c r="H6" s="47"/>
      <c r="I6" s="48"/>
    </row>
    <row r="7" spans="1:9" ht="52.5" customHeight="1" x14ac:dyDescent="0.25">
      <c r="A7" s="44">
        <v>42222</v>
      </c>
      <c r="B7" s="46" t="s">
        <v>41</v>
      </c>
      <c r="C7" s="47"/>
      <c r="D7" s="47"/>
      <c r="E7" s="47"/>
      <c r="F7" s="47"/>
      <c r="G7" s="47"/>
      <c r="H7" s="47"/>
      <c r="I7" s="48"/>
    </row>
    <row r="8" spans="1:9" ht="52.5" customHeight="1" x14ac:dyDescent="0.25">
      <c r="A8" s="44">
        <v>42222</v>
      </c>
      <c r="B8" s="46" t="s">
        <v>42</v>
      </c>
      <c r="C8" s="47"/>
      <c r="D8" s="47"/>
      <c r="E8" s="47"/>
      <c r="F8" s="47"/>
      <c r="G8" s="47"/>
      <c r="H8" s="47"/>
      <c r="I8" s="48"/>
    </row>
    <row r="9" spans="1:9" ht="52.5" customHeight="1" x14ac:dyDescent="0.25">
      <c r="A9" s="44">
        <v>42222</v>
      </c>
      <c r="B9" s="46" t="s">
        <v>43</v>
      </c>
      <c r="C9" s="47"/>
      <c r="D9" s="47"/>
      <c r="E9" s="47"/>
      <c r="F9" s="47"/>
      <c r="G9" s="47"/>
      <c r="H9" s="47"/>
      <c r="I9" s="48"/>
    </row>
    <row r="10" spans="1:9" ht="52.5" customHeight="1" x14ac:dyDescent="0.25">
      <c r="A10" s="36">
        <v>42222</v>
      </c>
      <c r="B10" s="37" t="s">
        <v>44</v>
      </c>
      <c r="C10" s="39"/>
      <c r="D10" s="39"/>
      <c r="E10" s="39"/>
      <c r="F10" s="39"/>
      <c r="G10" s="39"/>
      <c r="H10" s="39"/>
      <c r="I10" s="40"/>
    </row>
    <row r="11" spans="1:9" ht="52.5" customHeight="1" x14ac:dyDescent="0.25">
      <c r="A11" s="36">
        <v>42222</v>
      </c>
      <c r="B11" s="37" t="s">
        <v>47</v>
      </c>
      <c r="C11" s="39"/>
      <c r="D11" s="39"/>
      <c r="E11" s="39"/>
      <c r="F11" s="39"/>
      <c r="G11" s="39"/>
      <c r="H11" s="39"/>
      <c r="I11" s="40"/>
    </row>
    <row r="12" spans="1:9" ht="52.5" customHeight="1" x14ac:dyDescent="0.25">
      <c r="A12" s="36">
        <v>42222</v>
      </c>
      <c r="B12" s="37" t="s">
        <v>48</v>
      </c>
      <c r="C12" s="39"/>
      <c r="D12" s="39"/>
      <c r="E12" s="39"/>
      <c r="F12" s="39"/>
      <c r="G12" s="39"/>
      <c r="H12" s="39"/>
      <c r="I12" s="40"/>
    </row>
    <row r="13" spans="1:9" ht="52.5" customHeight="1" x14ac:dyDescent="0.25">
      <c r="A13" s="36">
        <v>42222</v>
      </c>
      <c r="B13" s="37" t="s">
        <v>49</v>
      </c>
      <c r="C13" s="39"/>
      <c r="D13" s="39"/>
      <c r="E13" s="39"/>
      <c r="F13" s="39"/>
      <c r="G13" s="39"/>
      <c r="H13" s="39"/>
      <c r="I13" s="40"/>
    </row>
    <row r="14" spans="1:9" ht="25" x14ac:dyDescent="0.25">
      <c r="A14" s="49"/>
      <c r="B14" s="39"/>
      <c r="C14" s="39"/>
      <c r="D14" s="39"/>
      <c r="E14" s="39"/>
      <c r="F14" s="39"/>
      <c r="G14" s="39"/>
      <c r="H14" s="39"/>
      <c r="I14" s="40"/>
    </row>
    <row r="15" spans="1:9" ht="25" x14ac:dyDescent="0.25">
      <c r="A15" s="50"/>
      <c r="B15" s="39"/>
      <c r="C15" s="39"/>
      <c r="D15" s="39"/>
      <c r="E15" s="39"/>
      <c r="F15" s="39"/>
      <c r="G15" s="39"/>
      <c r="H15" s="39"/>
      <c r="I15" s="40"/>
    </row>
    <row r="16" spans="1:9" ht="25" x14ac:dyDescent="0.25">
      <c r="A16" s="31"/>
      <c r="B16" s="39"/>
      <c r="C16" s="39"/>
      <c r="D16" s="39"/>
      <c r="E16" s="39"/>
      <c r="F16" s="39"/>
      <c r="G16" s="39"/>
      <c r="H16" s="39"/>
      <c r="I16" s="40"/>
    </row>
    <row r="17" spans="1:9" ht="25" x14ac:dyDescent="0.25">
      <c r="A17" s="31"/>
      <c r="B17" s="39"/>
      <c r="C17" s="39"/>
      <c r="D17" s="39"/>
      <c r="E17" s="39"/>
      <c r="F17" s="39"/>
      <c r="G17" s="39"/>
      <c r="H17" s="39"/>
      <c r="I17" s="40"/>
    </row>
    <row r="18" spans="1:9" ht="25" x14ac:dyDescent="0.25">
      <c r="A18" s="31"/>
      <c r="B18" s="39"/>
      <c r="C18" s="39"/>
      <c r="D18" s="39"/>
      <c r="E18" s="39"/>
      <c r="F18" s="39"/>
      <c r="G18" s="39"/>
      <c r="H18" s="39"/>
      <c r="I18" s="40"/>
    </row>
    <row r="19" spans="1:9" ht="25" x14ac:dyDescent="0.25">
      <c r="A19" s="31"/>
      <c r="B19" s="39"/>
      <c r="C19" s="39"/>
      <c r="D19" s="39"/>
      <c r="E19" s="39"/>
      <c r="F19" s="39"/>
      <c r="G19" s="39"/>
      <c r="H19" s="39"/>
      <c r="I19" s="40"/>
    </row>
    <row r="20" spans="1:9" ht="25" x14ac:dyDescent="0.25">
      <c r="A20" s="31"/>
      <c r="B20" s="39"/>
      <c r="C20" s="39"/>
      <c r="D20" s="39"/>
      <c r="E20" s="39"/>
      <c r="F20" s="39"/>
      <c r="G20" s="39"/>
      <c r="H20" s="39"/>
      <c r="I20" s="40"/>
    </row>
    <row r="21" spans="1:9" ht="25" x14ac:dyDescent="0.25">
      <c r="A21" s="31"/>
      <c r="B21" s="39"/>
      <c r="C21" s="39"/>
      <c r="D21" s="39"/>
      <c r="E21" s="39"/>
      <c r="F21" s="39"/>
      <c r="G21" s="39"/>
      <c r="H21" s="39"/>
      <c r="I21" s="40"/>
    </row>
    <row r="22" spans="1:9" ht="25" x14ac:dyDescent="0.25">
      <c r="A22" s="31"/>
      <c r="B22" s="39"/>
      <c r="C22" s="39"/>
      <c r="D22" s="39"/>
      <c r="E22" s="39"/>
      <c r="F22" s="39"/>
      <c r="G22" s="39"/>
      <c r="H22" s="39"/>
      <c r="I22" s="40"/>
    </row>
    <row r="23" spans="1:9" ht="25" x14ac:dyDescent="0.25">
      <c r="A23" s="31"/>
      <c r="B23" s="39"/>
      <c r="C23" s="39"/>
      <c r="D23" s="39"/>
      <c r="E23" s="39"/>
      <c r="F23" s="39"/>
      <c r="G23" s="39"/>
      <c r="H23" s="39"/>
      <c r="I23" s="40"/>
    </row>
    <row r="24" spans="1:9" ht="25" x14ac:dyDescent="0.25">
      <c r="A24" s="31"/>
      <c r="B24" s="39"/>
      <c r="C24" s="39"/>
      <c r="D24" s="39"/>
      <c r="E24" s="39"/>
      <c r="F24" s="39"/>
      <c r="G24" s="39"/>
      <c r="H24" s="39"/>
      <c r="I24" s="40"/>
    </row>
    <row r="25" spans="1:9" ht="25" x14ac:dyDescent="0.25">
      <c r="A25" s="31"/>
      <c r="B25" s="39"/>
      <c r="C25" s="39"/>
      <c r="D25" s="39"/>
      <c r="E25" s="39"/>
      <c r="F25" s="39"/>
      <c r="G25" s="39"/>
      <c r="H25" s="39"/>
      <c r="I25" s="40"/>
    </row>
    <row r="26" spans="1:9" ht="25" x14ac:dyDescent="0.25">
      <c r="A26" s="31"/>
      <c r="B26" s="39"/>
      <c r="C26" s="39"/>
      <c r="D26" s="39"/>
      <c r="E26" s="39"/>
      <c r="F26" s="39"/>
      <c r="G26" s="39"/>
      <c r="H26" s="39"/>
      <c r="I26" s="40"/>
    </row>
    <row r="27" spans="1:9" ht="25" x14ac:dyDescent="0.25">
      <c r="A27" s="31"/>
      <c r="B27" s="39"/>
      <c r="C27" s="39"/>
      <c r="D27" s="39"/>
      <c r="E27" s="39"/>
      <c r="F27" s="39"/>
      <c r="G27" s="39"/>
      <c r="H27" s="39"/>
      <c r="I27" s="40"/>
    </row>
    <row r="28" spans="1:9" ht="25" x14ac:dyDescent="0.25">
      <c r="A28" s="31"/>
      <c r="B28" s="39"/>
      <c r="C28" s="39"/>
      <c r="D28" s="39"/>
      <c r="E28" s="39"/>
      <c r="F28" s="39"/>
      <c r="G28" s="39"/>
      <c r="H28" s="39"/>
      <c r="I28" s="40"/>
    </row>
    <row r="29" spans="1:9" ht="25" x14ac:dyDescent="0.25">
      <c r="A29" s="31"/>
      <c r="B29" s="39"/>
      <c r="C29" s="39"/>
      <c r="D29" s="39"/>
      <c r="E29" s="39"/>
      <c r="F29" s="39"/>
      <c r="G29" s="39"/>
      <c r="H29" s="39"/>
      <c r="I29" s="40"/>
    </row>
    <row r="30" spans="1:9" ht="25" x14ac:dyDescent="0.25">
      <c r="A30" s="31"/>
      <c r="B30" s="39"/>
      <c r="C30" s="39"/>
      <c r="D30" s="39"/>
      <c r="E30" s="39"/>
      <c r="F30" s="39"/>
      <c r="G30" s="39"/>
      <c r="H30" s="39"/>
      <c r="I30" s="40"/>
    </row>
    <row r="31" spans="1:9" ht="25" x14ac:dyDescent="0.25">
      <c r="A31" s="31"/>
      <c r="B31" s="39"/>
      <c r="C31" s="39"/>
      <c r="D31" s="39"/>
      <c r="E31" s="39"/>
      <c r="F31" s="39"/>
      <c r="G31" s="39"/>
      <c r="H31" s="39"/>
      <c r="I31" s="40"/>
    </row>
    <row r="32" spans="1:9" ht="25" x14ac:dyDescent="0.25">
      <c r="A32" s="31"/>
      <c r="B32" s="39"/>
      <c r="C32" s="39"/>
      <c r="D32" s="39"/>
      <c r="E32" s="39"/>
      <c r="F32" s="39"/>
      <c r="G32" s="39"/>
      <c r="H32" s="39"/>
      <c r="I32" s="40"/>
    </row>
    <row r="33" spans="1:9" ht="25" x14ac:dyDescent="0.25">
      <c r="A33" s="31"/>
      <c r="B33" s="39"/>
      <c r="C33" s="39"/>
      <c r="D33" s="39"/>
      <c r="E33" s="39"/>
      <c r="F33" s="39"/>
      <c r="G33" s="39"/>
      <c r="H33" s="39"/>
      <c r="I33" s="40"/>
    </row>
    <row r="34" spans="1:9" ht="25" x14ac:dyDescent="0.25">
      <c r="A34" s="31"/>
      <c r="B34" s="39"/>
      <c r="C34" s="39"/>
      <c r="D34" s="39"/>
      <c r="E34" s="39"/>
      <c r="F34" s="39"/>
      <c r="G34" s="39"/>
      <c r="H34" s="39"/>
      <c r="I34" s="40"/>
    </row>
    <row r="35" spans="1:9" ht="25" x14ac:dyDescent="0.25">
      <c r="A35" s="31"/>
      <c r="B35" s="39"/>
      <c r="C35" s="39"/>
      <c r="D35" s="39"/>
      <c r="E35" s="39"/>
      <c r="F35" s="39"/>
      <c r="G35" s="39"/>
      <c r="H35" s="39"/>
      <c r="I35" s="40"/>
    </row>
    <row r="36" spans="1:9" ht="25" x14ac:dyDescent="0.25">
      <c r="A36" s="31"/>
      <c r="B36" s="39"/>
      <c r="C36" s="39"/>
      <c r="D36" s="39"/>
      <c r="E36" s="39"/>
      <c r="F36" s="39"/>
      <c r="G36" s="39"/>
      <c r="H36" s="39"/>
      <c r="I36" s="40"/>
    </row>
    <row r="37" spans="1:9" ht="25" x14ac:dyDescent="0.25">
      <c r="A37" s="31"/>
      <c r="B37" s="39"/>
      <c r="C37" s="39"/>
      <c r="D37" s="39"/>
      <c r="E37" s="39"/>
      <c r="F37" s="39"/>
      <c r="G37" s="39"/>
      <c r="H37" s="39"/>
      <c r="I37" s="40"/>
    </row>
    <row r="38" spans="1:9" ht="25" x14ac:dyDescent="0.25">
      <c r="A38" s="31"/>
      <c r="B38" s="39"/>
      <c r="C38" s="39"/>
      <c r="D38" s="39"/>
      <c r="E38" s="39"/>
      <c r="F38" s="39"/>
      <c r="G38" s="39"/>
      <c r="H38" s="39"/>
      <c r="I38" s="40"/>
    </row>
    <row r="39" spans="1:9" ht="25" x14ac:dyDescent="0.25">
      <c r="A39" s="31"/>
      <c r="B39" s="39"/>
      <c r="C39" s="39"/>
      <c r="D39" s="39"/>
      <c r="E39" s="39"/>
      <c r="F39" s="39"/>
      <c r="G39" s="39"/>
      <c r="H39" s="39"/>
      <c r="I39" s="40"/>
    </row>
    <row r="40" spans="1:9" ht="25" x14ac:dyDescent="0.25">
      <c r="A40" s="31"/>
      <c r="B40" s="39"/>
      <c r="C40" s="39"/>
      <c r="D40" s="39"/>
      <c r="E40" s="39"/>
      <c r="F40" s="39"/>
      <c r="G40" s="39"/>
      <c r="H40" s="39"/>
      <c r="I40" s="40"/>
    </row>
    <row r="41" spans="1:9" ht="25" x14ac:dyDescent="0.25">
      <c r="A41" s="31"/>
      <c r="B41" s="39"/>
      <c r="C41" s="39"/>
      <c r="D41" s="39"/>
      <c r="E41" s="39"/>
      <c r="F41" s="39"/>
      <c r="G41" s="39"/>
      <c r="H41" s="39"/>
      <c r="I41" s="40"/>
    </row>
    <row r="42" spans="1:9" ht="25" x14ac:dyDescent="0.25">
      <c r="A42" s="31"/>
      <c r="B42" s="39"/>
      <c r="C42" s="39"/>
      <c r="D42" s="39"/>
      <c r="E42" s="39"/>
      <c r="F42" s="39"/>
      <c r="G42" s="39"/>
      <c r="H42" s="39"/>
      <c r="I42" s="40"/>
    </row>
    <row r="43" spans="1:9" ht="25" x14ac:dyDescent="0.25">
      <c r="A43" s="31"/>
      <c r="B43" s="39"/>
      <c r="C43" s="39"/>
      <c r="D43" s="39"/>
      <c r="E43" s="39"/>
      <c r="F43" s="39"/>
      <c r="G43" s="39"/>
      <c r="H43" s="39"/>
      <c r="I43" s="40"/>
    </row>
    <row r="44" spans="1:9" ht="25" x14ac:dyDescent="0.25">
      <c r="A44" s="31"/>
      <c r="B44" s="39"/>
      <c r="C44" s="39"/>
      <c r="D44" s="39"/>
      <c r="E44" s="39"/>
      <c r="F44" s="39"/>
      <c r="G44" s="39"/>
      <c r="H44" s="39"/>
      <c r="I44" s="40"/>
    </row>
    <row r="45" spans="1:9" ht="25" x14ac:dyDescent="0.25">
      <c r="A45" s="31"/>
      <c r="B45" s="39"/>
      <c r="C45" s="39"/>
      <c r="D45" s="39"/>
      <c r="E45" s="39"/>
      <c r="F45" s="39"/>
      <c r="G45" s="39"/>
      <c r="H45" s="39"/>
      <c r="I45" s="40"/>
    </row>
    <row r="46" spans="1:9" ht="25" x14ac:dyDescent="0.25">
      <c r="A46" s="31"/>
      <c r="B46" s="39"/>
      <c r="C46" s="39"/>
      <c r="D46" s="39"/>
      <c r="E46" s="39"/>
      <c r="F46" s="39"/>
      <c r="G46" s="39"/>
      <c r="H46" s="39"/>
      <c r="I46" s="40"/>
    </row>
    <row r="47" spans="1:9" ht="25" x14ac:dyDescent="0.25">
      <c r="A47" s="31"/>
      <c r="B47" s="39"/>
      <c r="C47" s="39"/>
      <c r="D47" s="39"/>
      <c r="E47" s="39"/>
      <c r="F47" s="39"/>
      <c r="G47" s="39"/>
      <c r="H47" s="39"/>
      <c r="I47" s="40"/>
    </row>
    <row r="48" spans="1:9" ht="25" x14ac:dyDescent="0.25">
      <c r="A48" s="31"/>
      <c r="B48" s="39"/>
      <c r="C48" s="39"/>
      <c r="D48" s="39"/>
      <c r="E48" s="39"/>
      <c r="F48" s="39"/>
      <c r="G48" s="39"/>
      <c r="H48" s="39"/>
      <c r="I48" s="40"/>
    </row>
    <row r="49" spans="1:9" ht="25" x14ac:dyDescent="0.25">
      <c r="A49" s="31"/>
      <c r="B49" s="39"/>
      <c r="C49" s="39"/>
      <c r="D49" s="39"/>
      <c r="E49" s="39"/>
      <c r="F49" s="39"/>
      <c r="G49" s="39"/>
      <c r="H49" s="39"/>
      <c r="I49" s="40"/>
    </row>
    <row r="50" spans="1:9" ht="25" x14ac:dyDescent="0.25">
      <c r="A50" s="31"/>
      <c r="B50" s="39"/>
      <c r="C50" s="39"/>
      <c r="D50" s="39"/>
      <c r="E50" s="39"/>
      <c r="F50" s="39"/>
      <c r="G50" s="39"/>
      <c r="H50" s="39"/>
      <c r="I50" s="40"/>
    </row>
    <row r="51" spans="1:9" ht="25" x14ac:dyDescent="0.25">
      <c r="A51" s="31"/>
      <c r="B51" s="39"/>
      <c r="C51" s="39"/>
      <c r="D51" s="39"/>
      <c r="E51" s="39"/>
      <c r="F51" s="39"/>
      <c r="G51" s="39"/>
      <c r="H51" s="39"/>
      <c r="I51" s="40"/>
    </row>
    <row r="52" spans="1:9" ht="25" x14ac:dyDescent="0.25">
      <c r="A52" s="31"/>
      <c r="B52" s="39"/>
      <c r="C52" s="39"/>
      <c r="D52" s="39"/>
      <c r="E52" s="39"/>
      <c r="F52" s="39"/>
      <c r="G52" s="39"/>
      <c r="H52" s="39"/>
      <c r="I52" s="40"/>
    </row>
    <row r="53" spans="1:9" ht="25" x14ac:dyDescent="0.25">
      <c r="A53" s="31"/>
      <c r="B53" s="39"/>
      <c r="C53" s="39"/>
      <c r="D53" s="39"/>
      <c r="E53" s="39"/>
      <c r="F53" s="39"/>
      <c r="G53" s="39"/>
      <c r="H53" s="39"/>
      <c r="I53" s="40"/>
    </row>
    <row r="54" spans="1:9" ht="25" x14ac:dyDescent="0.25">
      <c r="A54" s="31"/>
      <c r="B54" s="39"/>
      <c r="C54" s="39"/>
      <c r="D54" s="39"/>
      <c r="E54" s="39"/>
      <c r="F54" s="39"/>
      <c r="G54" s="39"/>
      <c r="H54" s="39"/>
      <c r="I54" s="40"/>
    </row>
    <row r="55" spans="1:9" ht="25" x14ac:dyDescent="0.25">
      <c r="A55" s="31"/>
      <c r="B55" s="39"/>
      <c r="C55" s="39"/>
      <c r="D55" s="39"/>
      <c r="E55" s="39"/>
      <c r="F55" s="39"/>
      <c r="G55" s="39"/>
      <c r="H55" s="39"/>
      <c r="I55" s="40"/>
    </row>
    <row r="56" spans="1:9" ht="25" x14ac:dyDescent="0.25">
      <c r="A56" s="31"/>
      <c r="B56" s="39"/>
      <c r="C56" s="39"/>
      <c r="D56" s="39"/>
      <c r="E56" s="39"/>
      <c r="F56" s="39"/>
      <c r="G56" s="39"/>
      <c r="H56" s="39"/>
      <c r="I56" s="40"/>
    </row>
    <row r="57" spans="1:9" ht="25" x14ac:dyDescent="0.25">
      <c r="A57" s="31"/>
      <c r="B57" s="39"/>
      <c r="C57" s="39"/>
      <c r="D57" s="39"/>
      <c r="E57" s="39"/>
      <c r="F57" s="39"/>
      <c r="G57" s="39"/>
      <c r="H57" s="39"/>
      <c r="I57" s="40"/>
    </row>
    <row r="58" spans="1:9" ht="25" x14ac:dyDescent="0.25">
      <c r="A58" s="31"/>
      <c r="B58" s="39"/>
      <c r="C58" s="39"/>
      <c r="D58" s="39"/>
      <c r="E58" s="39"/>
      <c r="F58" s="39"/>
      <c r="G58" s="39"/>
      <c r="H58" s="39"/>
      <c r="I58" s="40"/>
    </row>
    <row r="59" spans="1:9" ht="25" x14ac:dyDescent="0.25">
      <c r="A59" s="31"/>
      <c r="B59" s="39"/>
      <c r="C59" s="39"/>
      <c r="D59" s="39"/>
      <c r="E59" s="39"/>
      <c r="F59" s="39"/>
      <c r="G59" s="39"/>
      <c r="H59" s="39"/>
      <c r="I59" s="40"/>
    </row>
    <row r="60" spans="1:9" ht="25" x14ac:dyDescent="0.25">
      <c r="A60" s="31"/>
      <c r="B60" s="39"/>
      <c r="C60" s="39"/>
      <c r="D60" s="39"/>
      <c r="E60" s="39"/>
      <c r="F60" s="39"/>
      <c r="G60" s="39"/>
      <c r="H60" s="39"/>
      <c r="I60" s="40"/>
    </row>
    <row r="61" spans="1:9" ht="25" x14ac:dyDescent="0.25">
      <c r="A61" s="31"/>
      <c r="B61" s="39"/>
      <c r="C61" s="39"/>
      <c r="D61" s="39"/>
      <c r="E61" s="39"/>
      <c r="F61" s="39"/>
      <c r="G61" s="39"/>
      <c r="H61" s="39"/>
      <c r="I61" s="40"/>
    </row>
    <row r="62" spans="1:9" ht="25" x14ac:dyDescent="0.25">
      <c r="A62" s="31"/>
      <c r="B62" s="39"/>
      <c r="C62" s="39"/>
      <c r="D62" s="39"/>
      <c r="E62" s="39"/>
      <c r="F62" s="39"/>
      <c r="G62" s="39"/>
      <c r="H62" s="39"/>
      <c r="I62" s="40"/>
    </row>
    <row r="63" spans="1:9" ht="25" x14ac:dyDescent="0.25">
      <c r="A63" s="31"/>
      <c r="B63" s="39"/>
      <c r="C63" s="39"/>
      <c r="D63" s="39"/>
      <c r="E63" s="39"/>
      <c r="F63" s="39"/>
      <c r="G63" s="39"/>
      <c r="H63" s="39"/>
      <c r="I63" s="40"/>
    </row>
    <row r="64" spans="1:9" ht="25" x14ac:dyDescent="0.25">
      <c r="A64" s="31"/>
      <c r="B64" s="39"/>
      <c r="C64" s="39"/>
      <c r="D64" s="39"/>
      <c r="E64" s="39"/>
      <c r="F64" s="39"/>
      <c r="G64" s="39"/>
      <c r="H64" s="39"/>
      <c r="I64" s="40"/>
    </row>
    <row r="65" spans="1:9" ht="25" x14ac:dyDescent="0.25">
      <c r="A65" s="31"/>
      <c r="B65" s="39"/>
      <c r="C65" s="39"/>
      <c r="D65" s="39"/>
      <c r="E65" s="39"/>
      <c r="F65" s="39"/>
      <c r="G65" s="39"/>
      <c r="H65" s="39"/>
      <c r="I65" s="40"/>
    </row>
    <row r="66" spans="1:9" ht="25" x14ac:dyDescent="0.25">
      <c r="A66" s="31"/>
      <c r="B66" s="39"/>
      <c r="C66" s="39"/>
      <c r="D66" s="39"/>
      <c r="E66" s="39"/>
      <c r="F66" s="39"/>
      <c r="G66" s="39"/>
      <c r="H66" s="39"/>
      <c r="I66" s="40"/>
    </row>
    <row r="67" spans="1:9" ht="25" x14ac:dyDescent="0.25">
      <c r="A67" s="31"/>
      <c r="B67" s="39"/>
      <c r="C67" s="39"/>
      <c r="D67" s="39"/>
      <c r="E67" s="39"/>
      <c r="F67" s="39"/>
      <c r="G67" s="39"/>
      <c r="H67" s="39"/>
      <c r="I67" s="40"/>
    </row>
    <row r="68" spans="1:9" ht="25" x14ac:dyDescent="0.25">
      <c r="A68" s="31"/>
      <c r="B68" s="39"/>
      <c r="C68" s="39"/>
      <c r="D68" s="39"/>
      <c r="E68" s="39"/>
      <c r="F68" s="39"/>
      <c r="G68" s="39"/>
      <c r="H68" s="39"/>
      <c r="I68" s="40"/>
    </row>
    <row r="69" spans="1:9" ht="25" x14ac:dyDescent="0.25">
      <c r="A69" s="31"/>
      <c r="B69" s="39"/>
      <c r="C69" s="39"/>
      <c r="D69" s="39"/>
      <c r="E69" s="39"/>
      <c r="F69" s="39"/>
      <c r="G69" s="39"/>
      <c r="H69" s="39"/>
      <c r="I69" s="40"/>
    </row>
    <row r="70" spans="1:9" ht="25" x14ac:dyDescent="0.25">
      <c r="A70" s="31"/>
      <c r="B70" s="39"/>
      <c r="C70" s="39"/>
      <c r="D70" s="39"/>
      <c r="E70" s="39"/>
      <c r="F70" s="39"/>
      <c r="G70" s="39"/>
      <c r="H70" s="39"/>
      <c r="I70" s="40"/>
    </row>
    <row r="71" spans="1:9" ht="25" x14ac:dyDescent="0.25">
      <c r="A71" s="31"/>
      <c r="B71" s="39"/>
      <c r="C71" s="39"/>
      <c r="D71" s="39"/>
      <c r="E71" s="39"/>
      <c r="F71" s="39"/>
      <c r="G71" s="39"/>
      <c r="H71" s="39"/>
      <c r="I71" s="40"/>
    </row>
    <row r="72" spans="1:9" ht="25" x14ac:dyDescent="0.25">
      <c r="A72" s="31"/>
      <c r="B72" s="39"/>
      <c r="C72" s="39"/>
      <c r="D72" s="39"/>
      <c r="E72" s="39"/>
      <c r="F72" s="39"/>
      <c r="G72" s="39"/>
      <c r="H72" s="39"/>
      <c r="I72" s="40"/>
    </row>
    <row r="73" spans="1:9" ht="25" x14ac:dyDescent="0.25">
      <c r="A73" s="31"/>
      <c r="B73" s="39"/>
      <c r="C73" s="39"/>
      <c r="D73" s="39"/>
      <c r="E73" s="39"/>
      <c r="F73" s="39"/>
      <c r="G73" s="39"/>
      <c r="H73" s="39"/>
      <c r="I73" s="40"/>
    </row>
    <row r="74" spans="1:9" ht="25" x14ac:dyDescent="0.25">
      <c r="A74" s="31"/>
      <c r="B74" s="39"/>
      <c r="C74" s="39"/>
      <c r="D74" s="39"/>
      <c r="E74" s="39"/>
      <c r="F74" s="39"/>
      <c r="G74" s="39"/>
      <c r="H74" s="39"/>
      <c r="I74" s="40"/>
    </row>
    <row r="75" spans="1:9" ht="25" x14ac:dyDescent="0.25">
      <c r="A75" s="31"/>
      <c r="B75" s="39"/>
      <c r="C75" s="39"/>
      <c r="D75" s="39"/>
      <c r="E75" s="39"/>
      <c r="F75" s="39"/>
      <c r="G75" s="39"/>
      <c r="H75" s="39"/>
      <c r="I75" s="40"/>
    </row>
    <row r="76" spans="1:9" ht="25" x14ac:dyDescent="0.25">
      <c r="A76" s="31"/>
      <c r="B76" s="39"/>
      <c r="C76" s="39"/>
      <c r="D76" s="39"/>
      <c r="E76" s="39"/>
      <c r="F76" s="39"/>
      <c r="G76" s="39"/>
      <c r="H76" s="39"/>
      <c r="I76" s="40"/>
    </row>
    <row r="77" spans="1:9" ht="25" x14ac:dyDescent="0.25">
      <c r="A77" s="31"/>
      <c r="B77" s="39"/>
      <c r="C77" s="39"/>
      <c r="D77" s="39"/>
      <c r="E77" s="39"/>
      <c r="F77" s="39"/>
      <c r="G77" s="39"/>
      <c r="H77" s="39"/>
      <c r="I77" s="40"/>
    </row>
    <row r="78" spans="1:9" ht="25" x14ac:dyDescent="0.25">
      <c r="A78" s="31"/>
      <c r="B78" s="39"/>
      <c r="C78" s="39"/>
      <c r="D78" s="39"/>
      <c r="E78" s="39"/>
      <c r="F78" s="39"/>
      <c r="G78" s="39"/>
      <c r="H78" s="39"/>
      <c r="I78" s="40"/>
    </row>
    <row r="79" spans="1:9" ht="25" x14ac:dyDescent="0.25">
      <c r="A79" s="31"/>
      <c r="B79" s="39"/>
      <c r="C79" s="39"/>
      <c r="D79" s="39"/>
      <c r="E79" s="39"/>
      <c r="F79" s="39"/>
      <c r="G79" s="39"/>
      <c r="H79" s="39"/>
      <c r="I79" s="40"/>
    </row>
    <row r="80" spans="1:9" ht="25" x14ac:dyDescent="0.25">
      <c r="A80" s="31"/>
      <c r="B80" s="39"/>
      <c r="C80" s="39"/>
      <c r="D80" s="39"/>
      <c r="E80" s="39"/>
      <c r="F80" s="39"/>
      <c r="G80" s="39"/>
      <c r="H80" s="39"/>
      <c r="I80" s="40"/>
    </row>
    <row r="81" spans="1:9" ht="25" x14ac:dyDescent="0.25">
      <c r="A81" s="31"/>
      <c r="B81" s="39"/>
      <c r="C81" s="39"/>
      <c r="D81" s="39"/>
      <c r="E81" s="39"/>
      <c r="F81" s="39"/>
      <c r="G81" s="39"/>
      <c r="H81" s="39"/>
      <c r="I81" s="40"/>
    </row>
    <row r="82" spans="1:9" ht="25" x14ac:dyDescent="0.25">
      <c r="A82" s="31"/>
      <c r="B82" s="39"/>
      <c r="C82" s="39"/>
      <c r="D82" s="39"/>
      <c r="E82" s="39"/>
      <c r="F82" s="39"/>
      <c r="G82" s="39"/>
      <c r="H82" s="39"/>
      <c r="I82" s="40"/>
    </row>
    <row r="83" spans="1:9" ht="25" x14ac:dyDescent="0.25">
      <c r="A83" s="31"/>
      <c r="B83" s="39"/>
      <c r="C83" s="39"/>
      <c r="D83" s="39"/>
      <c r="E83" s="39"/>
      <c r="F83" s="39"/>
      <c r="G83" s="39"/>
      <c r="H83" s="39"/>
      <c r="I83" s="40"/>
    </row>
    <row r="84" spans="1:9" ht="25" x14ac:dyDescent="0.25">
      <c r="A84" s="31"/>
      <c r="B84" s="39"/>
      <c r="C84" s="39"/>
      <c r="D84" s="39"/>
      <c r="E84" s="39"/>
      <c r="F84" s="39"/>
      <c r="G84" s="39"/>
      <c r="H84" s="39"/>
      <c r="I84" s="40"/>
    </row>
    <row r="85" spans="1:9" ht="25" x14ac:dyDescent="0.25">
      <c r="A85" s="31"/>
      <c r="B85" s="39"/>
      <c r="C85" s="39"/>
      <c r="D85" s="39"/>
      <c r="E85" s="39"/>
      <c r="F85" s="39"/>
      <c r="G85" s="39"/>
      <c r="H85" s="39"/>
      <c r="I85" s="40"/>
    </row>
    <row r="86" spans="1:9" ht="25" x14ac:dyDescent="0.25">
      <c r="A86" s="31"/>
      <c r="B86" s="39"/>
      <c r="C86" s="39"/>
      <c r="D86" s="39"/>
      <c r="E86" s="39"/>
      <c r="F86" s="39"/>
      <c r="G86" s="39"/>
      <c r="H86" s="39"/>
      <c r="I86" s="40"/>
    </row>
    <row r="87" spans="1:9" ht="25" x14ac:dyDescent="0.25">
      <c r="A87" s="31"/>
      <c r="B87" s="39"/>
      <c r="C87" s="39"/>
      <c r="D87" s="39"/>
      <c r="E87" s="39"/>
      <c r="F87" s="39"/>
      <c r="G87" s="39"/>
      <c r="H87" s="39"/>
      <c r="I87" s="40"/>
    </row>
    <row r="88" spans="1:9" ht="25" x14ac:dyDescent="0.25">
      <c r="A88" s="31"/>
      <c r="B88" s="39"/>
      <c r="C88" s="39"/>
      <c r="D88" s="39"/>
      <c r="E88" s="39"/>
      <c r="F88" s="39"/>
      <c r="G88" s="39"/>
      <c r="H88" s="39"/>
      <c r="I88" s="40"/>
    </row>
    <row r="89" spans="1:9" ht="25" x14ac:dyDescent="0.25">
      <c r="A89" s="31"/>
      <c r="B89" s="39"/>
      <c r="C89" s="39"/>
      <c r="D89" s="39"/>
      <c r="E89" s="39"/>
      <c r="F89" s="39"/>
      <c r="G89" s="39"/>
      <c r="H89" s="39"/>
      <c r="I89" s="40"/>
    </row>
    <row r="90" spans="1:9" ht="25" x14ac:dyDescent="0.25">
      <c r="A90" s="31"/>
      <c r="B90" s="39"/>
      <c r="C90" s="39"/>
      <c r="D90" s="39"/>
      <c r="E90" s="39"/>
      <c r="F90" s="39"/>
      <c r="G90" s="39"/>
      <c r="H90" s="39"/>
      <c r="I90" s="40"/>
    </row>
    <row r="91" spans="1:9" ht="25" x14ac:dyDescent="0.25">
      <c r="A91" s="31"/>
      <c r="B91" s="39"/>
      <c r="C91" s="39"/>
      <c r="D91" s="39"/>
      <c r="E91" s="39"/>
      <c r="F91" s="39"/>
      <c r="G91" s="39"/>
      <c r="H91" s="39"/>
      <c r="I91" s="40"/>
    </row>
    <row r="92" spans="1:9" ht="25" x14ac:dyDescent="0.25">
      <c r="A92" s="31"/>
      <c r="B92" s="39"/>
      <c r="C92" s="39"/>
      <c r="D92" s="39"/>
      <c r="E92" s="39"/>
      <c r="F92" s="39"/>
      <c r="G92" s="39"/>
      <c r="H92" s="39"/>
      <c r="I92" s="40"/>
    </row>
    <row r="93" spans="1:9" ht="25" x14ac:dyDescent="0.25">
      <c r="A93" s="31"/>
      <c r="B93" s="39"/>
      <c r="C93" s="39"/>
      <c r="D93" s="39"/>
      <c r="E93" s="39"/>
      <c r="F93" s="39"/>
      <c r="G93" s="39"/>
      <c r="H93" s="39"/>
      <c r="I93" s="40"/>
    </row>
    <row r="94" spans="1:9" ht="25" x14ac:dyDescent="0.25">
      <c r="A94" s="31"/>
      <c r="B94" s="39"/>
      <c r="C94" s="39"/>
      <c r="D94" s="39"/>
      <c r="E94" s="39"/>
      <c r="F94" s="39"/>
      <c r="G94" s="39"/>
      <c r="H94" s="39"/>
      <c r="I94" s="40"/>
    </row>
    <row r="95" spans="1:9" ht="25" x14ac:dyDescent="0.25">
      <c r="A95" s="31"/>
      <c r="B95" s="39"/>
      <c r="C95" s="39"/>
      <c r="D95" s="39"/>
      <c r="E95" s="39"/>
      <c r="F95" s="39"/>
      <c r="G95" s="39"/>
      <c r="H95" s="39"/>
      <c r="I95" s="40"/>
    </row>
    <row r="96" spans="1:9" ht="25" x14ac:dyDescent="0.25">
      <c r="A96" s="31"/>
      <c r="B96" s="39"/>
      <c r="C96" s="39"/>
      <c r="D96" s="39"/>
      <c r="E96" s="39"/>
      <c r="F96" s="39"/>
      <c r="G96" s="39"/>
      <c r="H96" s="39"/>
      <c r="I96" s="40"/>
    </row>
    <row r="97" spans="1:9" ht="25" x14ac:dyDescent="0.25">
      <c r="A97" s="31"/>
      <c r="B97" s="39"/>
      <c r="C97" s="39"/>
      <c r="D97" s="39"/>
      <c r="E97" s="39"/>
      <c r="F97" s="39"/>
      <c r="G97" s="39"/>
      <c r="H97" s="39"/>
      <c r="I97" s="40"/>
    </row>
    <row r="98" spans="1:9" ht="25" x14ac:dyDescent="0.25">
      <c r="A98" s="31"/>
      <c r="B98" s="39"/>
      <c r="C98" s="39"/>
      <c r="D98" s="39"/>
      <c r="E98" s="39"/>
      <c r="F98" s="39"/>
      <c r="G98" s="39"/>
      <c r="H98" s="39"/>
      <c r="I98" s="40"/>
    </row>
    <row r="99" spans="1:9" ht="25" x14ac:dyDescent="0.25">
      <c r="A99" s="31"/>
      <c r="B99" s="39"/>
      <c r="C99" s="39"/>
      <c r="D99" s="39"/>
      <c r="E99" s="39"/>
      <c r="F99" s="39"/>
      <c r="G99" s="39"/>
      <c r="H99" s="39"/>
      <c r="I99" s="40"/>
    </row>
    <row r="100" spans="1:9" ht="25" x14ac:dyDescent="0.25">
      <c r="A100" s="31"/>
      <c r="B100" s="39"/>
      <c r="C100" s="39"/>
      <c r="D100" s="39"/>
      <c r="E100" s="39"/>
      <c r="F100" s="39"/>
      <c r="G100" s="39"/>
      <c r="H100" s="39"/>
      <c r="I100" s="40"/>
    </row>
    <row r="101" spans="1:9" ht="25" x14ac:dyDescent="0.25">
      <c r="A101" s="31"/>
      <c r="B101" s="39"/>
      <c r="C101" s="39"/>
      <c r="D101" s="39"/>
      <c r="E101" s="39"/>
      <c r="F101" s="39"/>
      <c r="G101" s="39"/>
      <c r="H101" s="39"/>
      <c r="I101" s="40"/>
    </row>
    <row r="102" spans="1:9" ht="25" x14ac:dyDescent="0.25">
      <c r="A102" s="31"/>
      <c r="B102" s="39"/>
      <c r="C102" s="39"/>
      <c r="D102" s="39"/>
      <c r="E102" s="39"/>
      <c r="F102" s="39"/>
      <c r="G102" s="39"/>
      <c r="H102" s="39"/>
      <c r="I102" s="40"/>
    </row>
    <row r="103" spans="1:9" ht="25" x14ac:dyDescent="0.25">
      <c r="A103" s="31"/>
      <c r="B103" s="39"/>
      <c r="C103" s="39"/>
      <c r="D103" s="39"/>
      <c r="E103" s="39"/>
      <c r="F103" s="39"/>
      <c r="G103" s="39"/>
      <c r="H103" s="39"/>
      <c r="I103" s="40"/>
    </row>
    <row r="104" spans="1:9" ht="25" x14ac:dyDescent="0.25">
      <c r="A104" s="31"/>
      <c r="B104" s="39"/>
      <c r="C104" s="39"/>
      <c r="D104" s="39"/>
      <c r="E104" s="39"/>
      <c r="F104" s="39"/>
      <c r="G104" s="39"/>
      <c r="H104" s="39"/>
      <c r="I104" s="40"/>
    </row>
    <row r="105" spans="1:9" ht="25" x14ac:dyDescent="0.25">
      <c r="A105" s="31"/>
      <c r="B105" s="39"/>
      <c r="C105" s="39"/>
      <c r="D105" s="39"/>
      <c r="E105" s="39"/>
      <c r="F105" s="39"/>
      <c r="G105" s="39"/>
      <c r="H105" s="39"/>
      <c r="I105" s="40"/>
    </row>
    <row r="106" spans="1:9" ht="25" x14ac:dyDescent="0.25">
      <c r="A106" s="31"/>
      <c r="B106" s="39"/>
      <c r="C106" s="39"/>
      <c r="D106" s="39"/>
      <c r="E106" s="39"/>
      <c r="F106" s="39"/>
      <c r="G106" s="39"/>
      <c r="H106" s="39"/>
      <c r="I106" s="40"/>
    </row>
    <row r="107" spans="1:9" ht="25" x14ac:dyDescent="0.25">
      <c r="A107" s="31"/>
      <c r="B107" s="39"/>
      <c r="C107" s="39"/>
      <c r="D107" s="39"/>
      <c r="E107" s="39"/>
      <c r="F107" s="39"/>
      <c r="G107" s="39"/>
      <c r="H107" s="39"/>
      <c r="I107" s="40"/>
    </row>
    <row r="108" spans="1:9" ht="25" x14ac:dyDescent="0.25">
      <c r="A108" s="31"/>
      <c r="B108" s="39"/>
      <c r="C108" s="39"/>
      <c r="D108" s="39"/>
      <c r="E108" s="39"/>
      <c r="F108" s="39"/>
      <c r="G108" s="39"/>
      <c r="H108" s="39"/>
      <c r="I108" s="40"/>
    </row>
    <row r="109" spans="1:9" ht="25" x14ac:dyDescent="0.25">
      <c r="A109" s="31"/>
      <c r="B109" s="39"/>
      <c r="C109" s="39"/>
      <c r="D109" s="39"/>
      <c r="E109" s="39"/>
      <c r="F109" s="39"/>
      <c r="G109" s="39"/>
      <c r="H109" s="39"/>
      <c r="I109" s="40"/>
    </row>
    <row r="110" spans="1:9" ht="25" x14ac:dyDescent="0.25">
      <c r="A110" s="31"/>
      <c r="B110" s="39"/>
      <c r="C110" s="39"/>
      <c r="D110" s="39"/>
      <c r="E110" s="39"/>
      <c r="F110" s="39"/>
      <c r="G110" s="39"/>
      <c r="H110" s="39"/>
      <c r="I110" s="40"/>
    </row>
    <row r="111" spans="1:9" ht="25" x14ac:dyDescent="0.25">
      <c r="A111" s="31"/>
      <c r="B111" s="39"/>
      <c r="C111" s="39"/>
      <c r="D111" s="39"/>
      <c r="E111" s="39"/>
      <c r="F111" s="39"/>
      <c r="G111" s="39"/>
      <c r="H111" s="39"/>
      <c r="I111" s="40"/>
    </row>
    <row r="112" spans="1:9" ht="25" x14ac:dyDescent="0.25">
      <c r="A112" s="31"/>
      <c r="B112" s="39"/>
      <c r="C112" s="39"/>
      <c r="D112" s="39"/>
      <c r="E112" s="39"/>
      <c r="F112" s="39"/>
      <c r="G112" s="39"/>
      <c r="H112" s="39"/>
      <c r="I112" s="40"/>
    </row>
    <row r="113" spans="1:9" ht="25" x14ac:dyDescent="0.25">
      <c r="A113" s="31"/>
      <c r="B113" s="39"/>
      <c r="C113" s="39"/>
      <c r="D113" s="39"/>
      <c r="E113" s="39"/>
      <c r="F113" s="39"/>
      <c r="G113" s="39"/>
      <c r="H113" s="39"/>
      <c r="I113" s="40"/>
    </row>
    <row r="114" spans="1:9" ht="25" x14ac:dyDescent="0.25">
      <c r="A114" s="31"/>
      <c r="B114" s="39"/>
      <c r="C114" s="39"/>
      <c r="D114" s="39"/>
      <c r="E114" s="39"/>
      <c r="F114" s="39"/>
      <c r="G114" s="39"/>
      <c r="H114" s="39"/>
      <c r="I114" s="40"/>
    </row>
    <row r="115" spans="1:9" ht="25" x14ac:dyDescent="0.25">
      <c r="A115" s="31"/>
      <c r="B115" s="39"/>
      <c r="C115" s="39"/>
      <c r="D115" s="39"/>
      <c r="E115" s="39"/>
      <c r="F115" s="39"/>
      <c r="G115" s="39"/>
      <c r="H115" s="39"/>
      <c r="I115" s="40"/>
    </row>
    <row r="116" spans="1:9" ht="25" x14ac:dyDescent="0.25">
      <c r="A116" s="31"/>
      <c r="B116" s="39"/>
      <c r="C116" s="39"/>
      <c r="D116" s="39"/>
      <c r="E116" s="39"/>
      <c r="F116" s="39"/>
      <c r="G116" s="39"/>
      <c r="H116" s="39"/>
      <c r="I116" s="40"/>
    </row>
    <row r="117" spans="1:9" ht="25" x14ac:dyDescent="0.25">
      <c r="A117" s="31"/>
      <c r="B117" s="39"/>
      <c r="C117" s="39"/>
      <c r="D117" s="39"/>
      <c r="E117" s="39"/>
      <c r="F117" s="39"/>
      <c r="G117" s="39"/>
      <c r="H117" s="39"/>
      <c r="I117" s="40"/>
    </row>
    <row r="118" spans="1:9" ht="25" x14ac:dyDescent="0.25">
      <c r="A118" s="31"/>
      <c r="B118" s="39"/>
      <c r="C118" s="39"/>
      <c r="D118" s="39"/>
      <c r="E118" s="39"/>
      <c r="F118" s="39"/>
      <c r="G118" s="39"/>
      <c r="H118" s="39"/>
      <c r="I118" s="40"/>
    </row>
    <row r="119" spans="1:9" ht="25" x14ac:dyDescent="0.25">
      <c r="A119" s="31"/>
      <c r="B119" s="39"/>
      <c r="C119" s="39"/>
      <c r="D119" s="39"/>
      <c r="E119" s="39"/>
      <c r="F119" s="39"/>
      <c r="G119" s="39"/>
      <c r="H119" s="39"/>
      <c r="I119" s="40"/>
    </row>
    <row r="120" spans="1:9" ht="25" x14ac:dyDescent="0.25">
      <c r="A120" s="31"/>
      <c r="B120" s="39"/>
      <c r="C120" s="39"/>
      <c r="D120" s="39"/>
      <c r="E120" s="39"/>
      <c r="F120" s="39"/>
      <c r="G120" s="39"/>
      <c r="H120" s="39"/>
      <c r="I120" s="40"/>
    </row>
    <row r="121" spans="1:9" ht="25" x14ac:dyDescent="0.25">
      <c r="A121" s="31"/>
      <c r="B121" s="39"/>
      <c r="C121" s="39"/>
      <c r="D121" s="39"/>
      <c r="E121" s="39"/>
      <c r="F121" s="39"/>
      <c r="G121" s="39"/>
      <c r="H121" s="39"/>
      <c r="I121" s="40"/>
    </row>
    <row r="122" spans="1:9" ht="25" x14ac:dyDescent="0.25">
      <c r="A122" s="31"/>
      <c r="B122" s="39"/>
      <c r="C122" s="39"/>
      <c r="D122" s="39"/>
      <c r="E122" s="39"/>
      <c r="F122" s="39"/>
      <c r="G122" s="39"/>
      <c r="H122" s="39"/>
      <c r="I122" s="40"/>
    </row>
    <row r="123" spans="1:9" ht="25" x14ac:dyDescent="0.25">
      <c r="A123" s="31"/>
      <c r="B123" s="39"/>
      <c r="C123" s="39"/>
      <c r="D123" s="39"/>
      <c r="E123" s="39"/>
      <c r="F123" s="39"/>
      <c r="G123" s="39"/>
      <c r="H123" s="39"/>
      <c r="I123" s="40"/>
    </row>
    <row r="124" spans="1:9" ht="25" x14ac:dyDescent="0.25">
      <c r="A124" s="31"/>
      <c r="B124" s="39"/>
      <c r="C124" s="39"/>
      <c r="D124" s="39"/>
      <c r="E124" s="39"/>
      <c r="F124" s="39"/>
      <c r="G124" s="39"/>
      <c r="H124" s="39"/>
      <c r="I124" s="40"/>
    </row>
    <row r="125" spans="1:9" ht="25" x14ac:dyDescent="0.25">
      <c r="A125" s="31"/>
      <c r="B125" s="39"/>
      <c r="C125" s="39"/>
      <c r="D125" s="39"/>
      <c r="E125" s="39"/>
      <c r="F125" s="39"/>
      <c r="G125" s="39"/>
      <c r="H125" s="39"/>
      <c r="I125" s="40"/>
    </row>
    <row r="126" spans="1:9" ht="25" x14ac:dyDescent="0.25">
      <c r="A126" s="31"/>
      <c r="B126" s="39"/>
      <c r="C126" s="39"/>
      <c r="D126" s="39"/>
      <c r="E126" s="39"/>
      <c r="F126" s="39"/>
      <c r="G126" s="39"/>
      <c r="H126" s="39"/>
      <c r="I126" s="40"/>
    </row>
    <row r="127" spans="1:9" ht="25" x14ac:dyDescent="0.25">
      <c r="A127" s="31"/>
      <c r="B127" s="39"/>
      <c r="C127" s="39"/>
      <c r="D127" s="39"/>
      <c r="E127" s="39"/>
      <c r="F127" s="39"/>
      <c r="G127" s="39"/>
      <c r="H127" s="39"/>
      <c r="I127" s="40"/>
    </row>
    <row r="128" spans="1:9" ht="25" x14ac:dyDescent="0.25">
      <c r="A128" s="31"/>
      <c r="B128" s="39"/>
      <c r="C128" s="39"/>
      <c r="D128" s="39"/>
      <c r="E128" s="39"/>
      <c r="F128" s="39"/>
      <c r="G128" s="39"/>
      <c r="H128" s="39"/>
      <c r="I128" s="40"/>
    </row>
    <row r="129" spans="1:9" ht="25" x14ac:dyDescent="0.25">
      <c r="A129" s="31"/>
      <c r="B129" s="39"/>
      <c r="C129" s="39"/>
      <c r="D129" s="39"/>
      <c r="E129" s="39"/>
      <c r="F129" s="39"/>
      <c r="G129" s="39"/>
      <c r="H129" s="39"/>
      <c r="I129" s="40"/>
    </row>
    <row r="130" spans="1:9" ht="25" x14ac:dyDescent="0.25">
      <c r="A130" s="31"/>
      <c r="B130" s="39"/>
      <c r="C130" s="39"/>
      <c r="D130" s="39"/>
      <c r="E130" s="39"/>
      <c r="F130" s="39"/>
      <c r="G130" s="39"/>
      <c r="H130" s="39"/>
      <c r="I130" s="40"/>
    </row>
    <row r="131" spans="1:9" ht="25" x14ac:dyDescent="0.25">
      <c r="A131" s="31"/>
      <c r="B131" s="39"/>
      <c r="C131" s="39"/>
      <c r="D131" s="39"/>
      <c r="E131" s="39"/>
      <c r="F131" s="39"/>
      <c r="G131" s="39"/>
      <c r="H131" s="39"/>
      <c r="I131" s="40"/>
    </row>
    <row r="132" spans="1:9" ht="25" x14ac:dyDescent="0.25">
      <c r="A132" s="31"/>
      <c r="B132" s="39"/>
      <c r="C132" s="39"/>
      <c r="D132" s="39"/>
      <c r="E132" s="39"/>
      <c r="F132" s="39"/>
      <c r="G132" s="39"/>
      <c r="H132" s="39"/>
      <c r="I132" s="40"/>
    </row>
    <row r="133" spans="1:9" ht="25" x14ac:dyDescent="0.25">
      <c r="A133" s="31"/>
      <c r="B133" s="39"/>
      <c r="C133" s="39"/>
      <c r="D133" s="39"/>
      <c r="E133" s="39"/>
      <c r="F133" s="39"/>
      <c r="G133" s="39"/>
      <c r="H133" s="39"/>
      <c r="I133" s="40"/>
    </row>
    <row r="134" spans="1:9" ht="25" x14ac:dyDescent="0.25">
      <c r="A134" s="31"/>
      <c r="B134" s="39"/>
      <c r="C134" s="39"/>
      <c r="D134" s="39"/>
      <c r="E134" s="39"/>
      <c r="F134" s="39"/>
      <c r="G134" s="39"/>
      <c r="H134" s="39"/>
      <c r="I134" s="40"/>
    </row>
    <row r="135" spans="1:9" ht="25" x14ac:dyDescent="0.25">
      <c r="A135" s="31"/>
      <c r="B135" s="39"/>
      <c r="C135" s="39"/>
      <c r="D135" s="39"/>
      <c r="E135" s="39"/>
      <c r="F135" s="39"/>
      <c r="G135" s="39"/>
      <c r="H135" s="39"/>
      <c r="I135" s="40"/>
    </row>
    <row r="136" spans="1:9" ht="25" x14ac:dyDescent="0.25">
      <c r="A136" s="31"/>
      <c r="B136" s="39"/>
      <c r="C136" s="39"/>
      <c r="D136" s="39"/>
      <c r="E136" s="39"/>
      <c r="F136" s="39"/>
      <c r="G136" s="39"/>
      <c r="H136" s="39"/>
      <c r="I136" s="40"/>
    </row>
    <row r="137" spans="1:9" ht="25" x14ac:dyDescent="0.25">
      <c r="A137" s="31"/>
      <c r="B137" s="39"/>
      <c r="C137" s="39"/>
      <c r="D137" s="39"/>
      <c r="E137" s="39"/>
      <c r="F137" s="39"/>
      <c r="G137" s="39"/>
      <c r="H137" s="39"/>
      <c r="I137" s="40"/>
    </row>
    <row r="138" spans="1:9" ht="25" x14ac:dyDescent="0.25">
      <c r="A138" s="31"/>
      <c r="B138" s="39"/>
      <c r="C138" s="39"/>
      <c r="D138" s="39"/>
      <c r="E138" s="39"/>
      <c r="F138" s="39"/>
      <c r="G138" s="39"/>
      <c r="H138" s="39"/>
      <c r="I138" s="40"/>
    </row>
    <row r="139" spans="1:9" ht="25" x14ac:dyDescent="0.25">
      <c r="A139" s="31"/>
      <c r="B139" s="39"/>
      <c r="C139" s="39"/>
      <c r="D139" s="39"/>
      <c r="E139" s="39"/>
      <c r="F139" s="39"/>
      <c r="G139" s="39"/>
      <c r="H139" s="39"/>
      <c r="I139" s="40"/>
    </row>
    <row r="140" spans="1:9" ht="25" x14ac:dyDescent="0.25">
      <c r="A140" s="31"/>
      <c r="B140" s="39"/>
      <c r="C140" s="39"/>
      <c r="D140" s="39"/>
      <c r="E140" s="39"/>
      <c r="F140" s="39"/>
      <c r="G140" s="39"/>
      <c r="H140" s="39"/>
      <c r="I140" s="40"/>
    </row>
    <row r="141" spans="1:9" ht="25" x14ac:dyDescent="0.25">
      <c r="A141" s="31"/>
      <c r="B141" s="39"/>
      <c r="C141" s="39"/>
      <c r="D141" s="39"/>
      <c r="E141" s="39"/>
      <c r="F141" s="39"/>
      <c r="G141" s="39"/>
      <c r="H141" s="39"/>
      <c r="I141" s="40"/>
    </row>
    <row r="142" spans="1:9" ht="25" x14ac:dyDescent="0.25">
      <c r="A142" s="31"/>
      <c r="B142" s="39"/>
      <c r="C142" s="39"/>
      <c r="D142" s="39"/>
      <c r="E142" s="39"/>
      <c r="F142" s="39"/>
      <c r="G142" s="39"/>
      <c r="H142" s="39"/>
      <c r="I142" s="40"/>
    </row>
    <row r="143" spans="1:9" ht="25" x14ac:dyDescent="0.25">
      <c r="A143" s="31"/>
      <c r="B143" s="39"/>
      <c r="C143" s="39"/>
      <c r="D143" s="39"/>
      <c r="E143" s="39"/>
      <c r="F143" s="39"/>
      <c r="G143" s="39"/>
      <c r="H143" s="39"/>
      <c r="I143" s="40"/>
    </row>
    <row r="144" spans="1:9" ht="25" x14ac:dyDescent="0.25">
      <c r="A144" s="31"/>
      <c r="B144" s="39"/>
      <c r="C144" s="39"/>
      <c r="D144" s="39"/>
      <c r="E144" s="39"/>
      <c r="F144" s="39"/>
      <c r="G144" s="39"/>
      <c r="H144" s="39"/>
      <c r="I144" s="40"/>
    </row>
    <row r="145" spans="1:9" ht="25" x14ac:dyDescent="0.25">
      <c r="A145" s="31"/>
      <c r="B145" s="39"/>
      <c r="C145" s="39"/>
      <c r="D145" s="39"/>
      <c r="E145" s="39"/>
      <c r="F145" s="39"/>
      <c r="G145" s="39"/>
      <c r="H145" s="39"/>
      <c r="I145" s="40"/>
    </row>
    <row r="146" spans="1:9" ht="25" x14ac:dyDescent="0.25">
      <c r="A146" s="31"/>
      <c r="B146" s="39"/>
      <c r="C146" s="39"/>
      <c r="D146" s="39"/>
      <c r="E146" s="39"/>
      <c r="F146" s="39"/>
      <c r="G146" s="39"/>
      <c r="H146" s="39"/>
      <c r="I146" s="40"/>
    </row>
    <row r="147" spans="1:9" ht="25" x14ac:dyDescent="0.25">
      <c r="A147" s="31"/>
      <c r="B147" s="39"/>
      <c r="C147" s="39"/>
      <c r="D147" s="39"/>
      <c r="E147" s="39"/>
      <c r="F147" s="39"/>
      <c r="G147" s="39"/>
      <c r="H147" s="39"/>
      <c r="I147" s="40"/>
    </row>
    <row r="148" spans="1:9" ht="25" x14ac:dyDescent="0.25">
      <c r="A148" s="31"/>
      <c r="B148" s="39"/>
      <c r="C148" s="39"/>
      <c r="D148" s="39"/>
      <c r="E148" s="39"/>
      <c r="F148" s="39"/>
      <c r="G148" s="39"/>
      <c r="H148" s="39"/>
      <c r="I148" s="40"/>
    </row>
    <row r="149" spans="1:9" ht="25" x14ac:dyDescent="0.25">
      <c r="A149" s="31"/>
      <c r="B149" s="39"/>
      <c r="C149" s="39"/>
      <c r="D149" s="39"/>
      <c r="E149" s="39"/>
      <c r="F149" s="39"/>
      <c r="G149" s="39"/>
      <c r="H149" s="39"/>
      <c r="I149" s="40"/>
    </row>
    <row r="150" spans="1:9" ht="25" x14ac:dyDescent="0.25">
      <c r="A150" s="31"/>
      <c r="B150" s="39"/>
      <c r="C150" s="39"/>
      <c r="D150" s="39"/>
      <c r="E150" s="39"/>
      <c r="F150" s="39"/>
      <c r="G150" s="39"/>
      <c r="H150" s="39"/>
      <c r="I150" s="40"/>
    </row>
    <row r="151" spans="1:9" ht="25" x14ac:dyDescent="0.25">
      <c r="A151" s="31"/>
      <c r="B151" s="39"/>
      <c r="C151" s="39"/>
      <c r="D151" s="39"/>
      <c r="E151" s="39"/>
      <c r="F151" s="39"/>
      <c r="G151" s="39"/>
      <c r="H151" s="39"/>
      <c r="I151" s="40"/>
    </row>
    <row r="152" spans="1:9" ht="25" x14ac:dyDescent="0.25">
      <c r="A152" s="31"/>
      <c r="B152" s="39"/>
      <c r="C152" s="39"/>
      <c r="D152" s="39"/>
      <c r="E152" s="39"/>
      <c r="F152" s="39"/>
      <c r="G152" s="39"/>
      <c r="H152" s="39"/>
      <c r="I152" s="40"/>
    </row>
    <row r="153" spans="1:9" ht="25" x14ac:dyDescent="0.25">
      <c r="A153" s="31"/>
      <c r="B153" s="39"/>
      <c r="C153" s="39"/>
      <c r="D153" s="39"/>
      <c r="E153" s="39"/>
      <c r="F153" s="39"/>
      <c r="G153" s="39"/>
      <c r="H153" s="39"/>
      <c r="I153" s="40"/>
    </row>
    <row r="154" spans="1:9" ht="25" x14ac:dyDescent="0.25">
      <c r="A154" s="31"/>
      <c r="B154" s="39"/>
      <c r="C154" s="39"/>
      <c r="D154" s="39"/>
      <c r="E154" s="39"/>
      <c r="F154" s="39"/>
      <c r="G154" s="39"/>
      <c r="H154" s="39"/>
      <c r="I154" s="40"/>
    </row>
    <row r="155" spans="1:9" ht="25" x14ac:dyDescent="0.25">
      <c r="A155" s="31"/>
      <c r="B155" s="39"/>
      <c r="C155" s="39"/>
      <c r="D155" s="39"/>
      <c r="E155" s="39"/>
      <c r="F155" s="39"/>
      <c r="G155" s="39"/>
      <c r="H155" s="39"/>
      <c r="I155" s="40"/>
    </row>
    <row r="156" spans="1:9" ht="25" x14ac:dyDescent="0.25">
      <c r="A156" s="31"/>
      <c r="B156" s="39"/>
      <c r="C156" s="39"/>
      <c r="D156" s="39"/>
      <c r="E156" s="39"/>
      <c r="F156" s="39"/>
      <c r="G156" s="39"/>
      <c r="H156" s="39"/>
      <c r="I156" s="40"/>
    </row>
    <row r="157" spans="1:9" ht="25" x14ac:dyDescent="0.25">
      <c r="A157" s="31"/>
      <c r="B157" s="39"/>
      <c r="C157" s="39"/>
      <c r="D157" s="39"/>
      <c r="E157" s="39"/>
      <c r="F157" s="39"/>
      <c r="G157" s="39"/>
      <c r="H157" s="39"/>
      <c r="I157" s="40"/>
    </row>
    <row r="158" spans="1:9" ht="25" x14ac:dyDescent="0.25">
      <c r="A158" s="31"/>
      <c r="B158" s="39"/>
      <c r="C158" s="39"/>
      <c r="D158" s="39"/>
      <c r="E158" s="39"/>
      <c r="F158" s="39"/>
      <c r="G158" s="39"/>
      <c r="H158" s="39"/>
      <c r="I158" s="40"/>
    </row>
    <row r="159" spans="1:9" ht="25" x14ac:dyDescent="0.25">
      <c r="A159" s="31"/>
      <c r="B159" s="39"/>
      <c r="C159" s="39"/>
      <c r="D159" s="39"/>
      <c r="E159" s="39"/>
      <c r="F159" s="39"/>
      <c r="G159" s="39"/>
      <c r="H159" s="39"/>
      <c r="I159" s="40"/>
    </row>
    <row r="160" spans="1:9" ht="25" x14ac:dyDescent="0.25">
      <c r="A160" s="31"/>
      <c r="B160" s="39"/>
      <c r="C160" s="39"/>
      <c r="D160" s="39"/>
      <c r="E160" s="39"/>
      <c r="F160" s="39"/>
      <c r="G160" s="39"/>
      <c r="H160" s="39"/>
      <c r="I160" s="40"/>
    </row>
    <row r="161" spans="1:9" ht="25" x14ac:dyDescent="0.25">
      <c r="A161" s="31"/>
      <c r="B161" s="39"/>
      <c r="C161" s="39"/>
      <c r="D161" s="39"/>
      <c r="E161" s="39"/>
      <c r="F161" s="39"/>
      <c r="G161" s="39"/>
      <c r="H161" s="39"/>
      <c r="I161" s="40"/>
    </row>
    <row r="162" spans="1:9" ht="25" x14ac:dyDescent="0.25">
      <c r="A162" s="31"/>
      <c r="B162" s="39"/>
      <c r="C162" s="39"/>
      <c r="D162" s="39"/>
      <c r="E162" s="39"/>
      <c r="F162" s="39"/>
      <c r="G162" s="39"/>
      <c r="H162" s="39"/>
      <c r="I162" s="40"/>
    </row>
    <row r="163" spans="1:9" ht="25" x14ac:dyDescent="0.25">
      <c r="A163" s="31"/>
      <c r="B163" s="39"/>
      <c r="C163" s="39"/>
      <c r="D163" s="39"/>
      <c r="E163" s="39"/>
      <c r="F163" s="39"/>
      <c r="G163" s="39"/>
      <c r="H163" s="39"/>
      <c r="I163" s="40"/>
    </row>
    <row r="164" spans="1:9" ht="25" x14ac:dyDescent="0.25">
      <c r="A164" s="31"/>
      <c r="B164" s="39"/>
      <c r="C164" s="39"/>
      <c r="D164" s="39"/>
      <c r="E164" s="39"/>
      <c r="F164" s="39"/>
      <c r="G164" s="39"/>
      <c r="H164" s="39"/>
      <c r="I164" s="40"/>
    </row>
    <row r="165" spans="1:9" ht="25" x14ac:dyDescent="0.25">
      <c r="A165" s="31"/>
      <c r="B165" s="39"/>
      <c r="C165" s="39"/>
      <c r="D165" s="39"/>
      <c r="E165" s="39"/>
      <c r="F165" s="39"/>
      <c r="G165" s="39"/>
      <c r="H165" s="39"/>
      <c r="I165" s="40"/>
    </row>
    <row r="166" spans="1:9" ht="25" x14ac:dyDescent="0.25">
      <c r="A166" s="31"/>
      <c r="B166" s="39"/>
      <c r="C166" s="39"/>
      <c r="D166" s="39"/>
      <c r="E166" s="39"/>
      <c r="F166" s="39"/>
      <c r="G166" s="39"/>
      <c r="H166" s="39"/>
      <c r="I166" s="40"/>
    </row>
    <row r="167" spans="1:9" ht="25" x14ac:dyDescent="0.25">
      <c r="A167" s="31"/>
      <c r="B167" s="39"/>
      <c r="C167" s="39"/>
      <c r="D167" s="39"/>
      <c r="E167" s="39"/>
      <c r="F167" s="39"/>
      <c r="G167" s="39"/>
      <c r="H167" s="39"/>
      <c r="I167" s="40"/>
    </row>
    <row r="168" spans="1:9" ht="25" x14ac:dyDescent="0.25">
      <c r="A168" s="31"/>
      <c r="B168" s="39"/>
      <c r="C168" s="39"/>
      <c r="D168" s="39"/>
      <c r="E168" s="39"/>
      <c r="F168" s="39"/>
      <c r="G168" s="39"/>
      <c r="H168" s="39"/>
      <c r="I168" s="40"/>
    </row>
    <row r="169" spans="1:9" ht="25" x14ac:dyDescent="0.25">
      <c r="A169" s="31"/>
      <c r="B169" s="39"/>
      <c r="C169" s="39"/>
      <c r="D169" s="39"/>
      <c r="E169" s="39"/>
      <c r="F169" s="39"/>
      <c r="G169" s="39"/>
      <c r="H169" s="39"/>
      <c r="I169" s="40"/>
    </row>
    <row r="170" spans="1:9" ht="25" x14ac:dyDescent="0.25">
      <c r="A170" s="31"/>
      <c r="B170" s="39"/>
      <c r="C170" s="39"/>
      <c r="D170" s="39"/>
      <c r="E170" s="39"/>
      <c r="F170" s="39"/>
      <c r="G170" s="39"/>
      <c r="H170" s="39"/>
      <c r="I170" s="40"/>
    </row>
    <row r="171" spans="1:9" ht="25" x14ac:dyDescent="0.25">
      <c r="A171" s="31"/>
      <c r="B171" s="39"/>
      <c r="C171" s="39"/>
      <c r="D171" s="39"/>
      <c r="E171" s="39"/>
      <c r="F171" s="39"/>
      <c r="G171" s="39"/>
      <c r="H171" s="39"/>
      <c r="I171" s="40"/>
    </row>
    <row r="172" spans="1:9" ht="25" x14ac:dyDescent="0.25">
      <c r="A172" s="31"/>
      <c r="B172" s="39"/>
      <c r="C172" s="39"/>
      <c r="D172" s="39"/>
      <c r="E172" s="39"/>
      <c r="F172" s="39"/>
      <c r="G172" s="39"/>
      <c r="H172" s="39"/>
      <c r="I172" s="40"/>
    </row>
    <row r="173" spans="1:9" ht="25" x14ac:dyDescent="0.25">
      <c r="A173" s="31"/>
      <c r="B173" s="39"/>
      <c r="C173" s="39"/>
      <c r="D173" s="39"/>
      <c r="E173" s="39"/>
      <c r="F173" s="39"/>
      <c r="G173" s="39"/>
      <c r="H173" s="39"/>
      <c r="I173" s="40"/>
    </row>
    <row r="174" spans="1:9" ht="25" x14ac:dyDescent="0.25">
      <c r="A174" s="31"/>
      <c r="B174" s="39"/>
      <c r="C174" s="39"/>
      <c r="D174" s="39"/>
      <c r="E174" s="39"/>
      <c r="F174" s="39"/>
      <c r="G174" s="39"/>
      <c r="H174" s="39"/>
      <c r="I174" s="40"/>
    </row>
    <row r="175" spans="1:9" ht="25" x14ac:dyDescent="0.25">
      <c r="A175" s="31"/>
      <c r="B175" s="39"/>
      <c r="C175" s="39"/>
      <c r="D175" s="39"/>
      <c r="E175" s="39"/>
      <c r="F175" s="39"/>
      <c r="G175" s="39"/>
      <c r="H175" s="39"/>
      <c r="I175" s="40"/>
    </row>
    <row r="176" spans="1:9" ht="25" x14ac:dyDescent="0.25">
      <c r="A176" s="31"/>
      <c r="B176" s="39"/>
      <c r="C176" s="39"/>
      <c r="D176" s="39"/>
      <c r="E176" s="39"/>
      <c r="F176" s="39"/>
      <c r="G176" s="39"/>
      <c r="H176" s="39"/>
      <c r="I176" s="40"/>
    </row>
    <row r="177" spans="1:9" ht="25" x14ac:dyDescent="0.25">
      <c r="A177" s="31"/>
      <c r="B177" s="39"/>
      <c r="C177" s="39"/>
      <c r="D177" s="39"/>
      <c r="E177" s="39"/>
      <c r="F177" s="39"/>
      <c r="G177" s="39"/>
      <c r="H177" s="39"/>
      <c r="I177" s="40"/>
    </row>
    <row r="178" spans="1:9" ht="25" x14ac:dyDescent="0.25">
      <c r="A178" s="31"/>
      <c r="B178" s="39"/>
      <c r="C178" s="39"/>
      <c r="D178" s="39"/>
      <c r="E178" s="39"/>
      <c r="F178" s="39"/>
      <c r="G178" s="39"/>
      <c r="H178" s="39"/>
      <c r="I178" s="40"/>
    </row>
    <row r="179" spans="1:9" ht="25" x14ac:dyDescent="0.25">
      <c r="A179" s="31"/>
      <c r="B179" s="39"/>
      <c r="C179" s="39"/>
      <c r="D179" s="39"/>
      <c r="E179" s="39"/>
      <c r="F179" s="39"/>
      <c r="G179" s="39"/>
      <c r="H179" s="39"/>
      <c r="I179" s="40"/>
    </row>
    <row r="180" spans="1:9" ht="25" x14ac:dyDescent="0.25">
      <c r="A180" s="31"/>
      <c r="B180" s="39"/>
      <c r="C180" s="39"/>
      <c r="D180" s="39"/>
      <c r="E180" s="39"/>
      <c r="F180" s="39"/>
      <c r="G180" s="39"/>
      <c r="H180" s="39"/>
      <c r="I180" s="40"/>
    </row>
    <row r="181" spans="1:9" ht="25" x14ac:dyDescent="0.25">
      <c r="A181" s="31"/>
      <c r="B181" s="39"/>
      <c r="C181" s="39"/>
      <c r="D181" s="39"/>
      <c r="E181" s="39"/>
      <c r="F181" s="39"/>
      <c r="G181" s="39"/>
      <c r="H181" s="39"/>
      <c r="I181" s="40"/>
    </row>
    <row r="182" spans="1:9" ht="25" x14ac:dyDescent="0.25">
      <c r="A182" s="31"/>
      <c r="B182" s="39"/>
      <c r="C182" s="39"/>
      <c r="D182" s="39"/>
      <c r="E182" s="39"/>
      <c r="F182" s="39"/>
      <c r="G182" s="39"/>
      <c r="H182" s="39"/>
      <c r="I182" s="40"/>
    </row>
    <row r="183" spans="1:9" ht="25" x14ac:dyDescent="0.25">
      <c r="A183" s="31"/>
      <c r="B183" s="39"/>
      <c r="C183" s="39"/>
      <c r="D183" s="39"/>
      <c r="E183" s="39"/>
      <c r="F183" s="39"/>
      <c r="G183" s="39"/>
      <c r="H183" s="39"/>
      <c r="I183" s="40"/>
    </row>
    <row r="184" spans="1:9" ht="25" x14ac:dyDescent="0.25">
      <c r="A184" s="31"/>
      <c r="B184" s="39"/>
      <c r="C184" s="39"/>
      <c r="D184" s="39"/>
      <c r="E184" s="39"/>
      <c r="F184" s="39"/>
      <c r="G184" s="39"/>
      <c r="H184" s="39"/>
      <c r="I184" s="40"/>
    </row>
    <row r="185" spans="1:9" ht="25" x14ac:dyDescent="0.25">
      <c r="A185" s="31"/>
      <c r="B185" s="39"/>
      <c r="C185" s="39"/>
      <c r="D185" s="39"/>
      <c r="E185" s="39"/>
      <c r="F185" s="39"/>
      <c r="G185" s="39"/>
      <c r="H185" s="39"/>
      <c r="I185" s="40"/>
    </row>
    <row r="186" spans="1:9" ht="25" x14ac:dyDescent="0.25">
      <c r="A186" s="31"/>
      <c r="B186" s="39"/>
      <c r="C186" s="39"/>
      <c r="D186" s="39"/>
      <c r="E186" s="39"/>
      <c r="F186" s="39"/>
      <c r="G186" s="39"/>
      <c r="H186" s="39"/>
      <c r="I186" s="40"/>
    </row>
    <row r="187" spans="1:9" ht="25" x14ac:dyDescent="0.25">
      <c r="A187" s="31"/>
      <c r="B187" s="39"/>
      <c r="C187" s="39"/>
      <c r="D187" s="39"/>
      <c r="E187" s="39"/>
      <c r="F187" s="39"/>
      <c r="G187" s="39"/>
      <c r="H187" s="39"/>
      <c r="I187" s="40"/>
    </row>
    <row r="188" spans="1:9" ht="25" x14ac:dyDescent="0.25">
      <c r="A188" s="31"/>
      <c r="B188" s="39"/>
      <c r="C188" s="39"/>
      <c r="D188" s="39"/>
      <c r="E188" s="39"/>
      <c r="F188" s="39"/>
      <c r="G188" s="39"/>
      <c r="H188" s="39"/>
      <c r="I188" s="40"/>
    </row>
    <row r="189" spans="1:9" ht="25" x14ac:dyDescent="0.25">
      <c r="A189" s="31"/>
      <c r="B189" s="39"/>
      <c r="C189" s="39"/>
      <c r="D189" s="39"/>
      <c r="E189" s="39"/>
      <c r="F189" s="39"/>
      <c r="G189" s="39"/>
      <c r="H189" s="39"/>
      <c r="I189" s="40"/>
    </row>
    <row r="190" spans="1:9" ht="25" x14ac:dyDescent="0.25">
      <c r="A190" s="31"/>
      <c r="B190" s="39"/>
      <c r="C190" s="39"/>
      <c r="D190" s="39"/>
      <c r="E190" s="39"/>
      <c r="F190" s="39"/>
      <c r="G190" s="39"/>
      <c r="H190" s="39"/>
      <c r="I190" s="40"/>
    </row>
    <row r="191" spans="1:9" ht="25" x14ac:dyDescent="0.25">
      <c r="A191" s="31"/>
      <c r="B191" s="39"/>
      <c r="C191" s="39"/>
      <c r="D191" s="39"/>
      <c r="E191" s="39"/>
      <c r="F191" s="39"/>
      <c r="G191" s="39"/>
      <c r="H191" s="39"/>
      <c r="I191" s="40"/>
    </row>
    <row r="192" spans="1:9" ht="25" x14ac:dyDescent="0.25">
      <c r="A192" s="31"/>
      <c r="B192" s="39"/>
      <c r="C192" s="39"/>
      <c r="D192" s="39"/>
      <c r="E192" s="39"/>
      <c r="F192" s="39"/>
      <c r="G192" s="39"/>
      <c r="H192" s="39"/>
      <c r="I192" s="40"/>
    </row>
    <row r="193" spans="1:9" ht="25" x14ac:dyDescent="0.25">
      <c r="A193" s="31"/>
      <c r="B193" s="39"/>
      <c r="C193" s="39"/>
      <c r="D193" s="39"/>
      <c r="E193" s="39"/>
      <c r="F193" s="39"/>
      <c r="G193" s="39"/>
      <c r="H193" s="39"/>
      <c r="I193" s="40"/>
    </row>
    <row r="194" spans="1:9" ht="25" x14ac:dyDescent="0.25">
      <c r="A194" s="31"/>
      <c r="B194" s="39"/>
      <c r="C194" s="39"/>
      <c r="D194" s="39"/>
      <c r="E194" s="39"/>
      <c r="F194" s="39"/>
      <c r="G194" s="39"/>
      <c r="H194" s="39"/>
      <c r="I194" s="40"/>
    </row>
    <row r="195" spans="1:9" ht="25" x14ac:dyDescent="0.25">
      <c r="A195" s="31"/>
      <c r="B195" s="39"/>
      <c r="C195" s="39"/>
      <c r="D195" s="39"/>
      <c r="E195" s="39"/>
      <c r="F195" s="39"/>
      <c r="G195" s="39"/>
      <c r="H195" s="39"/>
      <c r="I195" s="40"/>
    </row>
    <row r="196" spans="1:9" ht="25" x14ac:dyDescent="0.25">
      <c r="A196" s="31"/>
      <c r="B196" s="39"/>
      <c r="C196" s="39"/>
      <c r="D196" s="39"/>
      <c r="E196" s="39"/>
      <c r="F196" s="39"/>
      <c r="G196" s="39"/>
      <c r="H196" s="39"/>
      <c r="I196" s="40"/>
    </row>
    <row r="197" spans="1:9" ht="25" x14ac:dyDescent="0.25">
      <c r="A197" s="31"/>
      <c r="B197" s="39"/>
      <c r="C197" s="39"/>
      <c r="D197" s="39"/>
      <c r="E197" s="39"/>
      <c r="F197" s="39"/>
      <c r="G197" s="39"/>
      <c r="H197" s="39"/>
      <c r="I197" s="40"/>
    </row>
    <row r="198" spans="1:9" ht="25" x14ac:dyDescent="0.25">
      <c r="A198" s="31"/>
      <c r="B198" s="39"/>
      <c r="C198" s="39"/>
      <c r="D198" s="39"/>
      <c r="E198" s="39"/>
      <c r="F198" s="39"/>
      <c r="G198" s="39"/>
      <c r="H198" s="39"/>
      <c r="I198" s="40"/>
    </row>
    <row r="199" spans="1:9" ht="25" x14ac:dyDescent="0.25">
      <c r="A199" s="31"/>
      <c r="B199" s="39"/>
      <c r="C199" s="39"/>
      <c r="D199" s="39"/>
      <c r="E199" s="39"/>
      <c r="F199" s="39"/>
      <c r="G199" s="39"/>
      <c r="H199" s="39"/>
      <c r="I199" s="40"/>
    </row>
    <row r="200" spans="1:9" ht="25" x14ac:dyDescent="0.25">
      <c r="A200" s="31"/>
      <c r="B200" s="39"/>
      <c r="C200" s="39"/>
      <c r="D200" s="39"/>
      <c r="E200" s="39"/>
      <c r="F200" s="39"/>
      <c r="G200" s="39"/>
      <c r="H200" s="39"/>
      <c r="I200" s="40"/>
    </row>
    <row r="201" spans="1:9" ht="25" x14ac:dyDescent="0.25">
      <c r="A201" s="31"/>
      <c r="B201" s="39"/>
      <c r="C201" s="39"/>
      <c r="D201" s="39"/>
      <c r="E201" s="39"/>
      <c r="F201" s="39"/>
      <c r="G201" s="39"/>
      <c r="H201" s="39"/>
      <c r="I201" s="40"/>
    </row>
    <row r="202" spans="1:9" ht="25" x14ac:dyDescent="0.25">
      <c r="A202" s="31"/>
      <c r="B202" s="39"/>
      <c r="C202" s="39"/>
      <c r="D202" s="39"/>
      <c r="E202" s="39"/>
      <c r="F202" s="39"/>
      <c r="G202" s="39"/>
      <c r="H202" s="39"/>
      <c r="I202" s="40"/>
    </row>
    <row r="203" spans="1:9" ht="25" x14ac:dyDescent="0.25">
      <c r="A203" s="31"/>
      <c r="B203" s="39"/>
      <c r="C203" s="39"/>
      <c r="D203" s="39"/>
      <c r="E203" s="39"/>
      <c r="F203" s="39"/>
      <c r="G203" s="39"/>
      <c r="H203" s="39"/>
      <c r="I203" s="40"/>
    </row>
    <row r="204" spans="1:9" ht="25" x14ac:dyDescent="0.25">
      <c r="A204" s="31"/>
      <c r="B204" s="39"/>
      <c r="C204" s="39"/>
      <c r="D204" s="39"/>
      <c r="E204" s="39"/>
      <c r="F204" s="39"/>
      <c r="G204" s="39"/>
      <c r="H204" s="39"/>
      <c r="I204" s="40"/>
    </row>
    <row r="205" spans="1:9" ht="25" x14ac:dyDescent="0.25">
      <c r="A205" s="31"/>
      <c r="B205" s="39"/>
      <c r="C205" s="39"/>
      <c r="D205" s="39"/>
      <c r="E205" s="39"/>
      <c r="F205" s="39"/>
      <c r="G205" s="39"/>
      <c r="H205" s="39"/>
      <c r="I205" s="40"/>
    </row>
    <row r="206" spans="1:9" ht="25" x14ac:dyDescent="0.25">
      <c r="A206" s="31"/>
      <c r="B206" s="39"/>
      <c r="C206" s="39"/>
      <c r="D206" s="39"/>
      <c r="E206" s="39"/>
      <c r="F206" s="39"/>
      <c r="G206" s="39"/>
      <c r="H206" s="39"/>
      <c r="I206" s="40"/>
    </row>
    <row r="207" spans="1:9" ht="25" x14ac:dyDescent="0.25">
      <c r="A207" s="31"/>
      <c r="B207" s="39"/>
      <c r="C207" s="39"/>
      <c r="D207" s="39"/>
      <c r="E207" s="39"/>
      <c r="F207" s="39"/>
      <c r="G207" s="39"/>
      <c r="H207" s="39"/>
      <c r="I207" s="40"/>
    </row>
    <row r="208" spans="1:9" ht="25" x14ac:dyDescent="0.25">
      <c r="A208" s="31"/>
      <c r="B208" s="39"/>
      <c r="C208" s="39"/>
      <c r="D208" s="39"/>
      <c r="E208" s="39"/>
      <c r="F208" s="39"/>
      <c r="G208" s="39"/>
      <c r="H208" s="39"/>
      <c r="I208" s="40"/>
    </row>
    <row r="209" spans="1:9" ht="25" x14ac:dyDescent="0.25">
      <c r="A209" s="31"/>
      <c r="B209" s="39"/>
      <c r="C209" s="39"/>
      <c r="D209" s="39"/>
      <c r="E209" s="39"/>
      <c r="F209" s="39"/>
      <c r="G209" s="39"/>
      <c r="H209" s="39"/>
      <c r="I209" s="40"/>
    </row>
    <row r="210" spans="1:9" ht="25" x14ac:dyDescent="0.25">
      <c r="A210" s="31"/>
      <c r="B210" s="39"/>
      <c r="C210" s="39"/>
      <c r="D210" s="39"/>
      <c r="E210" s="39"/>
      <c r="F210" s="39"/>
      <c r="G210" s="39"/>
      <c r="H210" s="39"/>
      <c r="I210" s="40"/>
    </row>
    <row r="211" spans="1:9" ht="25" x14ac:dyDescent="0.25">
      <c r="A211" s="31"/>
      <c r="B211" s="39"/>
      <c r="C211" s="39"/>
      <c r="D211" s="39"/>
      <c r="E211" s="39"/>
      <c r="F211" s="39"/>
      <c r="G211" s="39"/>
      <c r="H211" s="39"/>
      <c r="I211" s="40"/>
    </row>
    <row r="212" spans="1:9" ht="25" x14ac:dyDescent="0.25">
      <c r="A212" s="31"/>
      <c r="B212" s="39"/>
      <c r="C212" s="39"/>
      <c r="D212" s="39"/>
      <c r="E212" s="39"/>
      <c r="F212" s="39"/>
      <c r="G212" s="39"/>
      <c r="H212" s="39"/>
      <c r="I212" s="40"/>
    </row>
    <row r="213" spans="1:9" ht="25" x14ac:dyDescent="0.25">
      <c r="A213" s="31"/>
      <c r="B213" s="39"/>
      <c r="C213" s="39"/>
      <c r="D213" s="39"/>
      <c r="E213" s="39"/>
      <c r="F213" s="39"/>
      <c r="G213" s="39"/>
      <c r="H213" s="39"/>
      <c r="I213" s="40"/>
    </row>
    <row r="214" spans="1:9" ht="25" x14ac:dyDescent="0.25">
      <c r="A214" s="31"/>
      <c r="B214" s="39"/>
      <c r="C214" s="39"/>
      <c r="D214" s="39"/>
      <c r="E214" s="39"/>
      <c r="F214" s="39"/>
      <c r="G214" s="39"/>
      <c r="H214" s="39"/>
      <c r="I214" s="40"/>
    </row>
    <row r="215" spans="1:9" ht="25" x14ac:dyDescent="0.25">
      <c r="A215" s="31"/>
      <c r="B215" s="39"/>
      <c r="C215" s="39"/>
      <c r="D215" s="39"/>
      <c r="E215" s="39"/>
      <c r="F215" s="39"/>
      <c r="G215" s="39"/>
      <c r="H215" s="39"/>
      <c r="I215" s="40"/>
    </row>
    <row r="216" spans="1:9" ht="25" x14ac:dyDescent="0.25">
      <c r="A216" s="31"/>
      <c r="B216" s="39"/>
      <c r="C216" s="39"/>
      <c r="D216" s="39"/>
      <c r="E216" s="39"/>
      <c r="F216" s="39"/>
      <c r="G216" s="39"/>
      <c r="H216" s="39"/>
      <c r="I216" s="40"/>
    </row>
    <row r="217" spans="1:9" ht="25" x14ac:dyDescent="0.25">
      <c r="A217" s="31"/>
      <c r="B217" s="39"/>
      <c r="C217" s="39"/>
      <c r="D217" s="39"/>
      <c r="E217" s="39"/>
      <c r="F217" s="39"/>
      <c r="G217" s="39"/>
      <c r="H217" s="39"/>
      <c r="I217" s="40"/>
    </row>
    <row r="218" spans="1:9" ht="25" x14ac:dyDescent="0.25">
      <c r="A218" s="31"/>
      <c r="B218" s="39"/>
      <c r="C218" s="39"/>
      <c r="D218" s="39"/>
      <c r="E218" s="39"/>
      <c r="F218" s="39"/>
      <c r="G218" s="39"/>
      <c r="H218" s="39"/>
      <c r="I218" s="40"/>
    </row>
    <row r="219" spans="1:9" ht="25" x14ac:dyDescent="0.25">
      <c r="A219" s="31"/>
      <c r="B219" s="39"/>
      <c r="C219" s="39"/>
      <c r="D219" s="39"/>
      <c r="E219" s="39"/>
      <c r="F219" s="39"/>
      <c r="G219" s="39"/>
      <c r="H219" s="39"/>
      <c r="I219" s="40"/>
    </row>
    <row r="220" spans="1:9" ht="25" x14ac:dyDescent="0.25">
      <c r="A220" s="31"/>
      <c r="B220" s="39"/>
      <c r="C220" s="39"/>
      <c r="D220" s="39"/>
      <c r="E220" s="39"/>
      <c r="F220" s="39"/>
      <c r="G220" s="39"/>
      <c r="H220" s="39"/>
      <c r="I220" s="40"/>
    </row>
    <row r="221" spans="1:9" ht="25" x14ac:dyDescent="0.25">
      <c r="A221" s="31"/>
      <c r="B221" s="39"/>
      <c r="C221" s="39"/>
      <c r="D221" s="39"/>
      <c r="E221" s="39"/>
      <c r="F221" s="39"/>
      <c r="G221" s="39"/>
      <c r="H221" s="39"/>
      <c r="I221" s="40"/>
    </row>
    <row r="222" spans="1:9" ht="25" x14ac:dyDescent="0.25">
      <c r="A222" s="31"/>
      <c r="B222" s="39"/>
      <c r="C222" s="39"/>
      <c r="D222" s="39"/>
      <c r="E222" s="39"/>
      <c r="F222" s="39"/>
      <c r="G222" s="39"/>
      <c r="H222" s="39"/>
      <c r="I222" s="40"/>
    </row>
    <row r="223" spans="1:9" ht="25" x14ac:dyDescent="0.25">
      <c r="A223" s="31"/>
      <c r="B223" s="39"/>
      <c r="C223" s="39"/>
      <c r="D223" s="39"/>
      <c r="E223" s="39"/>
      <c r="F223" s="39"/>
      <c r="G223" s="39"/>
      <c r="H223" s="39"/>
      <c r="I223" s="40"/>
    </row>
    <row r="224" spans="1:9" ht="25" x14ac:dyDescent="0.25">
      <c r="A224" s="31"/>
      <c r="B224" s="39"/>
      <c r="C224" s="39"/>
      <c r="D224" s="39"/>
      <c r="E224" s="39"/>
      <c r="F224" s="39"/>
      <c r="G224" s="39"/>
      <c r="H224" s="39"/>
      <c r="I224" s="40"/>
    </row>
    <row r="225" spans="1:9" ht="25" x14ac:dyDescent="0.25">
      <c r="A225" s="31"/>
      <c r="B225" s="39"/>
      <c r="C225" s="39"/>
      <c r="D225" s="39"/>
      <c r="E225" s="39"/>
      <c r="F225" s="39"/>
      <c r="G225" s="39"/>
      <c r="H225" s="39"/>
      <c r="I225" s="40"/>
    </row>
    <row r="226" spans="1:9" ht="25" x14ac:dyDescent="0.25">
      <c r="A226" s="31"/>
      <c r="B226" s="39"/>
      <c r="C226" s="39"/>
      <c r="D226" s="39"/>
      <c r="E226" s="39"/>
      <c r="F226" s="39"/>
      <c r="G226" s="39"/>
      <c r="H226" s="39"/>
      <c r="I226" s="40"/>
    </row>
    <row r="227" spans="1:9" ht="25" x14ac:dyDescent="0.25">
      <c r="A227" s="31"/>
      <c r="B227" s="39"/>
      <c r="C227" s="39"/>
      <c r="D227" s="39"/>
      <c r="E227" s="39"/>
      <c r="F227" s="39"/>
      <c r="G227" s="39"/>
      <c r="H227" s="39"/>
      <c r="I227" s="40"/>
    </row>
    <row r="228" spans="1:9" ht="25" x14ac:dyDescent="0.25">
      <c r="A228" s="31"/>
      <c r="B228" s="39"/>
      <c r="C228" s="39"/>
      <c r="D228" s="39"/>
      <c r="E228" s="39"/>
      <c r="F228" s="39"/>
      <c r="G228" s="39"/>
      <c r="H228" s="39"/>
      <c r="I228" s="40"/>
    </row>
    <row r="229" spans="1:9" ht="25" x14ac:dyDescent="0.25">
      <c r="A229" s="31"/>
      <c r="B229" s="39"/>
      <c r="C229" s="39"/>
      <c r="D229" s="39"/>
      <c r="E229" s="39"/>
      <c r="F229" s="39"/>
      <c r="G229" s="39"/>
      <c r="H229" s="39"/>
      <c r="I229" s="40"/>
    </row>
    <row r="230" spans="1:9" ht="25" x14ac:dyDescent="0.25">
      <c r="A230" s="31"/>
      <c r="B230" s="39"/>
      <c r="C230" s="39"/>
      <c r="D230" s="39"/>
      <c r="E230" s="39"/>
      <c r="F230" s="39"/>
      <c r="G230" s="39"/>
      <c r="H230" s="39"/>
      <c r="I230" s="40"/>
    </row>
    <row r="231" spans="1:9" ht="25" x14ac:dyDescent="0.25">
      <c r="A231" s="31"/>
      <c r="B231" s="39"/>
      <c r="C231" s="39"/>
      <c r="D231" s="39"/>
      <c r="E231" s="39"/>
      <c r="F231" s="39"/>
      <c r="G231" s="39"/>
      <c r="H231" s="39"/>
      <c r="I231" s="40"/>
    </row>
    <row r="232" spans="1:9" ht="25" x14ac:dyDescent="0.25">
      <c r="A232" s="31"/>
      <c r="B232" s="39"/>
      <c r="C232" s="39"/>
      <c r="D232" s="39"/>
      <c r="E232" s="39"/>
      <c r="F232" s="39"/>
      <c r="G232" s="39"/>
      <c r="H232" s="39"/>
      <c r="I232" s="40"/>
    </row>
    <row r="233" spans="1:9" ht="25" x14ac:dyDescent="0.25">
      <c r="A233" s="31"/>
      <c r="B233" s="39"/>
      <c r="C233" s="39"/>
      <c r="D233" s="39"/>
      <c r="E233" s="39"/>
      <c r="F233" s="39"/>
      <c r="G233" s="39"/>
      <c r="H233" s="39"/>
      <c r="I233" s="40"/>
    </row>
    <row r="234" spans="1:9" ht="25" x14ac:dyDescent="0.25">
      <c r="A234" s="31"/>
      <c r="B234" s="39"/>
      <c r="C234" s="39"/>
      <c r="D234" s="39"/>
      <c r="E234" s="39"/>
      <c r="F234" s="39"/>
      <c r="G234" s="39"/>
      <c r="H234" s="39"/>
      <c r="I234" s="40"/>
    </row>
    <row r="235" spans="1:9" ht="25" x14ac:dyDescent="0.25">
      <c r="A235" s="31"/>
      <c r="B235" s="39"/>
      <c r="C235" s="39"/>
      <c r="D235" s="39"/>
      <c r="E235" s="39"/>
      <c r="F235" s="39"/>
      <c r="G235" s="39"/>
      <c r="H235" s="39"/>
      <c r="I235" s="40"/>
    </row>
    <row r="236" spans="1:9" ht="25" x14ac:dyDescent="0.25">
      <c r="A236" s="31"/>
      <c r="B236" s="39"/>
      <c r="C236" s="39"/>
      <c r="D236" s="39"/>
      <c r="E236" s="39"/>
      <c r="F236" s="39"/>
      <c r="G236" s="39"/>
      <c r="H236" s="39"/>
      <c r="I236" s="40"/>
    </row>
    <row r="237" spans="1:9" ht="25" x14ac:dyDescent="0.25">
      <c r="A237" s="31"/>
      <c r="B237" s="39"/>
      <c r="C237" s="39"/>
      <c r="D237" s="39"/>
      <c r="E237" s="39"/>
      <c r="F237" s="39"/>
      <c r="G237" s="39"/>
      <c r="H237" s="39"/>
      <c r="I237" s="40"/>
    </row>
    <row r="238" spans="1:9" ht="25" x14ac:dyDescent="0.25">
      <c r="A238" s="31"/>
      <c r="B238" s="39"/>
      <c r="C238" s="39"/>
      <c r="D238" s="39"/>
      <c r="E238" s="39"/>
      <c r="F238" s="39"/>
      <c r="G238" s="39"/>
      <c r="H238" s="39"/>
      <c r="I238" s="40"/>
    </row>
    <row r="239" spans="1:9" ht="25" x14ac:dyDescent="0.25">
      <c r="A239" s="31"/>
      <c r="B239" s="39"/>
      <c r="C239" s="39"/>
      <c r="D239" s="39"/>
      <c r="E239" s="39"/>
      <c r="F239" s="39"/>
      <c r="G239" s="39"/>
      <c r="H239" s="39"/>
      <c r="I239" s="40"/>
    </row>
    <row r="240" spans="1:9" ht="25" x14ac:dyDescent="0.25">
      <c r="A240" s="31"/>
      <c r="B240" s="39"/>
      <c r="C240" s="39"/>
      <c r="D240" s="39"/>
      <c r="E240" s="39"/>
      <c r="F240" s="39"/>
      <c r="G240" s="39"/>
      <c r="H240" s="39"/>
      <c r="I240" s="40"/>
    </row>
    <row r="241" spans="1:9" ht="25" x14ac:dyDescent="0.25">
      <c r="A241" s="31"/>
      <c r="B241" s="39"/>
      <c r="C241" s="39"/>
      <c r="D241" s="39"/>
      <c r="E241" s="39"/>
      <c r="F241" s="39"/>
      <c r="G241" s="39"/>
      <c r="H241" s="39"/>
      <c r="I241" s="40"/>
    </row>
    <row r="242" spans="1:9" ht="25" x14ac:dyDescent="0.25">
      <c r="A242" s="31"/>
      <c r="B242" s="39"/>
      <c r="C242" s="39"/>
      <c r="D242" s="39"/>
      <c r="E242" s="39"/>
      <c r="F242" s="39"/>
      <c r="G242" s="39"/>
      <c r="H242" s="39"/>
      <c r="I242" s="40"/>
    </row>
    <row r="243" spans="1:9" ht="25" x14ac:dyDescent="0.25">
      <c r="A243" s="31"/>
      <c r="B243" s="39"/>
      <c r="C243" s="39"/>
      <c r="D243" s="39"/>
      <c r="E243" s="39"/>
      <c r="F243" s="39"/>
      <c r="G243" s="39"/>
      <c r="H243" s="39"/>
      <c r="I243" s="40"/>
    </row>
    <row r="244" spans="1:9" ht="25" x14ac:dyDescent="0.25">
      <c r="A244" s="31"/>
      <c r="B244" s="39"/>
      <c r="C244" s="39"/>
      <c r="D244" s="39"/>
      <c r="E244" s="39"/>
      <c r="F244" s="39"/>
      <c r="G244" s="39"/>
      <c r="H244" s="39"/>
      <c r="I244" s="40"/>
    </row>
    <row r="245" spans="1:9" ht="25" x14ac:dyDescent="0.25">
      <c r="A245" s="31"/>
      <c r="B245" s="39"/>
      <c r="C245" s="39"/>
      <c r="D245" s="39"/>
      <c r="E245" s="39"/>
      <c r="F245" s="39"/>
      <c r="G245" s="39"/>
      <c r="H245" s="39"/>
      <c r="I245" s="40"/>
    </row>
    <row r="246" spans="1:9" ht="25" x14ac:dyDescent="0.25">
      <c r="A246" s="31"/>
      <c r="B246" s="39"/>
      <c r="C246" s="39"/>
      <c r="D246" s="39"/>
      <c r="E246" s="39"/>
      <c r="F246" s="39"/>
      <c r="G246" s="39"/>
      <c r="H246" s="39"/>
      <c r="I246" s="40"/>
    </row>
    <row r="247" spans="1:9" ht="25" x14ac:dyDescent="0.25">
      <c r="A247" s="31"/>
      <c r="B247" s="39"/>
      <c r="C247" s="39"/>
      <c r="D247" s="39"/>
      <c r="E247" s="39"/>
      <c r="F247" s="39"/>
      <c r="G247" s="39"/>
      <c r="H247" s="39"/>
      <c r="I247" s="40"/>
    </row>
    <row r="248" spans="1:9" ht="25" x14ac:dyDescent="0.25">
      <c r="A248" s="31"/>
      <c r="B248" s="39"/>
      <c r="C248" s="39"/>
      <c r="D248" s="39"/>
      <c r="E248" s="39"/>
      <c r="F248" s="39"/>
      <c r="G248" s="39"/>
      <c r="H248" s="39"/>
      <c r="I248" s="40"/>
    </row>
    <row r="249" spans="1:9" ht="25" x14ac:dyDescent="0.25">
      <c r="A249" s="31"/>
      <c r="B249" s="39"/>
      <c r="C249" s="39"/>
      <c r="D249" s="39"/>
      <c r="E249" s="39"/>
      <c r="F249" s="39"/>
      <c r="G249" s="39"/>
      <c r="H249" s="39"/>
      <c r="I249" s="40"/>
    </row>
    <row r="250" spans="1:9" ht="25" x14ac:dyDescent="0.25">
      <c r="A250" s="31"/>
      <c r="B250" s="39"/>
      <c r="C250" s="39"/>
      <c r="D250" s="39"/>
      <c r="E250" s="39"/>
      <c r="F250" s="39"/>
      <c r="G250" s="39"/>
      <c r="H250" s="39"/>
      <c r="I250" s="40"/>
    </row>
    <row r="251" spans="1:9" ht="25" x14ac:dyDescent="0.25">
      <c r="A251" s="31"/>
      <c r="B251" s="39"/>
      <c r="C251" s="39"/>
      <c r="D251" s="39"/>
      <c r="E251" s="39"/>
      <c r="F251" s="39"/>
      <c r="G251" s="39"/>
      <c r="H251" s="39"/>
      <c r="I251" s="40"/>
    </row>
    <row r="252" spans="1:9" ht="25" x14ac:dyDescent="0.25">
      <c r="A252" s="31"/>
      <c r="B252" s="39"/>
      <c r="C252" s="39"/>
      <c r="D252" s="39"/>
      <c r="E252" s="39"/>
      <c r="F252" s="39"/>
      <c r="G252" s="39"/>
      <c r="H252" s="39"/>
      <c r="I252" s="40"/>
    </row>
    <row r="253" spans="1:9" ht="25" x14ac:dyDescent="0.25">
      <c r="A253" s="31"/>
      <c r="B253" s="39"/>
      <c r="C253" s="39"/>
      <c r="D253" s="39"/>
      <c r="E253" s="39"/>
      <c r="F253" s="39"/>
      <c r="G253" s="39"/>
      <c r="H253" s="39"/>
      <c r="I253" s="40"/>
    </row>
    <row r="254" spans="1:9" ht="25" x14ac:dyDescent="0.25">
      <c r="A254" s="31"/>
      <c r="B254" s="39"/>
      <c r="C254" s="39"/>
      <c r="D254" s="39"/>
      <c r="E254" s="39"/>
      <c r="F254" s="39"/>
      <c r="G254" s="39"/>
      <c r="H254" s="39"/>
      <c r="I254" s="40"/>
    </row>
    <row r="255" spans="1:9" ht="25" x14ac:dyDescent="0.25">
      <c r="A255" s="31"/>
      <c r="B255" s="39"/>
      <c r="C255" s="39"/>
      <c r="D255" s="39"/>
      <c r="E255" s="39"/>
      <c r="F255" s="39"/>
      <c r="G255" s="39"/>
      <c r="H255" s="39"/>
      <c r="I255" s="40"/>
    </row>
    <row r="256" spans="1:9" ht="25" x14ac:dyDescent="0.25">
      <c r="A256" s="31"/>
      <c r="B256" s="39"/>
      <c r="C256" s="39"/>
      <c r="D256" s="39"/>
      <c r="E256" s="39"/>
      <c r="F256" s="39"/>
      <c r="G256" s="39"/>
      <c r="H256" s="39"/>
      <c r="I256" s="40"/>
    </row>
    <row r="257" spans="1:9" ht="25" x14ac:dyDescent="0.25">
      <c r="A257" s="31"/>
      <c r="B257" s="39"/>
      <c r="C257" s="39"/>
      <c r="D257" s="39"/>
      <c r="E257" s="39"/>
      <c r="F257" s="39"/>
      <c r="G257" s="39"/>
      <c r="H257" s="39"/>
      <c r="I257" s="40"/>
    </row>
    <row r="258" spans="1:9" ht="25" x14ac:dyDescent="0.25">
      <c r="A258" s="31"/>
      <c r="B258" s="39"/>
      <c r="C258" s="39"/>
      <c r="D258" s="39"/>
      <c r="E258" s="39"/>
      <c r="F258" s="39"/>
      <c r="G258" s="39"/>
      <c r="H258" s="39"/>
      <c r="I258" s="40"/>
    </row>
    <row r="259" spans="1:9" ht="25" x14ac:dyDescent="0.25">
      <c r="A259" s="31"/>
      <c r="B259" s="39"/>
      <c r="C259" s="39"/>
      <c r="D259" s="39"/>
      <c r="E259" s="39"/>
      <c r="F259" s="39"/>
      <c r="G259" s="39"/>
      <c r="H259" s="39"/>
      <c r="I259" s="40"/>
    </row>
    <row r="260" spans="1:9" ht="25" x14ac:dyDescent="0.25">
      <c r="A260" s="31"/>
      <c r="B260" s="39"/>
      <c r="C260" s="39"/>
      <c r="D260" s="39"/>
      <c r="E260" s="39"/>
      <c r="F260" s="39"/>
      <c r="G260" s="39"/>
      <c r="H260" s="39"/>
      <c r="I260" s="40"/>
    </row>
    <row r="261" spans="1:9" ht="25" x14ac:dyDescent="0.25">
      <c r="A261" s="31"/>
      <c r="B261" s="39"/>
      <c r="C261" s="39"/>
      <c r="D261" s="39"/>
      <c r="E261" s="39"/>
      <c r="F261" s="39"/>
      <c r="G261" s="39"/>
      <c r="H261" s="39"/>
      <c r="I261" s="40"/>
    </row>
    <row r="262" spans="1:9" ht="25" x14ac:dyDescent="0.25">
      <c r="A262" s="31"/>
      <c r="B262" s="39"/>
      <c r="C262" s="39"/>
      <c r="D262" s="39"/>
      <c r="E262" s="39"/>
      <c r="F262" s="39"/>
      <c r="G262" s="39"/>
      <c r="H262" s="39"/>
      <c r="I262" s="40"/>
    </row>
    <row r="263" spans="1:9" ht="25" x14ac:dyDescent="0.25">
      <c r="A263" s="31"/>
      <c r="B263" s="39"/>
      <c r="C263" s="39"/>
      <c r="D263" s="39"/>
      <c r="E263" s="39"/>
      <c r="F263" s="39"/>
      <c r="G263" s="39"/>
      <c r="H263" s="39"/>
      <c r="I263" s="40"/>
    </row>
    <row r="264" spans="1:9" ht="25" x14ac:dyDescent="0.25">
      <c r="A264" s="31"/>
      <c r="B264" s="39"/>
      <c r="C264" s="39"/>
      <c r="D264" s="39"/>
      <c r="E264" s="39"/>
      <c r="F264" s="39"/>
      <c r="G264" s="39"/>
      <c r="H264" s="39"/>
      <c r="I264" s="40"/>
    </row>
    <row r="265" spans="1:9" ht="25" x14ac:dyDescent="0.25">
      <c r="A265" s="31"/>
      <c r="B265" s="39"/>
      <c r="C265" s="39"/>
      <c r="D265" s="39"/>
      <c r="E265" s="39"/>
      <c r="F265" s="39"/>
      <c r="G265" s="39"/>
      <c r="H265" s="39"/>
      <c r="I265" s="40"/>
    </row>
    <row r="266" spans="1:9" ht="25" x14ac:dyDescent="0.25">
      <c r="A266" s="31"/>
      <c r="B266" s="39"/>
      <c r="C266" s="39"/>
      <c r="D266" s="39"/>
      <c r="E266" s="39"/>
      <c r="F266" s="39"/>
      <c r="G266" s="39"/>
      <c r="H266" s="39"/>
      <c r="I266" s="40"/>
    </row>
    <row r="267" spans="1:9" ht="25" x14ac:dyDescent="0.25">
      <c r="A267" s="31"/>
      <c r="B267" s="39"/>
      <c r="C267" s="39"/>
      <c r="D267" s="39"/>
      <c r="E267" s="39"/>
      <c r="F267" s="39"/>
      <c r="G267" s="39"/>
      <c r="H267" s="39"/>
      <c r="I267" s="40"/>
    </row>
    <row r="268" spans="1:9" ht="25" x14ac:dyDescent="0.25">
      <c r="A268" s="31"/>
      <c r="B268" s="39"/>
      <c r="C268" s="39"/>
      <c r="D268" s="39"/>
      <c r="E268" s="39"/>
      <c r="F268" s="39"/>
      <c r="G268" s="39"/>
      <c r="H268" s="39"/>
      <c r="I268" s="40"/>
    </row>
    <row r="269" spans="1:9" ht="25" x14ac:dyDescent="0.25">
      <c r="A269" s="31"/>
      <c r="B269" s="39"/>
      <c r="C269" s="39"/>
      <c r="D269" s="39"/>
      <c r="E269" s="39"/>
      <c r="F269" s="39"/>
      <c r="G269" s="39"/>
      <c r="H269" s="39"/>
      <c r="I269" s="40"/>
    </row>
    <row r="270" spans="1:9" ht="25" x14ac:dyDescent="0.25">
      <c r="A270" s="31"/>
      <c r="B270" s="39"/>
      <c r="C270" s="39"/>
      <c r="D270" s="39"/>
      <c r="E270" s="39"/>
      <c r="F270" s="39"/>
      <c r="G270" s="39"/>
      <c r="H270" s="39"/>
      <c r="I270" s="40"/>
    </row>
    <row r="271" spans="1:9" ht="25" x14ac:dyDescent="0.25">
      <c r="A271" s="31"/>
      <c r="B271" s="39"/>
      <c r="C271" s="39"/>
      <c r="D271" s="39"/>
      <c r="E271" s="39"/>
      <c r="F271" s="39"/>
      <c r="G271" s="39"/>
      <c r="H271" s="39"/>
      <c r="I271" s="40"/>
    </row>
    <row r="272" spans="1:9" ht="25" x14ac:dyDescent="0.25">
      <c r="A272" s="31"/>
      <c r="B272" s="39"/>
      <c r="C272" s="39"/>
      <c r="D272" s="39"/>
      <c r="E272" s="39"/>
      <c r="F272" s="39"/>
      <c r="G272" s="39"/>
      <c r="H272" s="39"/>
      <c r="I272" s="40"/>
    </row>
    <row r="273" spans="1:9" ht="25" x14ac:dyDescent="0.25">
      <c r="A273" s="31"/>
      <c r="B273" s="39"/>
      <c r="C273" s="39"/>
      <c r="D273" s="39"/>
      <c r="E273" s="39"/>
      <c r="F273" s="39"/>
      <c r="G273" s="39"/>
      <c r="H273" s="39"/>
      <c r="I273" s="40"/>
    </row>
    <row r="274" spans="1:9" ht="25" x14ac:dyDescent="0.25">
      <c r="A274" s="31"/>
      <c r="B274" s="39"/>
      <c r="C274" s="39"/>
      <c r="D274" s="39"/>
      <c r="E274" s="39"/>
      <c r="F274" s="39"/>
      <c r="G274" s="39"/>
      <c r="H274" s="39"/>
      <c r="I274" s="40"/>
    </row>
    <row r="275" spans="1:9" ht="25" x14ac:dyDescent="0.25">
      <c r="A275" s="31"/>
      <c r="B275" s="39"/>
      <c r="C275" s="39"/>
      <c r="D275" s="39"/>
      <c r="E275" s="39"/>
      <c r="F275" s="39"/>
      <c r="G275" s="39"/>
      <c r="H275" s="39"/>
      <c r="I275" s="40"/>
    </row>
    <row r="276" spans="1:9" ht="25" x14ac:dyDescent="0.25">
      <c r="A276" s="31"/>
      <c r="B276" s="39"/>
      <c r="C276" s="39"/>
      <c r="D276" s="39"/>
      <c r="E276" s="39"/>
      <c r="F276" s="39"/>
      <c r="G276" s="39"/>
      <c r="H276" s="39"/>
      <c r="I276" s="40"/>
    </row>
    <row r="277" spans="1:9" ht="25" x14ac:dyDescent="0.25">
      <c r="A277" s="31"/>
      <c r="B277" s="39"/>
      <c r="C277" s="39"/>
      <c r="D277" s="39"/>
      <c r="E277" s="39"/>
      <c r="F277" s="39"/>
      <c r="G277" s="39"/>
      <c r="H277" s="39"/>
      <c r="I277" s="40"/>
    </row>
    <row r="278" spans="1:9" ht="25" x14ac:dyDescent="0.25">
      <c r="A278" s="31"/>
      <c r="B278" s="39"/>
      <c r="C278" s="39"/>
      <c r="D278" s="39"/>
      <c r="E278" s="39"/>
      <c r="F278" s="39"/>
      <c r="G278" s="39"/>
      <c r="H278" s="39"/>
      <c r="I278" s="40"/>
    </row>
    <row r="279" spans="1:9" ht="25" x14ac:dyDescent="0.25">
      <c r="A279" s="31"/>
      <c r="B279" s="39"/>
      <c r="C279" s="39"/>
      <c r="D279" s="39"/>
      <c r="E279" s="39"/>
      <c r="F279" s="39"/>
      <c r="G279" s="39"/>
      <c r="H279" s="39"/>
      <c r="I279" s="40"/>
    </row>
    <row r="280" spans="1:9" ht="25" x14ac:dyDescent="0.25">
      <c r="A280" s="31"/>
      <c r="B280" s="39"/>
      <c r="C280" s="39"/>
      <c r="D280" s="39"/>
      <c r="E280" s="39"/>
      <c r="F280" s="39"/>
      <c r="G280" s="39"/>
      <c r="H280" s="39"/>
      <c r="I280" s="40"/>
    </row>
    <row r="281" spans="1:9" ht="25" x14ac:dyDescent="0.25">
      <c r="A281" s="31"/>
      <c r="B281" s="39"/>
      <c r="C281" s="39"/>
      <c r="D281" s="39"/>
      <c r="E281" s="39"/>
      <c r="F281" s="39"/>
      <c r="G281" s="39"/>
      <c r="H281" s="39"/>
      <c r="I281" s="40"/>
    </row>
    <row r="282" spans="1:9" ht="25" x14ac:dyDescent="0.25">
      <c r="A282" s="31"/>
      <c r="B282" s="39"/>
      <c r="C282" s="39"/>
      <c r="D282" s="39"/>
      <c r="E282" s="39"/>
      <c r="F282" s="39"/>
      <c r="G282" s="39"/>
      <c r="H282" s="39"/>
      <c r="I282" s="40"/>
    </row>
    <row r="283" spans="1:9" ht="25" x14ac:dyDescent="0.25">
      <c r="A283" s="31"/>
      <c r="B283" s="39"/>
      <c r="C283" s="39"/>
      <c r="D283" s="39"/>
      <c r="E283" s="39"/>
      <c r="F283" s="39"/>
      <c r="G283" s="39"/>
      <c r="H283" s="39"/>
      <c r="I283" s="40"/>
    </row>
    <row r="284" spans="1:9" ht="25" x14ac:dyDescent="0.25">
      <c r="A284" s="31"/>
      <c r="B284" s="39"/>
      <c r="C284" s="39"/>
      <c r="D284" s="39"/>
      <c r="E284" s="39"/>
      <c r="F284" s="39"/>
      <c r="G284" s="39"/>
      <c r="H284" s="39"/>
      <c r="I284" s="40"/>
    </row>
    <row r="285" spans="1:9" ht="25" x14ac:dyDescent="0.25">
      <c r="A285" s="31"/>
      <c r="B285" s="39"/>
      <c r="C285" s="39"/>
      <c r="D285" s="39"/>
      <c r="E285" s="39"/>
      <c r="F285" s="39"/>
      <c r="G285" s="39"/>
      <c r="H285" s="39"/>
      <c r="I285" s="40"/>
    </row>
    <row r="286" spans="1:9" ht="25" x14ac:dyDescent="0.25">
      <c r="A286" s="31"/>
      <c r="B286" s="39"/>
      <c r="C286" s="39"/>
      <c r="D286" s="39"/>
      <c r="E286" s="39"/>
      <c r="F286" s="39"/>
      <c r="G286" s="39"/>
      <c r="H286" s="39"/>
      <c r="I286" s="40"/>
    </row>
    <row r="287" spans="1:9" ht="25" x14ac:dyDescent="0.25">
      <c r="A287" s="31"/>
      <c r="B287" s="39"/>
      <c r="C287" s="39"/>
      <c r="D287" s="39"/>
      <c r="E287" s="39"/>
      <c r="F287" s="39"/>
      <c r="G287" s="39"/>
      <c r="H287" s="39"/>
      <c r="I287" s="40"/>
    </row>
    <row r="288" spans="1:9" ht="25" x14ac:dyDescent="0.25">
      <c r="A288" s="31"/>
      <c r="B288" s="39"/>
      <c r="C288" s="39"/>
      <c r="D288" s="39"/>
      <c r="E288" s="39"/>
      <c r="F288" s="39"/>
      <c r="G288" s="39"/>
      <c r="H288" s="39"/>
      <c r="I288" s="40"/>
    </row>
    <row r="289" spans="1:9" ht="25" x14ac:dyDescent="0.25">
      <c r="A289" s="31"/>
      <c r="B289" s="39"/>
      <c r="C289" s="39"/>
      <c r="D289" s="39"/>
      <c r="E289" s="39"/>
      <c r="F289" s="39"/>
      <c r="G289" s="39"/>
      <c r="H289" s="39"/>
      <c r="I289" s="40"/>
    </row>
    <row r="290" spans="1:9" ht="25" x14ac:dyDescent="0.25">
      <c r="A290" s="31"/>
      <c r="B290" s="39"/>
      <c r="C290" s="39"/>
      <c r="D290" s="39"/>
      <c r="E290" s="39"/>
      <c r="F290" s="39"/>
      <c r="G290" s="39"/>
      <c r="H290" s="39"/>
      <c r="I290" s="40"/>
    </row>
    <row r="291" spans="1:9" ht="25" x14ac:dyDescent="0.25">
      <c r="A291" s="31"/>
      <c r="B291" s="39"/>
      <c r="C291" s="39"/>
      <c r="D291" s="39"/>
      <c r="E291" s="39"/>
      <c r="F291" s="39"/>
      <c r="G291" s="39"/>
      <c r="H291" s="39"/>
      <c r="I291" s="40"/>
    </row>
    <row r="292" spans="1:9" ht="25" x14ac:dyDescent="0.25">
      <c r="A292" s="31"/>
      <c r="B292" s="39"/>
      <c r="C292" s="39"/>
      <c r="D292" s="39"/>
      <c r="E292" s="39"/>
      <c r="F292" s="39"/>
      <c r="G292" s="39"/>
      <c r="H292" s="39"/>
      <c r="I292" s="40"/>
    </row>
    <row r="293" spans="1:9" ht="25" x14ac:dyDescent="0.25">
      <c r="A293" s="31"/>
      <c r="B293" s="39"/>
      <c r="C293" s="39"/>
      <c r="D293" s="39"/>
      <c r="E293" s="39"/>
      <c r="F293" s="39"/>
      <c r="G293" s="39"/>
      <c r="H293" s="39"/>
      <c r="I293" s="40"/>
    </row>
    <row r="294" spans="1:9" ht="25" x14ac:dyDescent="0.25">
      <c r="A294" s="31"/>
      <c r="B294" s="39"/>
      <c r="C294" s="39"/>
      <c r="D294" s="39"/>
      <c r="E294" s="39"/>
      <c r="F294" s="39"/>
      <c r="G294" s="39"/>
      <c r="H294" s="39"/>
      <c r="I294" s="40"/>
    </row>
    <row r="295" spans="1:9" ht="25" x14ac:dyDescent="0.25">
      <c r="A295" s="31"/>
      <c r="B295" s="39"/>
      <c r="C295" s="39"/>
      <c r="D295" s="39"/>
      <c r="E295" s="39"/>
      <c r="F295" s="39"/>
      <c r="G295" s="39"/>
      <c r="H295" s="39"/>
      <c r="I295" s="40"/>
    </row>
    <row r="296" spans="1:9" ht="25" x14ac:dyDescent="0.25">
      <c r="A296" s="31"/>
      <c r="B296" s="39"/>
      <c r="C296" s="39"/>
      <c r="D296" s="39"/>
      <c r="E296" s="39"/>
      <c r="F296" s="39"/>
      <c r="G296" s="39"/>
      <c r="H296" s="39"/>
      <c r="I296" s="40"/>
    </row>
    <row r="297" spans="1:9" ht="25" x14ac:dyDescent="0.25">
      <c r="A297" s="31"/>
      <c r="B297" s="39"/>
      <c r="C297" s="39"/>
      <c r="D297" s="39"/>
      <c r="E297" s="39"/>
      <c r="F297" s="39"/>
      <c r="G297" s="39"/>
      <c r="H297" s="39"/>
      <c r="I297" s="40"/>
    </row>
    <row r="298" spans="1:9" ht="25" x14ac:dyDescent="0.25">
      <c r="A298" s="31"/>
      <c r="B298" s="39"/>
      <c r="C298" s="39"/>
      <c r="D298" s="39"/>
      <c r="E298" s="39"/>
      <c r="F298" s="39"/>
      <c r="G298" s="39"/>
      <c r="H298" s="39"/>
      <c r="I298" s="40"/>
    </row>
    <row r="299" spans="1:9" ht="25" x14ac:dyDescent="0.25">
      <c r="A299" s="31"/>
      <c r="B299" s="39"/>
      <c r="C299" s="39"/>
      <c r="D299" s="39"/>
      <c r="E299" s="39"/>
      <c r="F299" s="39"/>
      <c r="G299" s="39"/>
      <c r="H299" s="39"/>
      <c r="I299" s="40"/>
    </row>
    <row r="300" spans="1:9" ht="25" x14ac:dyDescent="0.25">
      <c r="A300" s="31"/>
      <c r="B300" s="39"/>
      <c r="C300" s="39"/>
      <c r="D300" s="39"/>
      <c r="E300" s="39"/>
      <c r="F300" s="39"/>
      <c r="G300" s="39"/>
      <c r="H300" s="39"/>
      <c r="I300" s="40"/>
    </row>
    <row r="301" spans="1:9" ht="25" x14ac:dyDescent="0.25">
      <c r="A301" s="31"/>
      <c r="B301" s="39"/>
      <c r="C301" s="39"/>
      <c r="D301" s="39"/>
      <c r="E301" s="39"/>
      <c r="F301" s="39"/>
      <c r="G301" s="39"/>
      <c r="H301" s="39"/>
      <c r="I301" s="40"/>
    </row>
    <row r="302" spans="1:9" ht="25" x14ac:dyDescent="0.25">
      <c r="A302" s="31"/>
      <c r="B302" s="39"/>
      <c r="C302" s="39"/>
      <c r="D302" s="39"/>
      <c r="E302" s="39"/>
      <c r="F302" s="39"/>
      <c r="G302" s="39"/>
      <c r="H302" s="39"/>
      <c r="I302" s="40"/>
    </row>
    <row r="303" spans="1:9" ht="25" x14ac:dyDescent="0.25">
      <c r="A303" s="31"/>
      <c r="B303" s="39"/>
      <c r="C303" s="39"/>
      <c r="D303" s="39"/>
      <c r="E303" s="39"/>
      <c r="F303" s="39"/>
      <c r="G303" s="39"/>
      <c r="H303" s="39"/>
      <c r="I303" s="40"/>
    </row>
    <row r="304" spans="1:9" ht="25" x14ac:dyDescent="0.25">
      <c r="A304" s="31"/>
      <c r="B304" s="39"/>
      <c r="C304" s="39"/>
      <c r="D304" s="39"/>
      <c r="E304" s="39"/>
      <c r="F304" s="39"/>
      <c r="G304" s="39"/>
      <c r="H304" s="39"/>
      <c r="I304" s="40"/>
    </row>
    <row r="305" spans="1:9" ht="25" x14ac:dyDescent="0.25">
      <c r="A305" s="31"/>
      <c r="B305" s="39"/>
      <c r="C305" s="39"/>
      <c r="D305" s="39"/>
      <c r="E305" s="39"/>
      <c r="F305" s="39"/>
      <c r="G305" s="39"/>
      <c r="H305" s="39"/>
      <c r="I305" s="40"/>
    </row>
    <row r="306" spans="1:9" ht="25" x14ac:dyDescent="0.25">
      <c r="A306" s="31"/>
      <c r="B306" s="39"/>
      <c r="C306" s="39"/>
      <c r="D306" s="39"/>
      <c r="E306" s="39"/>
      <c r="F306" s="39"/>
      <c r="G306" s="39"/>
      <c r="H306" s="39"/>
      <c r="I306" s="40"/>
    </row>
    <row r="307" spans="1:9" ht="25" x14ac:dyDescent="0.25">
      <c r="A307" s="31"/>
      <c r="B307" s="39"/>
      <c r="C307" s="39"/>
      <c r="D307" s="39"/>
      <c r="E307" s="39"/>
      <c r="F307" s="39"/>
      <c r="G307" s="39"/>
      <c r="H307" s="39"/>
      <c r="I307" s="40"/>
    </row>
    <row r="308" spans="1:9" ht="25" x14ac:dyDescent="0.25">
      <c r="A308" s="31"/>
      <c r="B308" s="39"/>
      <c r="C308" s="39"/>
      <c r="D308" s="39"/>
      <c r="E308" s="39"/>
      <c r="F308" s="39"/>
      <c r="G308" s="39"/>
      <c r="H308" s="39"/>
      <c r="I308" s="40"/>
    </row>
    <row r="309" spans="1:9" ht="25" x14ac:dyDescent="0.25">
      <c r="A309" s="31"/>
      <c r="B309" s="39"/>
      <c r="C309" s="39"/>
      <c r="D309" s="39"/>
      <c r="E309" s="39"/>
      <c r="F309" s="39"/>
      <c r="G309" s="39"/>
      <c r="H309" s="39"/>
      <c r="I309" s="40"/>
    </row>
    <row r="310" spans="1:9" ht="25" x14ac:dyDescent="0.25">
      <c r="A310" s="31"/>
      <c r="B310" s="39"/>
      <c r="C310" s="39"/>
      <c r="D310" s="39"/>
      <c r="E310" s="39"/>
      <c r="F310" s="39"/>
      <c r="G310" s="39"/>
      <c r="H310" s="39"/>
      <c r="I310" s="40"/>
    </row>
    <row r="311" spans="1:9" ht="25" x14ac:dyDescent="0.25">
      <c r="A311" s="31"/>
      <c r="B311" s="39"/>
      <c r="C311" s="39"/>
      <c r="D311" s="39"/>
      <c r="E311" s="39"/>
      <c r="F311" s="39"/>
      <c r="G311" s="39"/>
      <c r="H311" s="39"/>
      <c r="I311" s="40"/>
    </row>
    <row r="312" spans="1:9" ht="25" x14ac:dyDescent="0.25">
      <c r="A312" s="31"/>
      <c r="B312" s="39"/>
      <c r="C312" s="39"/>
      <c r="D312" s="39"/>
      <c r="E312" s="39"/>
      <c r="F312" s="39"/>
      <c r="G312" s="39"/>
      <c r="H312" s="39"/>
      <c r="I312" s="40"/>
    </row>
    <row r="313" spans="1:9" ht="25" x14ac:dyDescent="0.25">
      <c r="A313" s="31"/>
      <c r="B313" s="39"/>
      <c r="C313" s="39"/>
      <c r="D313" s="39"/>
      <c r="E313" s="39"/>
      <c r="F313" s="39"/>
      <c r="G313" s="39"/>
      <c r="H313" s="39"/>
      <c r="I313" s="40"/>
    </row>
    <row r="314" spans="1:9" ht="25" x14ac:dyDescent="0.25">
      <c r="A314" s="31"/>
      <c r="B314" s="39"/>
      <c r="C314" s="39"/>
      <c r="D314" s="39"/>
      <c r="E314" s="39"/>
      <c r="F314" s="39"/>
      <c r="G314" s="39"/>
      <c r="H314" s="39"/>
      <c r="I314" s="40"/>
    </row>
    <row r="315" spans="1:9" ht="25" x14ac:dyDescent="0.25">
      <c r="A315" s="31"/>
      <c r="B315" s="39"/>
      <c r="C315" s="39"/>
      <c r="D315" s="39"/>
      <c r="E315" s="39"/>
      <c r="F315" s="39"/>
      <c r="G315" s="39"/>
      <c r="H315" s="39"/>
      <c r="I315" s="40"/>
    </row>
    <row r="316" spans="1:9" ht="25" x14ac:dyDescent="0.25">
      <c r="A316" s="31"/>
      <c r="B316" s="39"/>
      <c r="C316" s="39"/>
      <c r="D316" s="39"/>
      <c r="E316" s="39"/>
      <c r="F316" s="39"/>
      <c r="G316" s="39"/>
      <c r="H316" s="39"/>
      <c r="I316" s="40"/>
    </row>
    <row r="317" spans="1:9" ht="25" x14ac:dyDescent="0.25">
      <c r="A317" s="31"/>
      <c r="B317" s="39"/>
      <c r="C317" s="39"/>
      <c r="D317" s="39"/>
      <c r="E317" s="39"/>
      <c r="F317" s="39"/>
      <c r="G317" s="39"/>
      <c r="H317" s="39"/>
      <c r="I317" s="40"/>
    </row>
    <row r="318" spans="1:9" ht="25" x14ac:dyDescent="0.25">
      <c r="A318" s="31"/>
      <c r="B318" s="39"/>
      <c r="C318" s="39"/>
      <c r="D318" s="39"/>
      <c r="E318" s="39"/>
      <c r="F318" s="39"/>
      <c r="G318" s="39"/>
      <c r="H318" s="39"/>
      <c r="I318" s="40"/>
    </row>
    <row r="319" spans="1:9" ht="25" x14ac:dyDescent="0.25">
      <c r="A319" s="31"/>
      <c r="B319" s="39"/>
      <c r="C319" s="39"/>
      <c r="D319" s="39"/>
      <c r="E319" s="39"/>
      <c r="F319" s="39"/>
      <c r="G319" s="39"/>
      <c r="H319" s="39"/>
      <c r="I319" s="40"/>
    </row>
    <row r="320" spans="1:9" ht="25" x14ac:dyDescent="0.25">
      <c r="A320" s="31"/>
      <c r="B320" s="39"/>
      <c r="C320" s="39"/>
      <c r="D320" s="39"/>
      <c r="E320" s="39"/>
      <c r="F320" s="39"/>
      <c r="G320" s="39"/>
      <c r="H320" s="39"/>
      <c r="I320" s="40"/>
    </row>
    <row r="321" spans="1:9" ht="25" x14ac:dyDescent="0.25">
      <c r="A321" s="31"/>
      <c r="B321" s="39"/>
      <c r="C321" s="39"/>
      <c r="D321" s="39"/>
      <c r="E321" s="39"/>
      <c r="F321" s="39"/>
      <c r="G321" s="39"/>
      <c r="H321" s="39"/>
      <c r="I321" s="40"/>
    </row>
    <row r="322" spans="1:9" ht="25" x14ac:dyDescent="0.25">
      <c r="A322" s="31"/>
      <c r="B322" s="39"/>
      <c r="C322" s="39"/>
      <c r="D322" s="39"/>
      <c r="E322" s="39"/>
      <c r="F322" s="39"/>
      <c r="G322" s="39"/>
      <c r="H322" s="39"/>
      <c r="I322" s="40"/>
    </row>
    <row r="323" spans="1:9" ht="25" x14ac:dyDescent="0.25">
      <c r="A323" s="31"/>
      <c r="B323" s="39"/>
      <c r="C323" s="39"/>
      <c r="D323" s="39"/>
      <c r="E323" s="39"/>
      <c r="F323" s="39"/>
      <c r="G323" s="39"/>
      <c r="H323" s="39"/>
      <c r="I323" s="40"/>
    </row>
    <row r="324" spans="1:9" ht="25" x14ac:dyDescent="0.25">
      <c r="A324" s="31"/>
      <c r="B324" s="39"/>
      <c r="C324" s="39"/>
      <c r="D324" s="39"/>
      <c r="E324" s="39"/>
      <c r="F324" s="39"/>
      <c r="G324" s="39"/>
      <c r="H324" s="39"/>
      <c r="I324" s="40"/>
    </row>
    <row r="325" spans="1:9" ht="25" x14ac:dyDescent="0.25">
      <c r="A325" s="31"/>
      <c r="B325" s="39"/>
      <c r="C325" s="39"/>
      <c r="D325" s="39"/>
      <c r="E325" s="39"/>
      <c r="F325" s="39"/>
      <c r="G325" s="39"/>
      <c r="H325" s="39"/>
      <c r="I325" s="40"/>
    </row>
    <row r="326" spans="1:9" ht="25" x14ac:dyDescent="0.25">
      <c r="A326" s="31"/>
      <c r="B326" s="39"/>
      <c r="C326" s="39"/>
      <c r="D326" s="39"/>
      <c r="E326" s="39"/>
      <c r="F326" s="39"/>
      <c r="G326" s="39"/>
      <c r="H326" s="39"/>
      <c r="I326" s="40"/>
    </row>
    <row r="327" spans="1:9" ht="25" x14ac:dyDescent="0.25">
      <c r="A327" s="31"/>
      <c r="B327" s="39"/>
      <c r="C327" s="39"/>
      <c r="D327" s="39"/>
      <c r="E327" s="39"/>
      <c r="F327" s="39"/>
      <c r="G327" s="39"/>
      <c r="H327" s="39"/>
      <c r="I327" s="40"/>
    </row>
    <row r="328" spans="1:9" ht="25" x14ac:dyDescent="0.25">
      <c r="A328" s="31"/>
      <c r="B328" s="39"/>
      <c r="C328" s="39"/>
      <c r="D328" s="39"/>
      <c r="E328" s="39"/>
      <c r="F328" s="39"/>
      <c r="G328" s="39"/>
      <c r="H328" s="39"/>
      <c r="I328" s="40"/>
    </row>
    <row r="329" spans="1:9" ht="25" x14ac:dyDescent="0.25">
      <c r="A329" s="31"/>
      <c r="B329" s="39"/>
      <c r="C329" s="39"/>
      <c r="D329" s="39"/>
      <c r="E329" s="39"/>
      <c r="F329" s="39"/>
      <c r="G329" s="39"/>
      <c r="H329" s="39"/>
      <c r="I329" s="40"/>
    </row>
    <row r="330" spans="1:9" ht="25" x14ac:dyDescent="0.25">
      <c r="A330" s="31"/>
      <c r="B330" s="39"/>
      <c r="C330" s="39"/>
      <c r="D330" s="39"/>
      <c r="E330" s="39"/>
      <c r="F330" s="39"/>
      <c r="G330" s="39"/>
      <c r="H330" s="39"/>
      <c r="I330" s="40"/>
    </row>
    <row r="331" spans="1:9" ht="25" x14ac:dyDescent="0.25">
      <c r="A331" s="31"/>
      <c r="B331" s="39"/>
      <c r="C331" s="39"/>
      <c r="D331" s="39"/>
      <c r="E331" s="39"/>
      <c r="F331" s="39"/>
      <c r="G331" s="39"/>
      <c r="H331" s="39"/>
      <c r="I331" s="40"/>
    </row>
    <row r="332" spans="1:9" ht="25" x14ac:dyDescent="0.25">
      <c r="A332" s="31"/>
      <c r="B332" s="39"/>
      <c r="C332" s="39"/>
      <c r="D332" s="39"/>
      <c r="E332" s="39"/>
      <c r="F332" s="39"/>
      <c r="G332" s="39"/>
      <c r="H332" s="39"/>
      <c r="I332" s="40"/>
    </row>
    <row r="333" spans="1:9" ht="25" x14ac:dyDescent="0.25">
      <c r="A333" s="31"/>
      <c r="B333" s="39"/>
      <c r="C333" s="39"/>
      <c r="D333" s="39"/>
      <c r="E333" s="39"/>
      <c r="F333" s="39"/>
      <c r="G333" s="39"/>
      <c r="H333" s="39"/>
      <c r="I333" s="40"/>
    </row>
    <row r="334" spans="1:9" ht="25" x14ac:dyDescent="0.25">
      <c r="A334" s="31"/>
      <c r="B334" s="39"/>
      <c r="C334" s="39"/>
      <c r="D334" s="39"/>
      <c r="E334" s="39"/>
      <c r="F334" s="39"/>
      <c r="G334" s="39"/>
      <c r="H334" s="39"/>
      <c r="I334" s="40"/>
    </row>
    <row r="335" spans="1:9" ht="25" x14ac:dyDescent="0.25">
      <c r="A335" s="31"/>
      <c r="B335" s="39"/>
      <c r="C335" s="39"/>
      <c r="D335" s="39"/>
      <c r="E335" s="39"/>
      <c r="F335" s="39"/>
      <c r="G335" s="39"/>
      <c r="H335" s="39"/>
      <c r="I335" s="40"/>
    </row>
    <row r="336" spans="1:9" ht="25" x14ac:dyDescent="0.25">
      <c r="A336" s="31"/>
      <c r="B336" s="39"/>
      <c r="C336" s="39"/>
      <c r="D336" s="39"/>
      <c r="E336" s="39"/>
      <c r="F336" s="39"/>
      <c r="G336" s="39"/>
      <c r="H336" s="39"/>
      <c r="I336" s="40"/>
    </row>
    <row r="337" spans="1:9" ht="25" x14ac:dyDescent="0.25">
      <c r="A337" s="31"/>
      <c r="B337" s="39"/>
      <c r="C337" s="39"/>
      <c r="D337" s="39"/>
      <c r="E337" s="39"/>
      <c r="F337" s="39"/>
      <c r="G337" s="39"/>
      <c r="H337" s="39"/>
      <c r="I337" s="40"/>
    </row>
    <row r="338" spans="1:9" ht="25" x14ac:dyDescent="0.25">
      <c r="A338" s="31"/>
      <c r="B338" s="39"/>
      <c r="C338" s="39"/>
      <c r="D338" s="39"/>
      <c r="E338" s="39"/>
      <c r="F338" s="39"/>
      <c r="G338" s="39"/>
      <c r="H338" s="39"/>
      <c r="I338" s="40"/>
    </row>
    <row r="339" spans="1:9" ht="25" x14ac:dyDescent="0.25">
      <c r="A339" s="31"/>
      <c r="B339" s="39"/>
      <c r="C339" s="39"/>
      <c r="D339" s="39"/>
      <c r="E339" s="39"/>
      <c r="F339" s="39"/>
      <c r="G339" s="39"/>
      <c r="H339" s="39"/>
      <c r="I339" s="40"/>
    </row>
    <row r="340" spans="1:9" ht="25" x14ac:dyDescent="0.25">
      <c r="A340" s="31"/>
      <c r="B340" s="39"/>
      <c r="C340" s="39"/>
      <c r="D340" s="39"/>
      <c r="E340" s="39"/>
      <c r="F340" s="39"/>
      <c r="G340" s="39"/>
      <c r="H340" s="39"/>
      <c r="I340" s="40"/>
    </row>
    <row r="341" spans="1:9" ht="25" x14ac:dyDescent="0.25">
      <c r="A341" s="31"/>
      <c r="B341" s="39"/>
      <c r="C341" s="39"/>
      <c r="D341" s="39"/>
      <c r="E341" s="39"/>
      <c r="F341" s="39"/>
      <c r="G341" s="39"/>
      <c r="H341" s="39"/>
      <c r="I341" s="40"/>
    </row>
    <row r="342" spans="1:9" ht="25" x14ac:dyDescent="0.25">
      <c r="A342" s="31"/>
      <c r="B342" s="39"/>
      <c r="C342" s="39"/>
      <c r="D342" s="39"/>
      <c r="E342" s="39"/>
      <c r="F342" s="39"/>
      <c r="G342" s="39"/>
      <c r="H342" s="39"/>
      <c r="I342" s="40"/>
    </row>
    <row r="343" spans="1:9" ht="25" x14ac:dyDescent="0.25">
      <c r="A343" s="31"/>
      <c r="B343" s="39"/>
      <c r="C343" s="39"/>
      <c r="D343" s="39"/>
      <c r="E343" s="39"/>
      <c r="F343" s="39"/>
      <c r="G343" s="39"/>
      <c r="H343" s="39"/>
      <c r="I343" s="40"/>
    </row>
    <row r="344" spans="1:9" ht="25" x14ac:dyDescent="0.25">
      <c r="A344" s="31"/>
      <c r="B344" s="39"/>
      <c r="C344" s="39"/>
      <c r="D344" s="39"/>
      <c r="E344" s="39"/>
      <c r="F344" s="39"/>
      <c r="G344" s="39"/>
      <c r="H344" s="39"/>
      <c r="I344" s="40"/>
    </row>
    <row r="345" spans="1:9" ht="25" x14ac:dyDescent="0.25">
      <c r="A345" s="31"/>
      <c r="B345" s="39"/>
      <c r="C345" s="39"/>
      <c r="D345" s="39"/>
      <c r="E345" s="39"/>
      <c r="F345" s="39"/>
      <c r="G345" s="39"/>
      <c r="H345" s="39"/>
      <c r="I345" s="40"/>
    </row>
    <row r="346" spans="1:9" ht="25" x14ac:dyDescent="0.25">
      <c r="A346" s="31"/>
      <c r="B346" s="39"/>
      <c r="C346" s="39"/>
      <c r="D346" s="39"/>
      <c r="E346" s="39"/>
      <c r="F346" s="39"/>
      <c r="G346" s="39"/>
      <c r="H346" s="39"/>
      <c r="I346" s="40"/>
    </row>
    <row r="347" spans="1:9" ht="25" x14ac:dyDescent="0.25">
      <c r="A347" s="31"/>
      <c r="B347" s="39"/>
      <c r="C347" s="39"/>
      <c r="D347" s="39"/>
      <c r="E347" s="39"/>
      <c r="F347" s="39"/>
      <c r="G347" s="39"/>
      <c r="H347" s="39"/>
      <c r="I347" s="40"/>
    </row>
    <row r="348" spans="1:9" ht="25" x14ac:dyDescent="0.25">
      <c r="A348" s="31"/>
      <c r="B348" s="39"/>
      <c r="C348" s="39"/>
      <c r="D348" s="39"/>
      <c r="E348" s="39"/>
      <c r="F348" s="39"/>
      <c r="G348" s="39"/>
      <c r="H348" s="39"/>
      <c r="I348" s="40"/>
    </row>
    <row r="349" spans="1:9" ht="25" x14ac:dyDescent="0.25">
      <c r="A349" s="31"/>
      <c r="B349" s="39"/>
      <c r="C349" s="39"/>
      <c r="D349" s="39"/>
      <c r="E349" s="39"/>
      <c r="F349" s="39"/>
      <c r="G349" s="39"/>
      <c r="H349" s="39"/>
      <c r="I349" s="40"/>
    </row>
    <row r="350" spans="1:9" ht="25" x14ac:dyDescent="0.25">
      <c r="A350" s="31"/>
      <c r="B350" s="39"/>
      <c r="C350" s="39"/>
      <c r="D350" s="39"/>
      <c r="E350" s="39"/>
      <c r="F350" s="39"/>
      <c r="G350" s="39"/>
      <c r="H350" s="39"/>
      <c r="I350" s="40"/>
    </row>
    <row r="351" spans="1:9" ht="25" x14ac:dyDescent="0.25">
      <c r="A351" s="31"/>
      <c r="B351" s="39"/>
      <c r="C351" s="39"/>
      <c r="D351" s="39"/>
      <c r="E351" s="39"/>
      <c r="F351" s="39"/>
      <c r="G351" s="39"/>
      <c r="H351" s="39"/>
      <c r="I351" s="40"/>
    </row>
    <row r="352" spans="1:9" ht="25" x14ac:dyDescent="0.25">
      <c r="A352" s="31"/>
      <c r="B352" s="39"/>
      <c r="C352" s="39"/>
      <c r="D352" s="39"/>
      <c r="E352" s="39"/>
      <c r="F352" s="39"/>
      <c r="G352" s="39"/>
      <c r="H352" s="39"/>
      <c r="I352" s="40"/>
    </row>
    <row r="353" spans="1:9" ht="25" x14ac:dyDescent="0.25">
      <c r="A353" s="31"/>
      <c r="B353" s="39"/>
      <c r="C353" s="39"/>
      <c r="D353" s="39"/>
      <c r="E353" s="39"/>
      <c r="F353" s="39"/>
      <c r="G353" s="39"/>
      <c r="H353" s="39"/>
      <c r="I353" s="40"/>
    </row>
    <row r="354" spans="1:9" ht="25" x14ac:dyDescent="0.25">
      <c r="A354" s="31"/>
      <c r="B354" s="39"/>
      <c r="C354" s="39"/>
      <c r="D354" s="39"/>
      <c r="E354" s="39"/>
      <c r="F354" s="39"/>
      <c r="G354" s="39"/>
      <c r="H354" s="39"/>
      <c r="I354" s="40"/>
    </row>
    <row r="355" spans="1:9" ht="25" x14ac:dyDescent="0.25">
      <c r="A355" s="31"/>
      <c r="B355" s="39"/>
      <c r="C355" s="39"/>
      <c r="D355" s="39"/>
      <c r="E355" s="39"/>
      <c r="F355" s="39"/>
      <c r="G355" s="39"/>
      <c r="H355" s="39"/>
      <c r="I355" s="40"/>
    </row>
    <row r="356" spans="1:9" ht="25" x14ac:dyDescent="0.25">
      <c r="A356" s="31"/>
      <c r="B356" s="39"/>
      <c r="C356" s="39"/>
      <c r="D356" s="39"/>
      <c r="E356" s="39"/>
      <c r="F356" s="39"/>
      <c r="G356" s="39"/>
      <c r="H356" s="39"/>
      <c r="I356" s="40"/>
    </row>
    <row r="357" spans="1:9" ht="25" x14ac:dyDescent="0.25">
      <c r="A357" s="31"/>
      <c r="B357" s="39"/>
      <c r="C357" s="39"/>
      <c r="D357" s="39"/>
      <c r="E357" s="39"/>
      <c r="F357" s="39"/>
      <c r="G357" s="39"/>
      <c r="H357" s="39"/>
      <c r="I357" s="40"/>
    </row>
    <row r="358" spans="1:9" ht="25" x14ac:dyDescent="0.25">
      <c r="A358" s="31"/>
      <c r="B358" s="39"/>
      <c r="C358" s="39"/>
      <c r="D358" s="39"/>
      <c r="E358" s="39"/>
      <c r="F358" s="39"/>
      <c r="G358" s="39"/>
      <c r="H358" s="39"/>
      <c r="I358" s="40"/>
    </row>
    <row r="359" spans="1:9" ht="25" x14ac:dyDescent="0.25">
      <c r="A359" s="31"/>
      <c r="B359" s="39"/>
      <c r="C359" s="39"/>
      <c r="D359" s="39"/>
      <c r="E359" s="39"/>
      <c r="F359" s="39"/>
      <c r="G359" s="39"/>
      <c r="H359" s="39"/>
      <c r="I359" s="40"/>
    </row>
    <row r="360" spans="1:9" ht="25" x14ac:dyDescent="0.25">
      <c r="A360" s="31"/>
      <c r="B360" s="39"/>
      <c r="C360" s="39"/>
      <c r="D360" s="39"/>
      <c r="E360" s="39"/>
      <c r="F360" s="39"/>
      <c r="G360" s="39"/>
      <c r="H360" s="39"/>
      <c r="I360" s="40"/>
    </row>
    <row r="361" spans="1:9" ht="25" x14ac:dyDescent="0.25">
      <c r="A361" s="31"/>
      <c r="B361" s="39"/>
      <c r="C361" s="39"/>
      <c r="D361" s="39"/>
      <c r="E361" s="39"/>
      <c r="F361" s="39"/>
      <c r="G361" s="39"/>
      <c r="H361" s="39"/>
      <c r="I361" s="40"/>
    </row>
    <row r="362" spans="1:9" ht="25" x14ac:dyDescent="0.25">
      <c r="A362" s="31"/>
      <c r="B362" s="39"/>
      <c r="C362" s="39"/>
      <c r="D362" s="39"/>
      <c r="E362" s="39"/>
      <c r="F362" s="39"/>
      <c r="G362" s="39"/>
      <c r="H362" s="39"/>
      <c r="I362" s="40"/>
    </row>
    <row r="363" spans="1:9" ht="25" x14ac:dyDescent="0.25">
      <c r="A363" s="31"/>
      <c r="B363" s="39"/>
      <c r="C363" s="39"/>
      <c r="D363" s="39"/>
      <c r="E363" s="39"/>
      <c r="F363" s="39"/>
      <c r="G363" s="39"/>
      <c r="H363" s="39"/>
      <c r="I363" s="40"/>
    </row>
    <row r="364" spans="1:9" ht="25" x14ac:dyDescent="0.25">
      <c r="A364" s="31"/>
      <c r="B364" s="39"/>
      <c r="C364" s="39"/>
      <c r="D364" s="39"/>
      <c r="E364" s="39"/>
      <c r="F364" s="39"/>
      <c r="G364" s="39"/>
      <c r="H364" s="39"/>
      <c r="I364" s="40"/>
    </row>
    <row r="365" spans="1:9" ht="25" x14ac:dyDescent="0.25">
      <c r="A365" s="31"/>
      <c r="B365" s="39"/>
      <c r="C365" s="39"/>
      <c r="D365" s="39"/>
      <c r="E365" s="39"/>
      <c r="F365" s="39"/>
      <c r="G365" s="39"/>
      <c r="H365" s="39"/>
      <c r="I365" s="40"/>
    </row>
    <row r="366" spans="1:9" ht="25" x14ac:dyDescent="0.25">
      <c r="A366" s="31"/>
      <c r="B366" s="39"/>
      <c r="C366" s="39"/>
      <c r="D366" s="39"/>
      <c r="E366" s="39"/>
      <c r="F366" s="39"/>
      <c r="G366" s="39"/>
      <c r="H366" s="39"/>
      <c r="I366" s="40"/>
    </row>
    <row r="367" spans="1:9" ht="25" x14ac:dyDescent="0.25">
      <c r="A367" s="31"/>
      <c r="B367" s="39"/>
      <c r="C367" s="39"/>
      <c r="D367" s="39"/>
      <c r="E367" s="39"/>
      <c r="F367" s="39"/>
      <c r="G367" s="39"/>
      <c r="H367" s="39"/>
      <c r="I367" s="40"/>
    </row>
    <row r="368" spans="1:9" ht="25" x14ac:dyDescent="0.25">
      <c r="A368" s="31"/>
      <c r="B368" s="39"/>
      <c r="C368" s="39"/>
      <c r="D368" s="39"/>
      <c r="E368" s="39"/>
      <c r="F368" s="39"/>
      <c r="G368" s="39"/>
      <c r="H368" s="39"/>
      <c r="I368" s="40"/>
    </row>
    <row r="369" spans="1:9" ht="25" x14ac:dyDescent="0.25">
      <c r="A369" s="31"/>
      <c r="B369" s="39"/>
      <c r="C369" s="39"/>
      <c r="D369" s="39"/>
      <c r="E369" s="39"/>
      <c r="F369" s="39"/>
      <c r="G369" s="39"/>
      <c r="H369" s="39"/>
      <c r="I369" s="40"/>
    </row>
    <row r="370" spans="1:9" ht="25" x14ac:dyDescent="0.25">
      <c r="A370" s="31"/>
      <c r="B370" s="39"/>
      <c r="C370" s="39"/>
      <c r="D370" s="39"/>
      <c r="E370" s="39"/>
      <c r="F370" s="39"/>
      <c r="G370" s="39"/>
      <c r="H370" s="39"/>
      <c r="I370" s="40"/>
    </row>
    <row r="371" spans="1:9" ht="25" x14ac:dyDescent="0.25">
      <c r="A371" s="31"/>
      <c r="B371" s="39"/>
      <c r="C371" s="39"/>
      <c r="D371" s="39"/>
      <c r="E371" s="39"/>
      <c r="F371" s="39"/>
      <c r="G371" s="39"/>
      <c r="H371" s="39"/>
      <c r="I371" s="40"/>
    </row>
    <row r="372" spans="1:9" ht="25" x14ac:dyDescent="0.25">
      <c r="A372" s="31"/>
      <c r="B372" s="39"/>
      <c r="C372" s="39"/>
      <c r="D372" s="39"/>
      <c r="E372" s="39"/>
      <c r="F372" s="39"/>
      <c r="G372" s="39"/>
      <c r="H372" s="39"/>
      <c r="I372" s="40"/>
    </row>
    <row r="373" spans="1:9" ht="25" x14ac:dyDescent="0.25">
      <c r="A373" s="31"/>
      <c r="B373" s="39"/>
      <c r="C373" s="39"/>
      <c r="D373" s="39"/>
      <c r="E373" s="39"/>
      <c r="F373" s="39"/>
      <c r="G373" s="39"/>
      <c r="H373" s="39"/>
      <c r="I373" s="40"/>
    </row>
    <row r="374" spans="1:9" ht="25" x14ac:dyDescent="0.25">
      <c r="A374" s="31"/>
      <c r="B374" s="39"/>
      <c r="C374" s="39"/>
      <c r="D374" s="39"/>
      <c r="E374" s="39"/>
      <c r="F374" s="39"/>
      <c r="G374" s="39"/>
      <c r="H374" s="39"/>
      <c r="I374" s="40"/>
    </row>
    <row r="375" spans="1:9" ht="25" x14ac:dyDescent="0.25">
      <c r="A375" s="31"/>
      <c r="B375" s="39"/>
      <c r="C375" s="39"/>
      <c r="D375" s="39"/>
      <c r="E375" s="39"/>
      <c r="F375" s="39"/>
      <c r="G375" s="39"/>
      <c r="H375" s="39"/>
      <c r="I375" s="40"/>
    </row>
    <row r="376" spans="1:9" ht="25" x14ac:dyDescent="0.25">
      <c r="A376" s="31"/>
      <c r="B376" s="39"/>
      <c r="C376" s="39"/>
      <c r="D376" s="39"/>
      <c r="E376" s="39"/>
      <c r="F376" s="39"/>
      <c r="G376" s="39"/>
      <c r="H376" s="39"/>
      <c r="I376" s="40"/>
    </row>
    <row r="377" spans="1:9" ht="25" x14ac:dyDescent="0.25">
      <c r="A377" s="31"/>
      <c r="B377" s="39"/>
      <c r="C377" s="39"/>
      <c r="D377" s="39"/>
      <c r="E377" s="39"/>
      <c r="F377" s="39"/>
      <c r="G377" s="39"/>
      <c r="H377" s="39"/>
      <c r="I377" s="40"/>
    </row>
    <row r="378" spans="1:9" ht="25" x14ac:dyDescent="0.25">
      <c r="A378" s="31"/>
      <c r="B378" s="39"/>
      <c r="C378" s="39"/>
      <c r="D378" s="39"/>
      <c r="E378" s="39"/>
      <c r="F378" s="39"/>
      <c r="G378" s="39"/>
      <c r="H378" s="39"/>
      <c r="I378" s="40"/>
    </row>
    <row r="379" spans="1:9" ht="25" x14ac:dyDescent="0.25">
      <c r="A379" s="31"/>
      <c r="B379" s="39"/>
      <c r="C379" s="39"/>
      <c r="D379" s="39"/>
      <c r="E379" s="39"/>
      <c r="F379" s="39"/>
      <c r="G379" s="39"/>
      <c r="H379" s="39"/>
      <c r="I379" s="40"/>
    </row>
    <row r="380" spans="1:9" ht="25" x14ac:dyDescent="0.25">
      <c r="A380" s="31"/>
      <c r="B380" s="39"/>
      <c r="C380" s="39"/>
      <c r="D380" s="39"/>
      <c r="E380" s="39"/>
      <c r="F380" s="39"/>
      <c r="G380" s="39"/>
      <c r="H380" s="39"/>
      <c r="I380" s="40"/>
    </row>
    <row r="381" spans="1:9" ht="25" x14ac:dyDescent="0.25">
      <c r="A381" s="31"/>
      <c r="B381" s="39"/>
      <c r="C381" s="39"/>
      <c r="D381" s="39"/>
      <c r="E381" s="39"/>
      <c r="F381" s="39"/>
      <c r="G381" s="39"/>
      <c r="H381" s="39"/>
      <c r="I381" s="40"/>
    </row>
    <row r="382" spans="1:9" ht="25" x14ac:dyDescent="0.25">
      <c r="A382" s="31"/>
      <c r="B382" s="39"/>
      <c r="C382" s="39"/>
      <c r="D382" s="39"/>
      <c r="E382" s="39"/>
      <c r="F382" s="39"/>
      <c r="G382" s="39"/>
      <c r="H382" s="39"/>
      <c r="I382" s="40"/>
    </row>
    <row r="383" spans="1:9" ht="25" x14ac:dyDescent="0.25">
      <c r="A383" s="31"/>
      <c r="B383" s="39"/>
      <c r="C383" s="39"/>
      <c r="D383" s="39"/>
      <c r="E383" s="39"/>
      <c r="F383" s="39"/>
      <c r="G383" s="39"/>
      <c r="H383" s="39"/>
      <c r="I383" s="40"/>
    </row>
    <row r="384" spans="1:9" ht="25" x14ac:dyDescent="0.25">
      <c r="A384" s="31"/>
      <c r="B384" s="39"/>
      <c r="C384" s="39"/>
      <c r="D384" s="39"/>
      <c r="E384" s="39"/>
      <c r="F384" s="39"/>
      <c r="G384" s="39"/>
      <c r="H384" s="39"/>
      <c r="I384" s="40"/>
    </row>
    <row r="385" spans="1:9" ht="25" x14ac:dyDescent="0.25">
      <c r="A385" s="31"/>
      <c r="B385" s="39"/>
      <c r="C385" s="39"/>
      <c r="D385" s="39"/>
      <c r="E385" s="39"/>
      <c r="F385" s="39"/>
      <c r="G385" s="39"/>
      <c r="H385" s="39"/>
      <c r="I385" s="40"/>
    </row>
    <row r="386" spans="1:9" ht="25" x14ac:dyDescent="0.25">
      <c r="A386" s="31"/>
      <c r="B386" s="39"/>
      <c r="C386" s="39"/>
      <c r="D386" s="39"/>
      <c r="E386" s="39"/>
      <c r="F386" s="39"/>
      <c r="G386" s="39"/>
      <c r="H386" s="39"/>
      <c r="I386" s="40"/>
    </row>
    <row r="387" spans="1:9" ht="25" x14ac:dyDescent="0.25">
      <c r="A387" s="31"/>
      <c r="B387" s="39"/>
      <c r="C387" s="39"/>
      <c r="D387" s="39"/>
      <c r="E387" s="39"/>
      <c r="F387" s="39"/>
      <c r="G387" s="39"/>
      <c r="H387" s="39"/>
      <c r="I387" s="40"/>
    </row>
    <row r="388" spans="1:9" ht="25" x14ac:dyDescent="0.25">
      <c r="A388" s="31"/>
      <c r="B388" s="39"/>
      <c r="C388" s="39"/>
      <c r="D388" s="39"/>
      <c r="E388" s="39"/>
      <c r="F388" s="39"/>
      <c r="G388" s="39"/>
      <c r="H388" s="39"/>
      <c r="I388" s="40"/>
    </row>
    <row r="389" spans="1:9" ht="25" x14ac:dyDescent="0.25">
      <c r="A389" s="31"/>
      <c r="B389" s="39"/>
      <c r="C389" s="39"/>
      <c r="D389" s="39"/>
      <c r="E389" s="39"/>
      <c r="F389" s="39"/>
      <c r="G389" s="39"/>
      <c r="H389" s="39"/>
      <c r="I389" s="40"/>
    </row>
    <row r="390" spans="1:9" ht="25" x14ac:dyDescent="0.25">
      <c r="A390" s="31"/>
      <c r="B390" s="39"/>
      <c r="C390" s="39"/>
      <c r="D390" s="39"/>
      <c r="E390" s="39"/>
      <c r="F390" s="39"/>
      <c r="G390" s="39"/>
      <c r="H390" s="39"/>
      <c r="I390" s="40"/>
    </row>
    <row r="391" spans="1:9" ht="25" x14ac:dyDescent="0.25">
      <c r="A391" s="31"/>
      <c r="B391" s="39"/>
      <c r="C391" s="39"/>
      <c r="D391" s="39"/>
      <c r="E391" s="39"/>
      <c r="F391" s="39"/>
      <c r="G391" s="39"/>
      <c r="H391" s="39"/>
      <c r="I391" s="40"/>
    </row>
    <row r="392" spans="1:9" ht="25" x14ac:dyDescent="0.25">
      <c r="A392" s="31"/>
      <c r="B392" s="39"/>
      <c r="C392" s="39"/>
      <c r="D392" s="39"/>
      <c r="E392" s="39"/>
      <c r="F392" s="39"/>
      <c r="G392" s="39"/>
      <c r="H392" s="39"/>
      <c r="I392" s="40"/>
    </row>
    <row r="393" spans="1:9" ht="25" x14ac:dyDescent="0.25">
      <c r="A393" s="31"/>
      <c r="B393" s="39"/>
      <c r="C393" s="39"/>
      <c r="D393" s="39"/>
      <c r="E393" s="39"/>
      <c r="F393" s="39"/>
      <c r="G393" s="39"/>
      <c r="H393" s="39"/>
      <c r="I393" s="40"/>
    </row>
    <row r="394" spans="1:9" ht="25" x14ac:dyDescent="0.25">
      <c r="A394" s="31"/>
      <c r="B394" s="39"/>
      <c r="C394" s="39"/>
      <c r="D394" s="39"/>
      <c r="E394" s="39"/>
      <c r="F394" s="39"/>
      <c r="G394" s="39"/>
      <c r="H394" s="39"/>
      <c r="I394" s="40"/>
    </row>
    <row r="395" spans="1:9" ht="25" x14ac:dyDescent="0.25">
      <c r="A395" s="31"/>
      <c r="B395" s="39"/>
      <c r="C395" s="39"/>
      <c r="D395" s="39"/>
      <c r="E395" s="39"/>
      <c r="F395" s="39"/>
      <c r="G395" s="39"/>
      <c r="H395" s="39"/>
      <c r="I395" s="40"/>
    </row>
    <row r="396" spans="1:9" ht="25" x14ac:dyDescent="0.25">
      <c r="A396" s="31"/>
      <c r="B396" s="39"/>
      <c r="C396" s="39"/>
      <c r="D396" s="39"/>
      <c r="E396" s="39"/>
      <c r="F396" s="39"/>
      <c r="G396" s="39"/>
      <c r="H396" s="39"/>
      <c r="I396" s="40"/>
    </row>
    <row r="397" spans="1:9" ht="25" x14ac:dyDescent="0.25">
      <c r="A397" s="31"/>
      <c r="B397" s="39"/>
      <c r="C397" s="39"/>
      <c r="D397" s="39"/>
      <c r="E397" s="39"/>
      <c r="F397" s="39"/>
      <c r="G397" s="39"/>
      <c r="H397" s="39"/>
      <c r="I397" s="40"/>
    </row>
    <row r="398" spans="1:9" ht="25" x14ac:dyDescent="0.25">
      <c r="A398" s="31"/>
      <c r="B398" s="39"/>
      <c r="C398" s="39"/>
      <c r="D398" s="39"/>
      <c r="E398" s="39"/>
      <c r="F398" s="39"/>
      <c r="G398" s="39"/>
      <c r="H398" s="39"/>
      <c r="I398" s="40"/>
    </row>
    <row r="399" spans="1:9" ht="25" x14ac:dyDescent="0.25">
      <c r="A399" s="31"/>
      <c r="B399" s="39"/>
      <c r="C399" s="39"/>
      <c r="D399" s="39"/>
      <c r="E399" s="39"/>
      <c r="F399" s="39"/>
      <c r="G399" s="39"/>
      <c r="H399" s="39"/>
      <c r="I399" s="40"/>
    </row>
    <row r="400" spans="1:9" ht="25" x14ac:dyDescent="0.25">
      <c r="A400" s="31"/>
      <c r="B400" s="39"/>
      <c r="C400" s="39"/>
      <c r="D400" s="39"/>
      <c r="E400" s="39"/>
      <c r="F400" s="39"/>
      <c r="G400" s="39"/>
      <c r="H400" s="39"/>
      <c r="I400" s="40"/>
    </row>
    <row r="401" spans="1:9" ht="25" x14ac:dyDescent="0.25">
      <c r="A401" s="31"/>
      <c r="B401" s="39"/>
      <c r="C401" s="39"/>
      <c r="D401" s="39"/>
      <c r="E401" s="39"/>
      <c r="F401" s="39"/>
      <c r="G401" s="39"/>
      <c r="H401" s="39"/>
      <c r="I401" s="40"/>
    </row>
    <row r="402" spans="1:9" ht="25" x14ac:dyDescent="0.25">
      <c r="A402" s="31"/>
      <c r="B402" s="39"/>
      <c r="C402" s="39"/>
      <c r="D402" s="39"/>
      <c r="E402" s="39"/>
      <c r="F402" s="39"/>
      <c r="G402" s="39"/>
      <c r="H402" s="39"/>
      <c r="I402" s="40"/>
    </row>
    <row r="403" spans="1:9" ht="25" x14ac:dyDescent="0.25">
      <c r="A403" s="31"/>
      <c r="B403" s="39"/>
      <c r="C403" s="39"/>
      <c r="D403" s="39"/>
      <c r="E403" s="39"/>
      <c r="F403" s="39"/>
      <c r="G403" s="39"/>
      <c r="H403" s="39"/>
      <c r="I403" s="40"/>
    </row>
    <row r="404" spans="1:9" ht="25" x14ac:dyDescent="0.25">
      <c r="A404" s="31"/>
      <c r="B404" s="39"/>
      <c r="C404" s="39"/>
      <c r="D404" s="39"/>
      <c r="E404" s="39"/>
      <c r="F404" s="39"/>
      <c r="G404" s="39"/>
      <c r="H404" s="39"/>
      <c r="I404" s="40"/>
    </row>
    <row r="405" spans="1:9" ht="25" x14ac:dyDescent="0.25">
      <c r="A405" s="31"/>
      <c r="B405" s="39"/>
      <c r="C405" s="39"/>
      <c r="D405" s="39"/>
      <c r="E405" s="39"/>
      <c r="F405" s="39"/>
      <c r="G405" s="39"/>
      <c r="H405" s="39"/>
      <c r="I405" s="40"/>
    </row>
    <row r="406" spans="1:9" ht="25" x14ac:dyDescent="0.25">
      <c r="A406" s="31"/>
      <c r="B406" s="39"/>
      <c r="C406" s="39"/>
      <c r="D406" s="39"/>
      <c r="E406" s="39"/>
      <c r="F406" s="39"/>
      <c r="G406" s="39"/>
      <c r="H406" s="39"/>
      <c r="I406" s="40"/>
    </row>
    <row r="407" spans="1:9" ht="25" x14ac:dyDescent="0.25">
      <c r="A407" s="31"/>
      <c r="B407" s="39"/>
      <c r="C407" s="39"/>
      <c r="D407" s="39"/>
      <c r="E407" s="39"/>
      <c r="F407" s="39"/>
      <c r="G407" s="39"/>
      <c r="H407" s="39"/>
      <c r="I407" s="40"/>
    </row>
    <row r="408" spans="1:9" ht="25" x14ac:dyDescent="0.25">
      <c r="A408" s="31"/>
      <c r="B408" s="39"/>
      <c r="C408" s="39"/>
      <c r="D408" s="39"/>
      <c r="E408" s="39"/>
      <c r="F408" s="39"/>
      <c r="G408" s="39"/>
      <c r="H408" s="39"/>
      <c r="I408" s="40"/>
    </row>
    <row r="409" spans="1:9" ht="25" x14ac:dyDescent="0.25">
      <c r="A409" s="31"/>
      <c r="B409" s="39"/>
      <c r="C409" s="39"/>
      <c r="D409" s="39"/>
      <c r="E409" s="39"/>
      <c r="F409" s="39"/>
      <c r="G409" s="39"/>
      <c r="H409" s="39"/>
      <c r="I409" s="40"/>
    </row>
    <row r="410" spans="1:9" ht="25" x14ac:dyDescent="0.25">
      <c r="A410" s="31"/>
      <c r="B410" s="39"/>
      <c r="C410" s="39"/>
      <c r="D410" s="39"/>
      <c r="E410" s="39"/>
      <c r="F410" s="39"/>
      <c r="G410" s="39"/>
      <c r="H410" s="39"/>
      <c r="I410" s="40"/>
    </row>
    <row r="411" spans="1:9" ht="25" x14ac:dyDescent="0.25">
      <c r="A411" s="31"/>
      <c r="B411" s="39"/>
      <c r="C411" s="39"/>
      <c r="D411" s="39"/>
      <c r="E411" s="39"/>
      <c r="F411" s="39"/>
      <c r="G411" s="39"/>
      <c r="H411" s="39"/>
      <c r="I411" s="40"/>
    </row>
    <row r="412" spans="1:9" ht="25" x14ac:dyDescent="0.25">
      <c r="A412" s="31"/>
      <c r="B412" s="39"/>
      <c r="C412" s="39"/>
      <c r="D412" s="39"/>
      <c r="E412" s="39"/>
      <c r="F412" s="39"/>
      <c r="G412" s="39"/>
      <c r="H412" s="39"/>
      <c r="I412" s="40"/>
    </row>
    <row r="413" spans="1:9" ht="25" x14ac:dyDescent="0.25">
      <c r="A413" s="31"/>
      <c r="B413" s="39"/>
      <c r="C413" s="39"/>
      <c r="D413" s="39"/>
      <c r="E413" s="39"/>
      <c r="F413" s="39"/>
      <c r="G413" s="39"/>
      <c r="H413" s="39"/>
      <c r="I413" s="40"/>
    </row>
    <row r="414" spans="1:9" ht="25" x14ac:dyDescent="0.25">
      <c r="A414" s="31"/>
      <c r="B414" s="39"/>
      <c r="C414" s="39"/>
      <c r="D414" s="39"/>
      <c r="E414" s="39"/>
      <c r="F414" s="39"/>
      <c r="G414" s="39"/>
      <c r="H414" s="39"/>
      <c r="I414" s="40"/>
    </row>
    <row r="415" spans="1:9" ht="25" x14ac:dyDescent="0.25">
      <c r="A415" s="31"/>
      <c r="B415" s="39"/>
      <c r="C415" s="39"/>
      <c r="D415" s="39"/>
      <c r="E415" s="39"/>
      <c r="F415" s="39"/>
      <c r="G415" s="39"/>
      <c r="H415" s="39"/>
      <c r="I415" s="40"/>
    </row>
    <row r="416" spans="1:9" ht="25" x14ac:dyDescent="0.25">
      <c r="A416" s="31"/>
      <c r="B416" s="39"/>
      <c r="C416" s="39"/>
      <c r="D416" s="39"/>
      <c r="E416" s="39"/>
      <c r="F416" s="39"/>
      <c r="G416" s="39"/>
      <c r="H416" s="39"/>
      <c r="I416" s="40"/>
    </row>
    <row r="417" spans="1:9" ht="25" x14ac:dyDescent="0.25">
      <c r="A417" s="31"/>
      <c r="B417" s="39"/>
      <c r="C417" s="39"/>
      <c r="D417" s="39"/>
      <c r="E417" s="39"/>
      <c r="F417" s="39"/>
      <c r="G417" s="39"/>
      <c r="H417" s="39"/>
      <c r="I417" s="40"/>
    </row>
    <row r="418" spans="1:9" ht="25" x14ac:dyDescent="0.25">
      <c r="A418" s="31"/>
      <c r="B418" s="39"/>
      <c r="C418" s="39"/>
      <c r="D418" s="39"/>
      <c r="E418" s="39"/>
      <c r="F418" s="39"/>
      <c r="G418" s="39"/>
      <c r="H418" s="39"/>
      <c r="I418" s="40"/>
    </row>
    <row r="419" spans="1:9" ht="25" x14ac:dyDescent="0.25">
      <c r="A419" s="31"/>
      <c r="B419" s="39"/>
      <c r="C419" s="39"/>
      <c r="D419" s="39"/>
      <c r="E419" s="39"/>
      <c r="F419" s="39"/>
      <c r="G419" s="39"/>
      <c r="H419" s="39"/>
      <c r="I419" s="40"/>
    </row>
    <row r="420" spans="1:9" ht="25" x14ac:dyDescent="0.25">
      <c r="A420" s="31"/>
      <c r="B420" s="39"/>
      <c r="C420" s="39"/>
      <c r="D420" s="39"/>
      <c r="E420" s="39"/>
      <c r="F420" s="39"/>
      <c r="G420" s="39"/>
      <c r="H420" s="39"/>
      <c r="I420" s="40"/>
    </row>
    <row r="421" spans="1:9" ht="25" x14ac:dyDescent="0.25">
      <c r="A421" s="31"/>
      <c r="B421" s="39"/>
      <c r="C421" s="39"/>
      <c r="D421" s="39"/>
      <c r="E421" s="39"/>
      <c r="F421" s="39"/>
      <c r="G421" s="39"/>
      <c r="H421" s="39"/>
      <c r="I421" s="40"/>
    </row>
    <row r="422" spans="1:9" ht="25" x14ac:dyDescent="0.25">
      <c r="A422" s="31"/>
      <c r="B422" s="39"/>
      <c r="C422" s="39"/>
      <c r="D422" s="39"/>
      <c r="E422" s="39"/>
      <c r="F422" s="39"/>
      <c r="G422" s="39"/>
      <c r="H422" s="39"/>
      <c r="I422" s="40"/>
    </row>
    <row r="423" spans="1:9" ht="25" x14ac:dyDescent="0.25">
      <c r="A423" s="31"/>
      <c r="B423" s="39"/>
      <c r="C423" s="39"/>
      <c r="D423" s="39"/>
      <c r="E423" s="39"/>
      <c r="F423" s="39"/>
      <c r="G423" s="39"/>
      <c r="H423" s="39"/>
      <c r="I423" s="40"/>
    </row>
    <row r="424" spans="1:9" ht="25" x14ac:dyDescent="0.25">
      <c r="A424" s="31"/>
      <c r="B424" s="39"/>
      <c r="C424" s="39"/>
      <c r="D424" s="39"/>
      <c r="E424" s="39"/>
      <c r="F424" s="39"/>
      <c r="G424" s="39"/>
      <c r="H424" s="39"/>
      <c r="I424" s="40"/>
    </row>
    <row r="425" spans="1:9" ht="25" x14ac:dyDescent="0.25">
      <c r="A425" s="31"/>
      <c r="B425" s="39"/>
      <c r="C425" s="39"/>
      <c r="D425" s="39"/>
      <c r="E425" s="39"/>
      <c r="F425" s="39"/>
      <c r="G425" s="39"/>
      <c r="H425" s="39"/>
      <c r="I425" s="40"/>
    </row>
    <row r="426" spans="1:9" ht="25" x14ac:dyDescent="0.25">
      <c r="A426" s="31"/>
      <c r="B426" s="39"/>
      <c r="C426" s="39"/>
      <c r="D426" s="39"/>
      <c r="E426" s="39"/>
      <c r="F426" s="39"/>
      <c r="G426" s="39"/>
      <c r="H426" s="39"/>
      <c r="I426" s="40"/>
    </row>
    <row r="427" spans="1:9" ht="25" x14ac:dyDescent="0.25">
      <c r="A427" s="31"/>
      <c r="B427" s="39"/>
      <c r="C427" s="39"/>
      <c r="D427" s="39"/>
      <c r="E427" s="39"/>
      <c r="F427" s="39"/>
      <c r="G427" s="39"/>
      <c r="H427" s="39"/>
      <c r="I427" s="40"/>
    </row>
    <row r="428" spans="1:9" ht="25" x14ac:dyDescent="0.25">
      <c r="A428" s="31"/>
      <c r="B428" s="39"/>
      <c r="C428" s="39"/>
      <c r="D428" s="39"/>
      <c r="E428" s="39"/>
      <c r="F428" s="39"/>
      <c r="G428" s="39"/>
      <c r="H428" s="39"/>
      <c r="I428" s="40"/>
    </row>
    <row r="429" spans="1:9" ht="25" x14ac:dyDescent="0.25">
      <c r="A429" s="31"/>
      <c r="B429" s="39"/>
      <c r="C429" s="39"/>
      <c r="D429" s="39"/>
      <c r="E429" s="39"/>
      <c r="F429" s="39"/>
      <c r="G429" s="39"/>
      <c r="H429" s="39"/>
      <c r="I429" s="40"/>
    </row>
    <row r="430" spans="1:9" ht="25" x14ac:dyDescent="0.25">
      <c r="A430" s="31"/>
      <c r="B430" s="39"/>
      <c r="C430" s="39"/>
      <c r="D430" s="39"/>
      <c r="E430" s="39"/>
      <c r="F430" s="39"/>
      <c r="G430" s="39"/>
      <c r="H430" s="39"/>
      <c r="I430" s="40"/>
    </row>
    <row r="431" spans="1:9" ht="25" x14ac:dyDescent="0.25">
      <c r="A431" s="31"/>
      <c r="B431" s="39"/>
      <c r="C431" s="39"/>
      <c r="D431" s="39"/>
      <c r="E431" s="39"/>
      <c r="F431" s="39"/>
      <c r="G431" s="39"/>
      <c r="H431" s="39"/>
      <c r="I431" s="40"/>
    </row>
    <row r="432" spans="1:9" ht="25" x14ac:dyDescent="0.25">
      <c r="A432" s="31"/>
      <c r="B432" s="39"/>
      <c r="C432" s="39"/>
      <c r="D432" s="39"/>
      <c r="E432" s="39"/>
      <c r="F432" s="39"/>
      <c r="G432" s="39"/>
      <c r="H432" s="39"/>
      <c r="I432" s="40"/>
    </row>
    <row r="433" spans="1:9" ht="25" x14ac:dyDescent="0.25">
      <c r="A433" s="31"/>
      <c r="B433" s="39"/>
      <c r="C433" s="39"/>
      <c r="D433" s="39"/>
      <c r="E433" s="39"/>
      <c r="F433" s="39"/>
      <c r="G433" s="39"/>
      <c r="H433" s="39"/>
      <c r="I433" s="40"/>
    </row>
    <row r="434" spans="1:9" ht="25" x14ac:dyDescent="0.25">
      <c r="A434" s="31"/>
      <c r="B434" s="39"/>
      <c r="C434" s="39"/>
      <c r="D434" s="39"/>
      <c r="E434" s="39"/>
      <c r="F434" s="39"/>
      <c r="G434" s="39"/>
      <c r="H434" s="39"/>
      <c r="I434" s="40"/>
    </row>
    <row r="435" spans="1:9" ht="25" x14ac:dyDescent="0.25">
      <c r="A435" s="31"/>
      <c r="B435" s="39"/>
      <c r="C435" s="39"/>
      <c r="D435" s="39"/>
      <c r="E435" s="39"/>
      <c r="F435" s="39"/>
      <c r="G435" s="39"/>
      <c r="H435" s="39"/>
      <c r="I435" s="40"/>
    </row>
    <row r="436" spans="1:9" ht="25" x14ac:dyDescent="0.25">
      <c r="A436" s="31"/>
      <c r="B436" s="39"/>
      <c r="C436" s="39"/>
      <c r="D436" s="39"/>
      <c r="E436" s="39"/>
      <c r="F436" s="39"/>
      <c r="G436" s="39"/>
      <c r="H436" s="39"/>
      <c r="I436" s="40"/>
    </row>
    <row r="437" spans="1:9" ht="25" x14ac:dyDescent="0.25">
      <c r="A437" s="31"/>
      <c r="B437" s="39"/>
      <c r="C437" s="39"/>
      <c r="D437" s="39"/>
      <c r="E437" s="39"/>
      <c r="F437" s="39"/>
      <c r="G437" s="39"/>
      <c r="H437" s="39"/>
      <c r="I437" s="40"/>
    </row>
    <row r="438" spans="1:9" ht="25" x14ac:dyDescent="0.25">
      <c r="A438" s="31"/>
      <c r="B438" s="39"/>
      <c r="C438" s="39"/>
      <c r="D438" s="39"/>
      <c r="E438" s="39"/>
      <c r="F438" s="39"/>
      <c r="G438" s="39"/>
      <c r="H438" s="39"/>
      <c r="I438" s="40"/>
    </row>
    <row r="439" spans="1:9" ht="25" x14ac:dyDescent="0.25">
      <c r="A439" s="31"/>
      <c r="B439" s="39"/>
      <c r="C439" s="39"/>
      <c r="D439" s="39"/>
      <c r="E439" s="39"/>
      <c r="F439" s="39"/>
      <c r="G439" s="39"/>
      <c r="H439" s="39"/>
      <c r="I439" s="40"/>
    </row>
    <row r="440" spans="1:9" ht="25" x14ac:dyDescent="0.25">
      <c r="A440" s="31"/>
      <c r="B440" s="39"/>
      <c r="C440" s="39"/>
      <c r="D440" s="39"/>
      <c r="E440" s="39"/>
      <c r="F440" s="39"/>
      <c r="G440" s="39"/>
      <c r="H440" s="39"/>
      <c r="I440" s="40"/>
    </row>
    <row r="441" spans="1:9" ht="25" x14ac:dyDescent="0.25">
      <c r="A441" s="31"/>
      <c r="B441" s="39"/>
      <c r="C441" s="39"/>
      <c r="D441" s="39"/>
      <c r="E441" s="39"/>
      <c r="F441" s="39"/>
      <c r="G441" s="39"/>
      <c r="H441" s="39"/>
      <c r="I441" s="40"/>
    </row>
    <row r="442" spans="1:9" ht="25" x14ac:dyDescent="0.25">
      <c r="A442" s="31"/>
      <c r="B442" s="39"/>
      <c r="C442" s="39"/>
      <c r="D442" s="39"/>
      <c r="E442" s="39"/>
      <c r="F442" s="39"/>
      <c r="G442" s="39"/>
      <c r="H442" s="39"/>
      <c r="I442" s="40"/>
    </row>
    <row r="443" spans="1:9" ht="25" x14ac:dyDescent="0.25">
      <c r="A443" s="31"/>
      <c r="B443" s="39"/>
      <c r="C443" s="39"/>
      <c r="D443" s="39"/>
      <c r="E443" s="39"/>
      <c r="F443" s="39"/>
      <c r="G443" s="39"/>
      <c r="H443" s="39"/>
      <c r="I443" s="40"/>
    </row>
    <row r="444" spans="1:9" ht="25" x14ac:dyDescent="0.25">
      <c r="A444" s="31"/>
      <c r="B444" s="39"/>
      <c r="C444" s="39"/>
      <c r="D444" s="39"/>
      <c r="E444" s="39"/>
      <c r="F444" s="39"/>
      <c r="G444" s="39"/>
      <c r="H444" s="39"/>
      <c r="I444" s="40"/>
    </row>
    <row r="445" spans="1:9" ht="25" x14ac:dyDescent="0.25">
      <c r="A445" s="31"/>
      <c r="B445" s="39"/>
      <c r="C445" s="39"/>
      <c r="D445" s="39"/>
      <c r="E445" s="39"/>
      <c r="F445" s="39"/>
      <c r="G445" s="39"/>
      <c r="H445" s="39"/>
      <c r="I445" s="40"/>
    </row>
    <row r="446" spans="1:9" ht="25" x14ac:dyDescent="0.25">
      <c r="A446" s="31"/>
      <c r="B446" s="39"/>
      <c r="C446" s="39"/>
      <c r="D446" s="39"/>
      <c r="E446" s="39"/>
      <c r="F446" s="39"/>
      <c r="G446" s="39"/>
      <c r="H446" s="39"/>
      <c r="I446" s="40"/>
    </row>
    <row r="447" spans="1:9" ht="25" x14ac:dyDescent="0.25">
      <c r="A447" s="31"/>
      <c r="B447" s="39"/>
      <c r="C447" s="39"/>
      <c r="D447" s="39"/>
      <c r="E447" s="39"/>
      <c r="F447" s="39"/>
      <c r="G447" s="39"/>
      <c r="H447" s="39"/>
      <c r="I447" s="40"/>
    </row>
    <row r="448" spans="1:9" ht="25" x14ac:dyDescent="0.25">
      <c r="A448" s="31"/>
      <c r="B448" s="39"/>
      <c r="C448" s="39"/>
      <c r="D448" s="39"/>
      <c r="E448" s="39"/>
      <c r="F448" s="39"/>
      <c r="G448" s="39"/>
      <c r="H448" s="39"/>
      <c r="I448" s="40"/>
    </row>
    <row r="449" spans="1:9" ht="25" x14ac:dyDescent="0.25">
      <c r="A449" s="31"/>
      <c r="B449" s="39"/>
      <c r="C449" s="39"/>
      <c r="D449" s="39"/>
      <c r="E449" s="39"/>
      <c r="F449" s="39"/>
      <c r="G449" s="39"/>
      <c r="H449" s="39"/>
      <c r="I449" s="40"/>
    </row>
    <row r="450" spans="1:9" ht="25" x14ac:dyDescent="0.25">
      <c r="A450" s="31"/>
      <c r="B450" s="39"/>
      <c r="C450" s="39"/>
      <c r="D450" s="39"/>
      <c r="E450" s="39"/>
      <c r="F450" s="39"/>
      <c r="G450" s="39"/>
      <c r="H450" s="39"/>
      <c r="I450" s="40"/>
    </row>
    <row r="451" spans="1:9" ht="25" x14ac:dyDescent="0.25">
      <c r="A451" s="31"/>
      <c r="B451" s="39"/>
      <c r="C451" s="39"/>
      <c r="D451" s="39"/>
      <c r="E451" s="39"/>
      <c r="F451" s="39"/>
      <c r="G451" s="39"/>
      <c r="H451" s="39"/>
      <c r="I451" s="40"/>
    </row>
    <row r="452" spans="1:9" ht="25" x14ac:dyDescent="0.25">
      <c r="A452" s="31"/>
      <c r="B452" s="39"/>
      <c r="C452" s="39"/>
      <c r="D452" s="39"/>
      <c r="E452" s="39"/>
      <c r="F452" s="39"/>
      <c r="G452" s="39"/>
      <c r="H452" s="39"/>
      <c r="I452" s="40"/>
    </row>
    <row r="453" spans="1:9" ht="25" x14ac:dyDescent="0.25">
      <c r="A453" s="31"/>
      <c r="B453" s="39"/>
      <c r="C453" s="39"/>
      <c r="D453" s="39"/>
      <c r="E453" s="39"/>
      <c r="F453" s="39"/>
      <c r="G453" s="39"/>
      <c r="H453" s="39"/>
      <c r="I453" s="40"/>
    </row>
    <row r="454" spans="1:9" ht="25" x14ac:dyDescent="0.25">
      <c r="A454" s="31"/>
      <c r="B454" s="39"/>
      <c r="C454" s="39"/>
      <c r="D454" s="39"/>
      <c r="E454" s="39"/>
      <c r="F454" s="39"/>
      <c r="G454" s="39"/>
      <c r="H454" s="39"/>
      <c r="I454" s="40"/>
    </row>
    <row r="455" spans="1:9" ht="25" x14ac:dyDescent="0.25">
      <c r="A455" s="31"/>
      <c r="B455" s="39"/>
      <c r="C455" s="39"/>
      <c r="D455" s="39"/>
      <c r="E455" s="39"/>
      <c r="F455" s="39"/>
      <c r="G455" s="39"/>
      <c r="H455" s="39"/>
      <c r="I455" s="40"/>
    </row>
    <row r="456" spans="1:9" ht="25" x14ac:dyDescent="0.25">
      <c r="A456" s="31"/>
      <c r="B456" s="39"/>
      <c r="C456" s="39"/>
      <c r="D456" s="39"/>
      <c r="E456" s="39"/>
      <c r="F456" s="39"/>
      <c r="G456" s="39"/>
      <c r="H456" s="39"/>
      <c r="I456" s="40"/>
    </row>
    <row r="457" spans="1:9" ht="25" x14ac:dyDescent="0.25">
      <c r="A457" s="31"/>
      <c r="B457" s="39"/>
      <c r="C457" s="39"/>
      <c r="D457" s="39"/>
      <c r="E457" s="39"/>
      <c r="F457" s="39"/>
      <c r="G457" s="39"/>
      <c r="H457" s="39"/>
      <c r="I457" s="40"/>
    </row>
    <row r="458" spans="1:9" ht="25" x14ac:dyDescent="0.25">
      <c r="A458" s="31"/>
      <c r="B458" s="39"/>
      <c r="C458" s="39"/>
      <c r="D458" s="39"/>
      <c r="E458" s="39"/>
      <c r="F458" s="39"/>
      <c r="G458" s="39"/>
      <c r="H458" s="39"/>
      <c r="I458" s="40"/>
    </row>
    <row r="459" spans="1:9" ht="25" x14ac:dyDescent="0.25">
      <c r="A459" s="31"/>
      <c r="B459" s="39"/>
      <c r="C459" s="39"/>
      <c r="D459" s="39"/>
      <c r="E459" s="39"/>
      <c r="F459" s="39"/>
      <c r="G459" s="39"/>
      <c r="H459" s="39"/>
      <c r="I459" s="40"/>
    </row>
    <row r="460" spans="1:9" ht="25" x14ac:dyDescent="0.25">
      <c r="A460" s="31"/>
      <c r="B460" s="39"/>
      <c r="C460" s="39"/>
      <c r="D460" s="39"/>
      <c r="E460" s="39"/>
      <c r="F460" s="39"/>
      <c r="G460" s="39"/>
      <c r="H460" s="39"/>
      <c r="I460" s="40"/>
    </row>
    <row r="461" spans="1:9" ht="25" x14ac:dyDescent="0.25">
      <c r="A461" s="31"/>
      <c r="B461" s="39"/>
      <c r="C461" s="39"/>
      <c r="D461" s="39"/>
      <c r="E461" s="39"/>
      <c r="F461" s="39"/>
      <c r="G461" s="39"/>
      <c r="H461" s="39"/>
      <c r="I461" s="40"/>
    </row>
    <row r="462" spans="1:9" ht="25" x14ac:dyDescent="0.25">
      <c r="A462" s="31"/>
      <c r="B462" s="39"/>
      <c r="C462" s="39"/>
      <c r="D462" s="39"/>
      <c r="E462" s="39"/>
      <c r="F462" s="39"/>
      <c r="G462" s="39"/>
      <c r="H462" s="39"/>
      <c r="I462" s="40"/>
    </row>
    <row r="463" spans="1:9" ht="25" x14ac:dyDescent="0.25">
      <c r="A463" s="31"/>
      <c r="B463" s="39"/>
      <c r="C463" s="39"/>
      <c r="D463" s="39"/>
      <c r="E463" s="39"/>
      <c r="F463" s="39"/>
      <c r="G463" s="39"/>
      <c r="H463" s="39"/>
      <c r="I463" s="40"/>
    </row>
    <row r="464" spans="1:9" ht="25" x14ac:dyDescent="0.25">
      <c r="A464" s="31"/>
      <c r="B464" s="39"/>
      <c r="C464" s="39"/>
      <c r="D464" s="39"/>
      <c r="E464" s="39"/>
      <c r="F464" s="39"/>
      <c r="G464" s="39"/>
      <c r="H464" s="39"/>
      <c r="I464" s="40"/>
    </row>
    <row r="465" spans="1:9" ht="25" x14ac:dyDescent="0.25">
      <c r="A465" s="31"/>
      <c r="B465" s="39"/>
      <c r="C465" s="39"/>
      <c r="D465" s="39"/>
      <c r="E465" s="39"/>
      <c r="F465" s="39"/>
      <c r="G465" s="39"/>
      <c r="H465" s="39"/>
      <c r="I465" s="40"/>
    </row>
    <row r="466" spans="1:9" ht="25" x14ac:dyDescent="0.25">
      <c r="A466" s="31"/>
      <c r="B466" s="39"/>
      <c r="C466" s="39"/>
      <c r="D466" s="39"/>
      <c r="E466" s="39"/>
      <c r="F466" s="39"/>
      <c r="G466" s="39"/>
      <c r="H466" s="39"/>
      <c r="I466" s="40"/>
    </row>
    <row r="467" spans="1:9" ht="25" x14ac:dyDescent="0.25">
      <c r="A467" s="31"/>
      <c r="B467" s="39"/>
      <c r="C467" s="39"/>
      <c r="D467" s="39"/>
      <c r="E467" s="39"/>
      <c r="F467" s="39"/>
      <c r="G467" s="39"/>
      <c r="H467" s="39"/>
      <c r="I467" s="40"/>
    </row>
    <row r="468" spans="1:9" ht="25" x14ac:dyDescent="0.25">
      <c r="A468" s="31"/>
      <c r="B468" s="39"/>
      <c r="C468" s="39"/>
      <c r="D468" s="39"/>
      <c r="E468" s="39"/>
      <c r="F468" s="39"/>
      <c r="G468" s="39"/>
      <c r="H468" s="39"/>
      <c r="I468" s="40"/>
    </row>
    <row r="469" spans="1:9" ht="25" x14ac:dyDescent="0.25">
      <c r="A469" s="31"/>
      <c r="B469" s="39"/>
      <c r="C469" s="39"/>
      <c r="D469" s="39"/>
      <c r="E469" s="39"/>
      <c r="F469" s="39"/>
      <c r="G469" s="39"/>
      <c r="H469" s="39"/>
      <c r="I469" s="40"/>
    </row>
    <row r="470" spans="1:9" ht="25" x14ac:dyDescent="0.25">
      <c r="A470" s="31"/>
      <c r="B470" s="39"/>
      <c r="C470" s="39"/>
      <c r="D470" s="39"/>
      <c r="E470" s="39"/>
      <c r="F470" s="39"/>
      <c r="G470" s="39"/>
      <c r="H470" s="39"/>
      <c r="I470" s="40"/>
    </row>
    <row r="471" spans="1:9" ht="25" x14ac:dyDescent="0.25">
      <c r="A471" s="31"/>
      <c r="B471" s="39"/>
      <c r="C471" s="39"/>
      <c r="D471" s="39"/>
      <c r="E471" s="39"/>
      <c r="F471" s="39"/>
      <c r="G471" s="39"/>
      <c r="H471" s="39"/>
      <c r="I471" s="40"/>
    </row>
    <row r="472" spans="1:9" ht="25" x14ac:dyDescent="0.25">
      <c r="A472" s="31"/>
      <c r="B472" s="39"/>
      <c r="C472" s="39"/>
      <c r="D472" s="39"/>
      <c r="E472" s="39"/>
      <c r="F472" s="39"/>
      <c r="G472" s="39"/>
      <c r="H472" s="39"/>
      <c r="I472" s="40"/>
    </row>
    <row r="473" spans="1:9" ht="25" x14ac:dyDescent="0.25">
      <c r="A473" s="31"/>
      <c r="B473" s="39"/>
      <c r="C473" s="39"/>
      <c r="D473" s="39"/>
      <c r="E473" s="39"/>
      <c r="F473" s="39"/>
      <c r="G473" s="39"/>
      <c r="H473" s="39"/>
      <c r="I473" s="40"/>
    </row>
    <row r="474" spans="1:9" ht="25" x14ac:dyDescent="0.25">
      <c r="A474" s="31"/>
      <c r="B474" s="39"/>
      <c r="C474" s="39"/>
      <c r="D474" s="39"/>
      <c r="E474" s="39"/>
      <c r="F474" s="39"/>
      <c r="G474" s="39"/>
      <c r="H474" s="39"/>
      <c r="I474" s="40"/>
    </row>
    <row r="475" spans="1:9" ht="25" x14ac:dyDescent="0.25">
      <c r="A475" s="31"/>
      <c r="B475" s="39"/>
      <c r="C475" s="39"/>
      <c r="D475" s="39"/>
      <c r="E475" s="39"/>
      <c r="F475" s="39"/>
      <c r="G475" s="39"/>
      <c r="H475" s="39"/>
      <c r="I475" s="40"/>
    </row>
    <row r="476" spans="1:9" ht="25" x14ac:dyDescent="0.25">
      <c r="A476" s="31"/>
      <c r="B476" s="39"/>
      <c r="C476" s="39"/>
      <c r="D476" s="39"/>
      <c r="E476" s="39"/>
      <c r="F476" s="39"/>
      <c r="G476" s="39"/>
      <c r="H476" s="39"/>
      <c r="I476" s="40"/>
    </row>
    <row r="477" spans="1:9" ht="25" x14ac:dyDescent="0.25">
      <c r="A477" s="31"/>
      <c r="B477" s="39"/>
      <c r="C477" s="39"/>
      <c r="D477" s="39"/>
      <c r="E477" s="39"/>
      <c r="F477" s="39"/>
      <c r="G477" s="39"/>
      <c r="H477" s="39"/>
      <c r="I477" s="40"/>
    </row>
    <row r="478" spans="1:9" ht="25" x14ac:dyDescent="0.25">
      <c r="A478" s="31"/>
      <c r="B478" s="39"/>
      <c r="C478" s="39"/>
      <c r="D478" s="39"/>
      <c r="E478" s="39"/>
      <c r="F478" s="39"/>
      <c r="G478" s="39"/>
      <c r="H478" s="39"/>
      <c r="I478" s="40"/>
    </row>
    <row r="479" spans="1:9" ht="25" x14ac:dyDescent="0.25">
      <c r="A479" s="31"/>
      <c r="B479" s="39"/>
      <c r="C479" s="39"/>
      <c r="D479" s="39"/>
      <c r="E479" s="39"/>
      <c r="F479" s="39"/>
      <c r="G479" s="39"/>
      <c r="H479" s="39"/>
      <c r="I479" s="40"/>
    </row>
    <row r="480" spans="1:9" ht="25" x14ac:dyDescent="0.25">
      <c r="A480" s="31"/>
      <c r="B480" s="39"/>
      <c r="C480" s="39"/>
      <c r="D480" s="39"/>
      <c r="E480" s="39"/>
      <c r="F480" s="39"/>
      <c r="G480" s="39"/>
      <c r="H480" s="39"/>
      <c r="I480" s="40"/>
    </row>
    <row r="481" spans="1:9" ht="25" x14ac:dyDescent="0.25">
      <c r="A481" s="31"/>
      <c r="B481" s="39"/>
      <c r="C481" s="39"/>
      <c r="D481" s="39"/>
      <c r="E481" s="39"/>
      <c r="F481" s="39"/>
      <c r="G481" s="39"/>
      <c r="H481" s="39"/>
      <c r="I481" s="40"/>
    </row>
    <row r="482" spans="1:9" ht="25" x14ac:dyDescent="0.25">
      <c r="A482" s="31"/>
      <c r="B482" s="39"/>
      <c r="C482" s="39"/>
      <c r="D482" s="39"/>
      <c r="E482" s="39"/>
      <c r="F482" s="39"/>
      <c r="G482" s="39"/>
      <c r="H482" s="39"/>
      <c r="I482" s="40"/>
    </row>
    <row r="483" spans="1:9" ht="25" x14ac:dyDescent="0.25">
      <c r="A483" s="31"/>
      <c r="B483" s="39"/>
      <c r="C483" s="39"/>
      <c r="D483" s="39"/>
      <c r="E483" s="39"/>
      <c r="F483" s="39"/>
      <c r="G483" s="39"/>
      <c r="H483" s="39"/>
      <c r="I483" s="40"/>
    </row>
    <row r="484" spans="1:9" ht="25" x14ac:dyDescent="0.25">
      <c r="A484" s="31"/>
      <c r="B484" s="39"/>
      <c r="C484" s="39"/>
      <c r="D484" s="39"/>
      <c r="E484" s="39"/>
      <c r="F484" s="39"/>
      <c r="G484" s="39"/>
      <c r="H484" s="39"/>
      <c r="I484" s="40"/>
    </row>
    <row r="485" spans="1:9" ht="25" x14ac:dyDescent="0.25">
      <c r="A485" s="31"/>
      <c r="B485" s="39"/>
      <c r="C485" s="39"/>
      <c r="D485" s="39"/>
      <c r="E485" s="39"/>
      <c r="F485" s="39"/>
      <c r="G485" s="39"/>
      <c r="H485" s="39"/>
      <c r="I485" s="40"/>
    </row>
    <row r="486" spans="1:9" ht="25" x14ac:dyDescent="0.25">
      <c r="A486" s="31"/>
      <c r="B486" s="39"/>
      <c r="C486" s="39"/>
      <c r="D486" s="39"/>
      <c r="E486" s="39"/>
      <c r="F486" s="39"/>
      <c r="G486" s="39"/>
      <c r="H486" s="39"/>
      <c r="I486" s="40"/>
    </row>
    <row r="487" spans="1:9" ht="25" x14ac:dyDescent="0.25">
      <c r="A487" s="31"/>
      <c r="B487" s="39"/>
      <c r="C487" s="39"/>
      <c r="D487" s="39"/>
      <c r="E487" s="39"/>
      <c r="F487" s="39"/>
      <c r="G487" s="39"/>
      <c r="H487" s="39"/>
      <c r="I487" s="40"/>
    </row>
    <row r="488" spans="1:9" ht="25" x14ac:dyDescent="0.25">
      <c r="A488" s="31"/>
      <c r="B488" s="39"/>
      <c r="C488" s="39"/>
      <c r="D488" s="39"/>
      <c r="E488" s="39"/>
      <c r="F488" s="39"/>
      <c r="G488" s="39"/>
      <c r="H488" s="39"/>
      <c r="I488" s="40"/>
    </row>
    <row r="489" spans="1:9" ht="25" x14ac:dyDescent="0.25">
      <c r="A489" s="31"/>
      <c r="B489" s="39"/>
      <c r="C489" s="39"/>
      <c r="D489" s="39"/>
      <c r="E489" s="39"/>
      <c r="F489" s="39"/>
      <c r="G489" s="39"/>
      <c r="H489" s="39"/>
      <c r="I489" s="40"/>
    </row>
    <row r="490" spans="1:9" ht="25" x14ac:dyDescent="0.25">
      <c r="A490" s="31"/>
      <c r="B490" s="39"/>
      <c r="C490" s="39"/>
      <c r="D490" s="39"/>
      <c r="E490" s="39"/>
      <c r="F490" s="39"/>
      <c r="G490" s="39"/>
      <c r="H490" s="39"/>
      <c r="I490" s="40"/>
    </row>
    <row r="491" spans="1:9" ht="25" x14ac:dyDescent="0.25">
      <c r="A491" s="31"/>
      <c r="B491" s="39"/>
      <c r="C491" s="39"/>
      <c r="D491" s="39"/>
      <c r="E491" s="39"/>
      <c r="F491" s="39"/>
      <c r="G491" s="39"/>
      <c r="H491" s="39"/>
      <c r="I491" s="40"/>
    </row>
    <row r="492" spans="1:9" ht="25" x14ac:dyDescent="0.25">
      <c r="A492" s="31"/>
      <c r="B492" s="39"/>
      <c r="C492" s="39"/>
      <c r="D492" s="39"/>
      <c r="E492" s="39"/>
      <c r="F492" s="39"/>
      <c r="G492" s="39"/>
      <c r="H492" s="39"/>
      <c r="I492" s="40"/>
    </row>
    <row r="493" spans="1:9" ht="25" x14ac:dyDescent="0.25">
      <c r="A493" s="31"/>
      <c r="B493" s="39"/>
      <c r="C493" s="39"/>
      <c r="D493" s="39"/>
      <c r="E493" s="39"/>
      <c r="F493" s="39"/>
      <c r="G493" s="39"/>
      <c r="H493" s="39"/>
      <c r="I493" s="40"/>
    </row>
    <row r="494" spans="1:9" ht="25" x14ac:dyDescent="0.25">
      <c r="A494" s="31"/>
      <c r="B494" s="39"/>
      <c r="C494" s="39"/>
      <c r="D494" s="39"/>
      <c r="E494" s="39"/>
      <c r="F494" s="39"/>
      <c r="G494" s="39"/>
      <c r="H494" s="39"/>
      <c r="I494" s="40"/>
    </row>
    <row r="495" spans="1:9" ht="25" x14ac:dyDescent="0.25">
      <c r="A495" s="31"/>
      <c r="B495" s="39"/>
      <c r="C495" s="39"/>
      <c r="D495" s="39"/>
      <c r="E495" s="39"/>
      <c r="F495" s="39"/>
      <c r="G495" s="39"/>
      <c r="H495" s="39"/>
      <c r="I495" s="40"/>
    </row>
    <row r="496" spans="1:9" ht="25" x14ac:dyDescent="0.25">
      <c r="A496" s="31"/>
      <c r="B496" s="39"/>
      <c r="C496" s="39"/>
      <c r="D496" s="39"/>
      <c r="E496" s="39"/>
      <c r="F496" s="39"/>
      <c r="G496" s="39"/>
      <c r="H496" s="39"/>
      <c r="I496" s="40"/>
    </row>
    <row r="497" spans="1:9" ht="25" x14ac:dyDescent="0.25">
      <c r="A497" s="31"/>
      <c r="B497" s="39"/>
      <c r="C497" s="39"/>
      <c r="D497" s="39"/>
      <c r="E497" s="39"/>
      <c r="F497" s="39"/>
      <c r="G497" s="39"/>
      <c r="H497" s="39"/>
      <c r="I497" s="40"/>
    </row>
    <row r="498" spans="1:9" ht="25" x14ac:dyDescent="0.25">
      <c r="A498" s="31"/>
      <c r="B498" s="39"/>
      <c r="C498" s="39"/>
      <c r="D498" s="39"/>
      <c r="E498" s="39"/>
      <c r="F498" s="39"/>
      <c r="G498" s="39"/>
      <c r="H498" s="39"/>
      <c r="I498" s="40"/>
    </row>
    <row r="499" spans="1:9" ht="25" x14ac:dyDescent="0.25">
      <c r="A499" s="31"/>
      <c r="B499" s="39"/>
      <c r="C499" s="39"/>
      <c r="D499" s="39"/>
      <c r="E499" s="39"/>
      <c r="F499" s="39"/>
      <c r="G499" s="39"/>
      <c r="H499" s="39"/>
      <c r="I499" s="40"/>
    </row>
    <row r="500" spans="1:9" ht="25" x14ac:dyDescent="0.25">
      <c r="A500" s="31"/>
      <c r="B500" s="39"/>
      <c r="C500" s="39"/>
      <c r="D500" s="39"/>
      <c r="E500" s="39"/>
      <c r="F500" s="39"/>
      <c r="G500" s="39"/>
      <c r="H500" s="39"/>
      <c r="I500" s="40"/>
    </row>
    <row r="501" spans="1:9" ht="25" x14ac:dyDescent="0.25">
      <c r="A501" s="31"/>
      <c r="B501" s="39"/>
      <c r="C501" s="39"/>
      <c r="D501" s="39"/>
      <c r="E501" s="39"/>
      <c r="F501" s="39"/>
      <c r="G501" s="39"/>
      <c r="H501" s="39"/>
      <c r="I501" s="40"/>
    </row>
    <row r="502" spans="1:9" ht="25" x14ac:dyDescent="0.25">
      <c r="A502" s="31"/>
      <c r="B502" s="39"/>
      <c r="C502" s="39"/>
      <c r="D502" s="39"/>
      <c r="E502" s="39"/>
      <c r="F502" s="39"/>
      <c r="G502" s="39"/>
      <c r="H502" s="39"/>
      <c r="I502" s="40"/>
    </row>
    <row r="503" spans="1:9" ht="25" x14ac:dyDescent="0.25">
      <c r="A503" s="31"/>
      <c r="B503" s="39"/>
      <c r="C503" s="39"/>
      <c r="D503" s="39"/>
      <c r="E503" s="39"/>
      <c r="F503" s="39"/>
      <c r="G503" s="39"/>
      <c r="H503" s="39"/>
      <c r="I503" s="40"/>
    </row>
    <row r="504" spans="1:9" ht="25" x14ac:dyDescent="0.25">
      <c r="A504" s="31"/>
      <c r="B504" s="39"/>
      <c r="C504" s="39"/>
      <c r="D504" s="39"/>
      <c r="E504" s="39"/>
      <c r="F504" s="39"/>
      <c r="G504" s="39"/>
      <c r="H504" s="39"/>
      <c r="I504" s="40"/>
    </row>
    <row r="505" spans="1:9" ht="25" x14ac:dyDescent="0.25">
      <c r="A505" s="31"/>
      <c r="B505" s="39"/>
      <c r="C505" s="39"/>
      <c r="D505" s="39"/>
      <c r="E505" s="39"/>
      <c r="F505" s="39"/>
      <c r="G505" s="39"/>
      <c r="H505" s="39"/>
      <c r="I505" s="40"/>
    </row>
    <row r="506" spans="1:9" ht="25" x14ac:dyDescent="0.25">
      <c r="A506" s="31"/>
      <c r="B506" s="39"/>
      <c r="C506" s="39"/>
      <c r="D506" s="39"/>
      <c r="E506" s="39"/>
      <c r="F506" s="39"/>
      <c r="G506" s="39"/>
      <c r="H506" s="39"/>
      <c r="I506" s="40"/>
    </row>
    <row r="507" spans="1:9" ht="25" x14ac:dyDescent="0.25">
      <c r="A507" s="31"/>
      <c r="B507" s="39"/>
      <c r="C507" s="39"/>
      <c r="D507" s="39"/>
      <c r="E507" s="39"/>
      <c r="F507" s="39"/>
      <c r="G507" s="39"/>
      <c r="H507" s="39"/>
      <c r="I507" s="40"/>
    </row>
    <row r="508" spans="1:9" ht="25" x14ac:dyDescent="0.25">
      <c r="A508" s="31"/>
      <c r="B508" s="39"/>
      <c r="C508" s="39"/>
      <c r="D508" s="39"/>
      <c r="E508" s="39"/>
      <c r="F508" s="39"/>
      <c r="G508" s="39"/>
      <c r="H508" s="39"/>
      <c r="I508" s="40"/>
    </row>
    <row r="509" spans="1:9" ht="25" x14ac:dyDescent="0.25">
      <c r="A509" s="31"/>
      <c r="B509" s="39"/>
      <c r="C509" s="39"/>
      <c r="D509" s="39"/>
      <c r="E509" s="39"/>
      <c r="F509" s="39"/>
      <c r="G509" s="39"/>
      <c r="H509" s="39"/>
      <c r="I509" s="40"/>
    </row>
    <row r="510" spans="1:9" ht="25" x14ac:dyDescent="0.25">
      <c r="A510" s="31"/>
      <c r="B510" s="39"/>
      <c r="C510" s="39"/>
      <c r="D510" s="39"/>
      <c r="E510" s="39"/>
      <c r="F510" s="39"/>
      <c r="G510" s="39"/>
      <c r="H510" s="39"/>
      <c r="I510" s="40"/>
    </row>
    <row r="511" spans="1:9" ht="25" x14ac:dyDescent="0.25">
      <c r="A511" s="31"/>
      <c r="B511" s="39"/>
      <c r="C511" s="39"/>
      <c r="D511" s="39"/>
      <c r="E511" s="39"/>
      <c r="F511" s="39"/>
      <c r="G511" s="39"/>
      <c r="H511" s="39"/>
      <c r="I511" s="40"/>
    </row>
    <row r="512" spans="1:9" ht="25" x14ac:dyDescent="0.25">
      <c r="A512" s="31"/>
      <c r="B512" s="39"/>
      <c r="C512" s="39"/>
      <c r="D512" s="39"/>
      <c r="E512" s="39"/>
      <c r="F512" s="39"/>
      <c r="G512" s="39"/>
      <c r="H512" s="39"/>
      <c r="I512" s="40"/>
    </row>
    <row r="513" spans="1:9" ht="25" x14ac:dyDescent="0.25">
      <c r="A513" s="31"/>
      <c r="B513" s="39"/>
      <c r="C513" s="39"/>
      <c r="D513" s="39"/>
      <c r="E513" s="39"/>
      <c r="F513" s="39"/>
      <c r="G513" s="39"/>
      <c r="H513" s="39"/>
      <c r="I513" s="40"/>
    </row>
    <row r="514" spans="1:9" ht="25" x14ac:dyDescent="0.25">
      <c r="A514" s="31"/>
      <c r="B514" s="39"/>
      <c r="C514" s="39"/>
      <c r="D514" s="39"/>
      <c r="E514" s="39"/>
      <c r="F514" s="39"/>
      <c r="G514" s="39"/>
      <c r="H514" s="39"/>
      <c r="I514" s="40"/>
    </row>
    <row r="515" spans="1:9" ht="25" x14ac:dyDescent="0.25">
      <c r="A515" s="31"/>
      <c r="B515" s="39"/>
      <c r="C515" s="39"/>
      <c r="D515" s="39"/>
      <c r="E515" s="39"/>
      <c r="F515" s="39"/>
      <c r="G515" s="39"/>
      <c r="H515" s="39"/>
      <c r="I515" s="40"/>
    </row>
    <row r="516" spans="1:9" ht="25" x14ac:dyDescent="0.25">
      <c r="A516" s="31"/>
      <c r="B516" s="39"/>
      <c r="C516" s="39"/>
      <c r="D516" s="39"/>
      <c r="E516" s="39"/>
      <c r="F516" s="39"/>
      <c r="G516" s="39"/>
      <c r="H516" s="39"/>
      <c r="I516" s="40"/>
    </row>
    <row r="517" spans="1:9" ht="25" x14ac:dyDescent="0.25">
      <c r="A517" s="31"/>
      <c r="B517" s="39"/>
      <c r="C517" s="39"/>
      <c r="D517" s="39"/>
      <c r="E517" s="39"/>
      <c r="F517" s="39"/>
      <c r="G517" s="39"/>
      <c r="H517" s="39"/>
      <c r="I517" s="40"/>
    </row>
    <row r="518" spans="1:9" ht="25" x14ac:dyDescent="0.25">
      <c r="A518" s="31"/>
      <c r="B518" s="39"/>
      <c r="C518" s="39"/>
      <c r="D518" s="39"/>
      <c r="E518" s="39"/>
      <c r="F518" s="39"/>
      <c r="G518" s="39"/>
      <c r="H518" s="39"/>
      <c r="I518" s="40"/>
    </row>
    <row r="519" spans="1:9" ht="25" x14ac:dyDescent="0.25">
      <c r="A519" s="31"/>
      <c r="B519" s="39"/>
      <c r="C519" s="39"/>
      <c r="D519" s="39"/>
      <c r="E519" s="39"/>
      <c r="F519" s="39"/>
      <c r="G519" s="39"/>
      <c r="H519" s="39"/>
      <c r="I519" s="40"/>
    </row>
    <row r="520" spans="1:9" ht="25" x14ac:dyDescent="0.25">
      <c r="A520" s="31"/>
      <c r="B520" s="39"/>
      <c r="C520" s="39"/>
      <c r="D520" s="39"/>
      <c r="E520" s="39"/>
      <c r="F520" s="39"/>
      <c r="G520" s="39"/>
      <c r="H520" s="39"/>
      <c r="I520" s="40"/>
    </row>
    <row r="521" spans="1:9" ht="25" x14ac:dyDescent="0.25">
      <c r="A521" s="31"/>
      <c r="B521" s="39"/>
      <c r="C521" s="39"/>
      <c r="D521" s="39"/>
      <c r="E521" s="39"/>
      <c r="F521" s="39"/>
      <c r="G521" s="39"/>
      <c r="H521" s="39"/>
      <c r="I521" s="40"/>
    </row>
    <row r="522" spans="1:9" ht="25" x14ac:dyDescent="0.25">
      <c r="A522" s="31"/>
      <c r="B522" s="39"/>
      <c r="C522" s="39"/>
      <c r="D522" s="39"/>
      <c r="E522" s="39"/>
      <c r="F522" s="39"/>
      <c r="G522" s="39"/>
      <c r="H522" s="39"/>
      <c r="I522" s="40"/>
    </row>
    <row r="523" spans="1:9" ht="25" x14ac:dyDescent="0.25">
      <c r="A523" s="31"/>
      <c r="B523" s="39"/>
      <c r="C523" s="39"/>
      <c r="D523" s="39"/>
      <c r="E523" s="39"/>
      <c r="F523" s="39"/>
      <c r="G523" s="39"/>
      <c r="H523" s="39"/>
      <c r="I523" s="40"/>
    </row>
    <row r="524" spans="1:9" ht="25" x14ac:dyDescent="0.25">
      <c r="A524" s="31"/>
      <c r="B524" s="39"/>
      <c r="C524" s="39"/>
      <c r="D524" s="39"/>
      <c r="E524" s="39"/>
      <c r="F524" s="39"/>
      <c r="G524" s="39"/>
      <c r="H524" s="39"/>
      <c r="I524" s="40"/>
    </row>
    <row r="525" spans="1:9" ht="25" x14ac:dyDescent="0.25">
      <c r="A525" s="31"/>
      <c r="B525" s="39"/>
      <c r="C525" s="39"/>
      <c r="D525" s="39"/>
      <c r="E525" s="39"/>
      <c r="F525" s="39"/>
      <c r="G525" s="39"/>
      <c r="H525" s="39"/>
      <c r="I525" s="40"/>
    </row>
    <row r="526" spans="1:9" ht="25" x14ac:dyDescent="0.25">
      <c r="A526" s="31"/>
      <c r="B526" s="39"/>
      <c r="C526" s="39"/>
      <c r="D526" s="39"/>
      <c r="E526" s="39"/>
      <c r="F526" s="39"/>
      <c r="G526" s="39"/>
      <c r="H526" s="39"/>
      <c r="I526" s="40"/>
    </row>
    <row r="527" spans="1:9" ht="25" x14ac:dyDescent="0.25">
      <c r="A527" s="31"/>
      <c r="B527" s="39"/>
      <c r="C527" s="39"/>
      <c r="D527" s="39"/>
      <c r="E527" s="39"/>
      <c r="F527" s="39"/>
      <c r="G527" s="39"/>
      <c r="H527" s="39"/>
      <c r="I527" s="40"/>
    </row>
    <row r="528" spans="1:9" ht="25" x14ac:dyDescent="0.25">
      <c r="A528" s="31"/>
      <c r="B528" s="39"/>
      <c r="C528" s="39"/>
      <c r="D528" s="39"/>
      <c r="E528" s="39"/>
      <c r="F528" s="39"/>
      <c r="G528" s="39"/>
      <c r="H528" s="39"/>
      <c r="I528" s="40"/>
    </row>
    <row r="529" spans="1:9" ht="25" x14ac:dyDescent="0.25">
      <c r="A529" s="31"/>
      <c r="B529" s="39"/>
      <c r="C529" s="39"/>
      <c r="D529" s="39"/>
      <c r="E529" s="39"/>
      <c r="F529" s="39"/>
      <c r="G529" s="39"/>
      <c r="H529" s="39"/>
      <c r="I529" s="40"/>
    </row>
    <row r="530" spans="1:9" ht="25" x14ac:dyDescent="0.25">
      <c r="A530" s="31"/>
      <c r="B530" s="39"/>
      <c r="C530" s="39"/>
      <c r="D530" s="39"/>
      <c r="E530" s="39"/>
      <c r="F530" s="39"/>
      <c r="G530" s="39"/>
      <c r="H530" s="39"/>
      <c r="I530" s="40"/>
    </row>
    <row r="531" spans="1:9" ht="25" x14ac:dyDescent="0.25">
      <c r="A531" s="31"/>
      <c r="B531" s="39"/>
      <c r="C531" s="39"/>
      <c r="D531" s="39"/>
      <c r="E531" s="39"/>
      <c r="F531" s="39"/>
      <c r="G531" s="39"/>
      <c r="H531" s="39"/>
      <c r="I531" s="40"/>
    </row>
    <row r="532" spans="1:9" ht="25" x14ac:dyDescent="0.25">
      <c r="A532" s="31"/>
      <c r="B532" s="39"/>
      <c r="C532" s="39"/>
      <c r="D532" s="39"/>
      <c r="E532" s="39"/>
      <c r="F532" s="39"/>
      <c r="G532" s="39"/>
      <c r="H532" s="39"/>
      <c r="I532" s="40"/>
    </row>
    <row r="533" spans="1:9" ht="25" x14ac:dyDescent="0.25">
      <c r="A533" s="31"/>
      <c r="B533" s="39"/>
      <c r="C533" s="39"/>
      <c r="D533" s="39"/>
      <c r="E533" s="39"/>
      <c r="F533" s="39"/>
      <c r="G533" s="39"/>
      <c r="H533" s="39"/>
      <c r="I533" s="40"/>
    </row>
    <row r="534" spans="1:9" ht="25" x14ac:dyDescent="0.25">
      <c r="A534" s="31"/>
      <c r="B534" s="39"/>
      <c r="C534" s="39"/>
      <c r="D534" s="39"/>
      <c r="E534" s="39"/>
      <c r="F534" s="39"/>
      <c r="G534" s="39"/>
      <c r="H534" s="39"/>
      <c r="I534" s="40"/>
    </row>
    <row r="535" spans="1:9" ht="25" x14ac:dyDescent="0.25">
      <c r="A535" s="31"/>
      <c r="B535" s="39"/>
      <c r="C535" s="39"/>
      <c r="D535" s="39"/>
      <c r="E535" s="39"/>
      <c r="F535" s="39"/>
      <c r="G535" s="39"/>
      <c r="H535" s="39"/>
      <c r="I535" s="40"/>
    </row>
    <row r="536" spans="1:9" ht="25" x14ac:dyDescent="0.25">
      <c r="A536" s="31"/>
      <c r="B536" s="39"/>
      <c r="C536" s="39"/>
      <c r="D536" s="39"/>
      <c r="E536" s="39"/>
      <c r="F536" s="39"/>
      <c r="G536" s="39"/>
      <c r="H536" s="39"/>
      <c r="I536" s="40"/>
    </row>
    <row r="537" spans="1:9" ht="25" x14ac:dyDescent="0.25">
      <c r="A537" s="31"/>
      <c r="B537" s="39"/>
      <c r="C537" s="39"/>
      <c r="D537" s="39"/>
      <c r="E537" s="39"/>
      <c r="F537" s="39"/>
      <c r="G537" s="39"/>
      <c r="H537" s="39"/>
      <c r="I537" s="40"/>
    </row>
    <row r="538" spans="1:9" ht="25" x14ac:dyDescent="0.25">
      <c r="A538" s="31"/>
      <c r="B538" s="39"/>
      <c r="C538" s="39"/>
      <c r="D538" s="39"/>
      <c r="E538" s="39"/>
      <c r="F538" s="39"/>
      <c r="G538" s="39"/>
      <c r="H538" s="39"/>
      <c r="I538" s="40"/>
    </row>
    <row r="539" spans="1:9" ht="25" x14ac:dyDescent="0.25">
      <c r="A539" s="31"/>
      <c r="B539" s="39"/>
      <c r="C539" s="39"/>
      <c r="D539" s="39"/>
      <c r="E539" s="39"/>
      <c r="F539" s="39"/>
      <c r="G539" s="39"/>
      <c r="H539" s="39"/>
      <c r="I539" s="40"/>
    </row>
    <row r="540" spans="1:9" ht="25" x14ac:dyDescent="0.25">
      <c r="A540" s="31"/>
      <c r="B540" s="39"/>
      <c r="C540" s="39"/>
      <c r="D540" s="39"/>
      <c r="E540" s="39"/>
      <c r="F540" s="39"/>
      <c r="G540" s="39"/>
      <c r="H540" s="39"/>
      <c r="I540" s="40"/>
    </row>
    <row r="541" spans="1:9" ht="25" x14ac:dyDescent="0.25">
      <c r="A541" s="31"/>
      <c r="B541" s="39"/>
      <c r="C541" s="39"/>
      <c r="D541" s="39"/>
      <c r="E541" s="39"/>
      <c r="F541" s="39"/>
      <c r="G541" s="39"/>
      <c r="H541" s="39"/>
      <c r="I541" s="40"/>
    </row>
    <row r="542" spans="1:9" ht="25" x14ac:dyDescent="0.25">
      <c r="A542" s="31"/>
      <c r="B542" s="39"/>
      <c r="C542" s="39"/>
      <c r="D542" s="39"/>
      <c r="E542" s="39"/>
      <c r="F542" s="39"/>
      <c r="G542" s="39"/>
      <c r="H542" s="39"/>
      <c r="I542" s="40"/>
    </row>
    <row r="543" spans="1:9" ht="25" x14ac:dyDescent="0.25">
      <c r="A543" s="31"/>
      <c r="B543" s="39"/>
      <c r="C543" s="39"/>
      <c r="D543" s="39"/>
      <c r="E543" s="39"/>
      <c r="F543" s="39"/>
      <c r="G543" s="39"/>
      <c r="H543" s="39"/>
      <c r="I543" s="40"/>
    </row>
    <row r="544" spans="1:9" ht="25" x14ac:dyDescent="0.25">
      <c r="A544" s="31"/>
      <c r="B544" s="39"/>
      <c r="C544" s="39"/>
      <c r="D544" s="39"/>
      <c r="E544" s="39"/>
      <c r="F544" s="39"/>
      <c r="G544" s="39"/>
      <c r="H544" s="39"/>
      <c r="I544" s="40"/>
    </row>
    <row r="545" spans="1:9" ht="25" x14ac:dyDescent="0.25">
      <c r="A545" s="31"/>
      <c r="B545" s="39"/>
      <c r="C545" s="39"/>
      <c r="D545" s="39"/>
      <c r="E545" s="39"/>
      <c r="F545" s="39"/>
      <c r="G545" s="39"/>
      <c r="H545" s="39"/>
      <c r="I545" s="40"/>
    </row>
    <row r="546" spans="1:9" ht="25" x14ac:dyDescent="0.25">
      <c r="A546" s="31"/>
      <c r="B546" s="39"/>
      <c r="C546" s="39"/>
      <c r="D546" s="39"/>
      <c r="E546" s="39"/>
      <c r="F546" s="39"/>
      <c r="G546" s="39"/>
      <c r="H546" s="39"/>
      <c r="I546" s="40"/>
    </row>
    <row r="547" spans="1:9" ht="25" x14ac:dyDescent="0.25">
      <c r="A547" s="31"/>
      <c r="B547" s="39"/>
      <c r="C547" s="39"/>
      <c r="D547" s="39"/>
      <c r="E547" s="39"/>
      <c r="F547" s="39"/>
      <c r="G547" s="39"/>
      <c r="H547" s="39"/>
      <c r="I547" s="40"/>
    </row>
    <row r="548" spans="1:9" ht="25" x14ac:dyDescent="0.25">
      <c r="A548" s="31"/>
      <c r="B548" s="39"/>
      <c r="C548" s="39"/>
      <c r="D548" s="39"/>
      <c r="E548" s="39"/>
      <c r="F548" s="39"/>
      <c r="G548" s="39"/>
      <c r="H548" s="39"/>
      <c r="I548" s="40"/>
    </row>
    <row r="549" spans="1:9" ht="25" x14ac:dyDescent="0.25">
      <c r="A549" s="31"/>
      <c r="B549" s="39"/>
      <c r="C549" s="39"/>
      <c r="D549" s="39"/>
      <c r="E549" s="39"/>
      <c r="F549" s="39"/>
      <c r="G549" s="39"/>
      <c r="H549" s="39"/>
      <c r="I549" s="40"/>
    </row>
    <row r="550" spans="1:9" ht="25" x14ac:dyDescent="0.25">
      <c r="A550" s="31"/>
      <c r="B550" s="39"/>
      <c r="C550" s="39"/>
      <c r="D550" s="39"/>
      <c r="E550" s="39"/>
      <c r="F550" s="39"/>
      <c r="G550" s="39"/>
      <c r="H550" s="39"/>
      <c r="I550" s="40"/>
    </row>
    <row r="551" spans="1:9" ht="25" x14ac:dyDescent="0.25">
      <c r="A551" s="31"/>
      <c r="B551" s="39"/>
      <c r="C551" s="39"/>
      <c r="D551" s="39"/>
      <c r="E551" s="39"/>
      <c r="F551" s="39"/>
      <c r="G551" s="39"/>
      <c r="H551" s="39"/>
      <c r="I551" s="40"/>
    </row>
    <row r="552" spans="1:9" ht="25" x14ac:dyDescent="0.25">
      <c r="A552" s="31"/>
      <c r="B552" s="39"/>
      <c r="C552" s="39"/>
      <c r="D552" s="39"/>
      <c r="E552" s="39"/>
      <c r="F552" s="39"/>
      <c r="G552" s="39"/>
      <c r="H552" s="39"/>
      <c r="I552" s="40"/>
    </row>
    <row r="553" spans="1:9" ht="25" x14ac:dyDescent="0.25">
      <c r="A553" s="31"/>
      <c r="B553" s="39"/>
      <c r="C553" s="39"/>
      <c r="D553" s="39"/>
      <c r="E553" s="39"/>
      <c r="F553" s="39"/>
      <c r="G553" s="39"/>
      <c r="H553" s="39"/>
      <c r="I553" s="40"/>
    </row>
    <row r="554" spans="1:9" ht="25" x14ac:dyDescent="0.25">
      <c r="A554" s="31"/>
      <c r="B554" s="39"/>
      <c r="C554" s="39"/>
      <c r="D554" s="39"/>
      <c r="E554" s="39"/>
      <c r="F554" s="39"/>
      <c r="G554" s="39"/>
      <c r="H554" s="39"/>
      <c r="I554" s="40"/>
    </row>
    <row r="555" spans="1:9" ht="25" x14ac:dyDescent="0.25">
      <c r="A555" s="31"/>
      <c r="B555" s="39"/>
      <c r="C555" s="39"/>
      <c r="D555" s="39"/>
      <c r="E555" s="39"/>
      <c r="F555" s="39"/>
      <c r="G555" s="39"/>
      <c r="H555" s="39"/>
      <c r="I555" s="40"/>
    </row>
    <row r="556" spans="1:9" ht="25" x14ac:dyDescent="0.25">
      <c r="A556" s="31"/>
      <c r="B556" s="39"/>
      <c r="C556" s="39"/>
      <c r="D556" s="39"/>
      <c r="E556" s="39"/>
      <c r="F556" s="39"/>
      <c r="G556" s="39"/>
      <c r="H556" s="39"/>
      <c r="I556" s="40"/>
    </row>
    <row r="557" spans="1:9" ht="25" x14ac:dyDescent="0.25">
      <c r="A557" s="31"/>
      <c r="B557" s="39"/>
      <c r="C557" s="39"/>
      <c r="D557" s="39"/>
      <c r="E557" s="39"/>
      <c r="F557" s="39"/>
      <c r="G557" s="39"/>
      <c r="H557" s="39"/>
      <c r="I557" s="40"/>
    </row>
    <row r="558" spans="1:9" ht="25" x14ac:dyDescent="0.25">
      <c r="A558" s="31"/>
      <c r="B558" s="39"/>
      <c r="C558" s="39"/>
      <c r="D558" s="39"/>
      <c r="E558" s="39"/>
      <c r="F558" s="39"/>
      <c r="G558" s="39"/>
      <c r="H558" s="39"/>
      <c r="I558" s="40"/>
    </row>
    <row r="559" spans="1:9" ht="25" x14ac:dyDescent="0.25">
      <c r="A559" s="31"/>
      <c r="B559" s="39"/>
      <c r="C559" s="39"/>
      <c r="D559" s="39"/>
      <c r="E559" s="39"/>
      <c r="F559" s="39"/>
      <c r="G559" s="39"/>
      <c r="H559" s="39"/>
      <c r="I559" s="40"/>
    </row>
    <row r="560" spans="1:9" ht="25" x14ac:dyDescent="0.25">
      <c r="A560" s="31"/>
      <c r="B560" s="39"/>
      <c r="C560" s="39"/>
      <c r="D560" s="39"/>
      <c r="E560" s="39"/>
      <c r="F560" s="39"/>
      <c r="G560" s="39"/>
      <c r="H560" s="39"/>
      <c r="I560" s="40"/>
    </row>
    <row r="561" spans="1:9" ht="25" x14ac:dyDescent="0.25">
      <c r="A561" s="31"/>
      <c r="B561" s="39"/>
      <c r="C561" s="39"/>
      <c r="D561" s="39"/>
      <c r="E561" s="39"/>
      <c r="F561" s="39"/>
      <c r="G561" s="39"/>
      <c r="H561" s="39"/>
      <c r="I561" s="40"/>
    </row>
    <row r="562" spans="1:9" ht="25" x14ac:dyDescent="0.25">
      <c r="A562" s="31"/>
      <c r="B562" s="39"/>
      <c r="C562" s="39"/>
      <c r="D562" s="39"/>
      <c r="E562" s="39"/>
      <c r="F562" s="39"/>
      <c r="G562" s="39"/>
      <c r="H562" s="39"/>
      <c r="I562" s="40"/>
    </row>
    <row r="563" spans="1:9" ht="25" x14ac:dyDescent="0.25">
      <c r="A563" s="31"/>
      <c r="B563" s="39"/>
      <c r="C563" s="39"/>
      <c r="D563" s="39"/>
      <c r="E563" s="39"/>
      <c r="F563" s="39"/>
      <c r="G563" s="39"/>
      <c r="H563" s="39"/>
      <c r="I563" s="40"/>
    </row>
    <row r="564" spans="1:9" ht="25" x14ac:dyDescent="0.25">
      <c r="A564" s="31"/>
      <c r="B564" s="39"/>
      <c r="C564" s="39"/>
      <c r="D564" s="39"/>
      <c r="E564" s="39"/>
      <c r="F564" s="39"/>
      <c r="G564" s="39"/>
      <c r="H564" s="39"/>
      <c r="I564" s="40"/>
    </row>
    <row r="565" spans="1:9" ht="25" x14ac:dyDescent="0.25">
      <c r="A565" s="31"/>
      <c r="B565" s="39"/>
      <c r="C565" s="39"/>
      <c r="D565" s="39"/>
      <c r="E565" s="39"/>
      <c r="F565" s="39"/>
      <c r="G565" s="39"/>
      <c r="H565" s="39"/>
      <c r="I565" s="40"/>
    </row>
    <row r="566" spans="1:9" ht="25" x14ac:dyDescent="0.25">
      <c r="A566" s="31"/>
      <c r="B566" s="39"/>
      <c r="C566" s="39"/>
      <c r="D566" s="39"/>
      <c r="E566" s="39"/>
      <c r="F566" s="39"/>
      <c r="G566" s="39"/>
      <c r="H566" s="39"/>
      <c r="I566" s="40"/>
    </row>
    <row r="567" spans="1:9" ht="25" x14ac:dyDescent="0.25">
      <c r="A567" s="31"/>
      <c r="B567" s="39"/>
      <c r="C567" s="39"/>
      <c r="D567" s="39"/>
      <c r="E567" s="39"/>
      <c r="F567" s="39"/>
      <c r="G567" s="39"/>
      <c r="H567" s="39"/>
      <c r="I567" s="40"/>
    </row>
    <row r="568" spans="1:9" ht="25" x14ac:dyDescent="0.25">
      <c r="A568" s="31"/>
      <c r="B568" s="39"/>
      <c r="C568" s="39"/>
      <c r="D568" s="39"/>
      <c r="E568" s="39"/>
      <c r="F568" s="39"/>
      <c r="G568" s="39"/>
      <c r="H568" s="39"/>
      <c r="I568" s="40"/>
    </row>
    <row r="569" spans="1:9" ht="25" x14ac:dyDescent="0.25">
      <c r="A569" s="31"/>
      <c r="B569" s="39"/>
      <c r="C569" s="39"/>
      <c r="D569" s="39"/>
      <c r="E569" s="39"/>
      <c r="F569" s="39"/>
      <c r="G569" s="39"/>
      <c r="H569" s="39"/>
      <c r="I569" s="40"/>
    </row>
    <row r="570" spans="1:9" ht="25" x14ac:dyDescent="0.25">
      <c r="A570" s="31"/>
      <c r="B570" s="39"/>
      <c r="C570" s="39"/>
      <c r="D570" s="39"/>
      <c r="E570" s="39"/>
      <c r="F570" s="39"/>
      <c r="G570" s="39"/>
      <c r="H570" s="39"/>
      <c r="I570" s="40"/>
    </row>
    <row r="571" spans="1:9" ht="25" x14ac:dyDescent="0.25">
      <c r="A571" s="31"/>
      <c r="B571" s="39"/>
      <c r="C571" s="39"/>
      <c r="D571" s="39"/>
      <c r="E571" s="39"/>
      <c r="F571" s="39"/>
      <c r="G571" s="39"/>
      <c r="H571" s="39"/>
      <c r="I571" s="40"/>
    </row>
    <row r="572" spans="1:9" ht="25" x14ac:dyDescent="0.25">
      <c r="A572" s="31"/>
      <c r="B572" s="39"/>
      <c r="C572" s="39"/>
      <c r="D572" s="39"/>
      <c r="E572" s="39"/>
      <c r="F572" s="39"/>
      <c r="G572" s="39"/>
      <c r="H572" s="39"/>
      <c r="I572" s="40"/>
    </row>
    <row r="573" spans="1:9" ht="25" x14ac:dyDescent="0.25">
      <c r="A573" s="31"/>
      <c r="B573" s="39"/>
      <c r="C573" s="39"/>
      <c r="D573" s="39"/>
      <c r="E573" s="39"/>
      <c r="F573" s="39"/>
      <c r="G573" s="39"/>
      <c r="H573" s="39"/>
      <c r="I573" s="40"/>
    </row>
    <row r="574" spans="1:9" ht="25" x14ac:dyDescent="0.25">
      <c r="A574" s="31"/>
      <c r="B574" s="39"/>
      <c r="C574" s="39"/>
      <c r="D574" s="39"/>
      <c r="E574" s="39"/>
      <c r="F574" s="39"/>
      <c r="G574" s="39"/>
      <c r="H574" s="39"/>
      <c r="I574" s="40"/>
    </row>
    <row r="575" spans="1:9" ht="25" x14ac:dyDescent="0.25">
      <c r="A575" s="31"/>
      <c r="B575" s="39"/>
      <c r="C575" s="39"/>
      <c r="D575" s="39"/>
      <c r="E575" s="39"/>
      <c r="F575" s="39"/>
      <c r="G575" s="39"/>
      <c r="H575" s="39"/>
      <c r="I575" s="40"/>
    </row>
    <row r="576" spans="1:9" ht="25" x14ac:dyDescent="0.25">
      <c r="A576" s="31"/>
      <c r="B576" s="39"/>
      <c r="C576" s="39"/>
      <c r="D576" s="39"/>
      <c r="E576" s="39"/>
      <c r="F576" s="39"/>
      <c r="G576" s="39"/>
      <c r="H576" s="39"/>
      <c r="I576" s="40"/>
    </row>
    <row r="577" spans="1:9" ht="25" x14ac:dyDescent="0.25">
      <c r="A577" s="31"/>
      <c r="B577" s="39"/>
      <c r="C577" s="39"/>
      <c r="D577" s="39"/>
      <c r="E577" s="39"/>
      <c r="F577" s="39"/>
      <c r="G577" s="39"/>
      <c r="H577" s="39"/>
      <c r="I577" s="40"/>
    </row>
    <row r="578" spans="1:9" ht="25" x14ac:dyDescent="0.25">
      <c r="A578" s="31"/>
      <c r="B578" s="39"/>
      <c r="C578" s="39"/>
      <c r="D578" s="39"/>
      <c r="E578" s="39"/>
      <c r="F578" s="39"/>
      <c r="G578" s="39"/>
      <c r="H578" s="39"/>
      <c r="I578" s="40"/>
    </row>
    <row r="579" spans="1:9" ht="25" x14ac:dyDescent="0.25">
      <c r="A579" s="31"/>
      <c r="B579" s="39"/>
      <c r="C579" s="39"/>
      <c r="D579" s="39"/>
      <c r="E579" s="39"/>
      <c r="F579" s="39"/>
      <c r="G579" s="39"/>
      <c r="H579" s="39"/>
      <c r="I579" s="40"/>
    </row>
    <row r="580" spans="1:9" ht="25" x14ac:dyDescent="0.25">
      <c r="A580" s="31"/>
      <c r="B580" s="39"/>
      <c r="C580" s="39"/>
      <c r="D580" s="39"/>
      <c r="E580" s="39"/>
      <c r="F580" s="39"/>
      <c r="G580" s="39"/>
      <c r="H580" s="39"/>
      <c r="I580" s="40"/>
    </row>
    <row r="581" spans="1:9" ht="25" x14ac:dyDescent="0.25">
      <c r="A581" s="31"/>
      <c r="B581" s="39"/>
      <c r="C581" s="39"/>
      <c r="D581" s="39"/>
      <c r="E581" s="39"/>
      <c r="F581" s="39"/>
      <c r="G581" s="39"/>
      <c r="H581" s="39"/>
      <c r="I581" s="40"/>
    </row>
    <row r="582" spans="1:9" ht="25" x14ac:dyDescent="0.25">
      <c r="A582" s="31"/>
      <c r="B582" s="39"/>
      <c r="C582" s="39"/>
      <c r="D582" s="39"/>
      <c r="E582" s="39"/>
      <c r="F582" s="39"/>
      <c r="G582" s="39"/>
      <c r="H582" s="39"/>
      <c r="I582" s="40"/>
    </row>
    <row r="583" spans="1:9" ht="25" x14ac:dyDescent="0.25">
      <c r="A583" s="31"/>
      <c r="B583" s="39"/>
      <c r="C583" s="39"/>
      <c r="D583" s="39"/>
      <c r="E583" s="39"/>
      <c r="F583" s="39"/>
      <c r="G583" s="39"/>
      <c r="H583" s="39"/>
      <c r="I583" s="40"/>
    </row>
    <row r="584" spans="1:9" ht="25" x14ac:dyDescent="0.25">
      <c r="A584" s="31"/>
      <c r="B584" s="39"/>
      <c r="C584" s="39"/>
      <c r="D584" s="39"/>
      <c r="E584" s="39"/>
      <c r="F584" s="39"/>
      <c r="G584" s="39"/>
      <c r="H584" s="39"/>
      <c r="I584" s="40"/>
    </row>
    <row r="585" spans="1:9" ht="25" x14ac:dyDescent="0.25">
      <c r="A585" s="31"/>
      <c r="B585" s="39"/>
      <c r="C585" s="39"/>
      <c r="D585" s="39"/>
      <c r="E585" s="39"/>
      <c r="F585" s="39"/>
      <c r="G585" s="39"/>
      <c r="H585" s="39"/>
      <c r="I585" s="40"/>
    </row>
    <row r="586" spans="1:9" ht="25" x14ac:dyDescent="0.25">
      <c r="A586" s="31"/>
      <c r="B586" s="39"/>
      <c r="C586" s="39"/>
      <c r="D586" s="39"/>
      <c r="E586" s="39"/>
      <c r="F586" s="39"/>
      <c r="G586" s="39"/>
      <c r="H586" s="39"/>
      <c r="I586" s="40"/>
    </row>
    <row r="587" spans="1:9" ht="25" x14ac:dyDescent="0.25">
      <c r="A587" s="31"/>
      <c r="B587" s="39"/>
      <c r="C587" s="39"/>
      <c r="D587" s="39"/>
      <c r="E587" s="39"/>
      <c r="F587" s="39"/>
      <c r="G587" s="39"/>
      <c r="H587" s="39"/>
      <c r="I587" s="40"/>
    </row>
    <row r="588" spans="1:9" ht="25" x14ac:dyDescent="0.25">
      <c r="A588" s="31"/>
      <c r="B588" s="39"/>
      <c r="C588" s="39"/>
      <c r="D588" s="39"/>
      <c r="E588" s="39"/>
      <c r="F588" s="39"/>
      <c r="G588" s="39"/>
      <c r="H588" s="39"/>
      <c r="I588" s="40"/>
    </row>
    <row r="589" spans="1:9" ht="25" x14ac:dyDescent="0.25">
      <c r="A589" s="31"/>
      <c r="B589" s="39"/>
      <c r="C589" s="39"/>
      <c r="D589" s="39"/>
      <c r="E589" s="39"/>
      <c r="F589" s="39"/>
      <c r="G589" s="39"/>
      <c r="H589" s="39"/>
      <c r="I589" s="40"/>
    </row>
    <row r="590" spans="1:9" ht="25" x14ac:dyDescent="0.25">
      <c r="A590" s="31"/>
      <c r="B590" s="39"/>
      <c r="C590" s="39"/>
      <c r="D590" s="39"/>
      <c r="E590" s="39"/>
      <c r="F590" s="39"/>
      <c r="G590" s="39"/>
      <c r="H590" s="39"/>
      <c r="I590" s="40"/>
    </row>
    <row r="591" spans="1:9" ht="25" x14ac:dyDescent="0.25">
      <c r="A591" s="31"/>
      <c r="B591" s="39"/>
      <c r="C591" s="39"/>
      <c r="D591" s="39"/>
      <c r="E591" s="39"/>
      <c r="F591" s="39"/>
      <c r="G591" s="39"/>
      <c r="H591" s="39"/>
      <c r="I591" s="40"/>
    </row>
    <row r="592" spans="1:9" ht="25" x14ac:dyDescent="0.25">
      <c r="A592" s="31"/>
      <c r="B592" s="39"/>
      <c r="C592" s="39"/>
      <c r="D592" s="39"/>
      <c r="E592" s="39"/>
      <c r="F592" s="39"/>
      <c r="G592" s="39"/>
      <c r="H592" s="39"/>
      <c r="I592" s="40"/>
    </row>
    <row r="593" spans="1:9" ht="25" x14ac:dyDescent="0.25">
      <c r="A593" s="31"/>
      <c r="B593" s="39"/>
      <c r="C593" s="39"/>
      <c r="D593" s="39"/>
      <c r="E593" s="39"/>
      <c r="F593" s="39"/>
      <c r="G593" s="39"/>
      <c r="H593" s="39"/>
      <c r="I593" s="40"/>
    </row>
    <row r="594" spans="1:9" ht="25" x14ac:dyDescent="0.25">
      <c r="A594" s="31"/>
      <c r="B594" s="39"/>
      <c r="C594" s="39"/>
      <c r="D594" s="39"/>
      <c r="E594" s="39"/>
      <c r="F594" s="39"/>
      <c r="G594" s="39"/>
      <c r="H594" s="39"/>
      <c r="I594" s="40"/>
    </row>
    <row r="595" spans="1:9" ht="25" x14ac:dyDescent="0.25">
      <c r="A595" s="31"/>
      <c r="B595" s="39"/>
      <c r="C595" s="39"/>
      <c r="D595" s="39"/>
      <c r="E595" s="39"/>
      <c r="F595" s="39"/>
      <c r="G595" s="39"/>
      <c r="H595" s="39"/>
      <c r="I595" s="40"/>
    </row>
    <row r="596" spans="1:9" ht="25" x14ac:dyDescent="0.25">
      <c r="A596" s="31"/>
      <c r="B596" s="39"/>
      <c r="C596" s="39"/>
      <c r="D596" s="39"/>
      <c r="E596" s="39"/>
      <c r="F596" s="39"/>
      <c r="G596" s="39"/>
      <c r="H596" s="39"/>
      <c r="I596" s="40"/>
    </row>
    <row r="597" spans="1:9" ht="25" x14ac:dyDescent="0.25">
      <c r="A597" s="31"/>
      <c r="B597" s="39"/>
      <c r="C597" s="39"/>
      <c r="D597" s="39"/>
      <c r="E597" s="39"/>
      <c r="F597" s="39"/>
      <c r="G597" s="39"/>
      <c r="H597" s="39"/>
      <c r="I597" s="40"/>
    </row>
    <row r="598" spans="1:9" ht="25" x14ac:dyDescent="0.25">
      <c r="A598" s="31"/>
      <c r="B598" s="39"/>
      <c r="C598" s="39"/>
      <c r="D598" s="39"/>
      <c r="E598" s="39"/>
      <c r="F598" s="39"/>
      <c r="G598" s="39"/>
      <c r="H598" s="39"/>
      <c r="I598" s="40"/>
    </row>
    <row r="599" spans="1:9" ht="25" x14ac:dyDescent="0.25">
      <c r="A599" s="31"/>
      <c r="B599" s="39"/>
      <c r="C599" s="39"/>
      <c r="D599" s="39"/>
      <c r="E599" s="39"/>
      <c r="F599" s="39"/>
      <c r="G599" s="39"/>
      <c r="H599" s="39"/>
      <c r="I599" s="40"/>
    </row>
    <row r="600" spans="1:9" ht="25" x14ac:dyDescent="0.25">
      <c r="A600" s="31"/>
      <c r="B600" s="39"/>
      <c r="C600" s="39"/>
      <c r="D600" s="39"/>
      <c r="E600" s="39"/>
      <c r="F600" s="39"/>
      <c r="G600" s="39"/>
      <c r="H600" s="39"/>
      <c r="I600" s="40"/>
    </row>
    <row r="601" spans="1:9" ht="25" x14ac:dyDescent="0.25">
      <c r="A601" s="31"/>
      <c r="B601" s="39"/>
      <c r="C601" s="39"/>
      <c r="D601" s="39"/>
      <c r="E601" s="39"/>
      <c r="F601" s="39"/>
      <c r="G601" s="39"/>
      <c r="H601" s="39"/>
      <c r="I601" s="40"/>
    </row>
    <row r="602" spans="1:9" ht="25" x14ac:dyDescent="0.25">
      <c r="A602" s="31"/>
      <c r="B602" s="39"/>
      <c r="C602" s="39"/>
      <c r="D602" s="39"/>
      <c r="E602" s="39"/>
      <c r="F602" s="39"/>
      <c r="G602" s="39"/>
      <c r="H602" s="39"/>
      <c r="I602" s="40"/>
    </row>
    <row r="603" spans="1:9" ht="25" x14ac:dyDescent="0.25">
      <c r="A603" s="31"/>
      <c r="B603" s="39"/>
      <c r="C603" s="39"/>
      <c r="D603" s="39"/>
      <c r="E603" s="39"/>
      <c r="F603" s="39"/>
      <c r="G603" s="39"/>
      <c r="H603" s="39"/>
      <c r="I603" s="40"/>
    </row>
    <row r="604" spans="1:9" ht="25" x14ac:dyDescent="0.25">
      <c r="A604" s="31"/>
      <c r="B604" s="39"/>
      <c r="C604" s="39"/>
      <c r="D604" s="39"/>
      <c r="E604" s="39"/>
      <c r="F604" s="39"/>
      <c r="G604" s="39"/>
      <c r="H604" s="39"/>
      <c r="I604" s="40"/>
    </row>
    <row r="605" spans="1:9" ht="25" x14ac:dyDescent="0.25">
      <c r="A605" s="31"/>
      <c r="B605" s="39"/>
      <c r="C605" s="39"/>
      <c r="D605" s="39"/>
      <c r="E605" s="39"/>
      <c r="F605" s="39"/>
      <c r="G605" s="39"/>
      <c r="H605" s="39"/>
      <c r="I605" s="40"/>
    </row>
    <row r="606" spans="1:9" ht="25" x14ac:dyDescent="0.25">
      <c r="A606" s="31"/>
      <c r="B606" s="39"/>
      <c r="C606" s="39"/>
      <c r="D606" s="39"/>
      <c r="E606" s="39"/>
      <c r="F606" s="39"/>
      <c r="G606" s="39"/>
      <c r="H606" s="39"/>
      <c r="I606" s="40"/>
    </row>
    <row r="607" spans="1:9" ht="25" x14ac:dyDescent="0.25">
      <c r="A607" s="31"/>
      <c r="B607" s="39"/>
      <c r="C607" s="39"/>
      <c r="D607" s="39"/>
      <c r="E607" s="39"/>
      <c r="F607" s="39"/>
      <c r="G607" s="39"/>
      <c r="H607" s="39"/>
      <c r="I607" s="40"/>
    </row>
    <row r="608" spans="1:9" ht="25" x14ac:dyDescent="0.25">
      <c r="A608" s="31"/>
      <c r="B608" s="39"/>
      <c r="C608" s="39"/>
      <c r="D608" s="39"/>
      <c r="E608" s="39"/>
      <c r="F608" s="39"/>
      <c r="G608" s="39"/>
      <c r="H608" s="39"/>
      <c r="I608" s="40"/>
    </row>
    <row r="609" spans="1:9" ht="25" x14ac:dyDescent="0.25">
      <c r="A609" s="31"/>
      <c r="B609" s="39"/>
      <c r="C609" s="39"/>
      <c r="D609" s="39"/>
      <c r="E609" s="39"/>
      <c r="F609" s="39"/>
      <c r="G609" s="39"/>
      <c r="H609" s="39"/>
      <c r="I609" s="40"/>
    </row>
    <row r="610" spans="1:9" ht="25" x14ac:dyDescent="0.25">
      <c r="A610" s="31"/>
      <c r="B610" s="39"/>
      <c r="C610" s="39"/>
      <c r="D610" s="39"/>
      <c r="E610" s="39"/>
      <c r="F610" s="39"/>
      <c r="G610" s="39"/>
      <c r="H610" s="39"/>
      <c r="I610" s="40"/>
    </row>
    <row r="611" spans="1:9" ht="25" x14ac:dyDescent="0.25">
      <c r="A611" s="31"/>
      <c r="B611" s="39"/>
      <c r="C611" s="39"/>
      <c r="D611" s="39"/>
      <c r="E611" s="39"/>
      <c r="F611" s="39"/>
      <c r="G611" s="39"/>
      <c r="H611" s="39"/>
      <c r="I611" s="40"/>
    </row>
    <row r="612" spans="1:9" ht="25" x14ac:dyDescent="0.25">
      <c r="A612" s="31"/>
      <c r="B612" s="39"/>
      <c r="C612" s="39"/>
      <c r="D612" s="39"/>
      <c r="E612" s="39"/>
      <c r="F612" s="39"/>
      <c r="G612" s="39"/>
      <c r="H612" s="39"/>
      <c r="I612" s="40"/>
    </row>
    <row r="613" spans="1:9" ht="25" x14ac:dyDescent="0.25">
      <c r="A613" s="31"/>
      <c r="B613" s="39"/>
      <c r="C613" s="39"/>
      <c r="D613" s="39"/>
      <c r="E613" s="39"/>
      <c r="F613" s="39"/>
      <c r="G613" s="39"/>
      <c r="H613" s="39"/>
      <c r="I613" s="40"/>
    </row>
    <row r="614" spans="1:9" ht="25" x14ac:dyDescent="0.25">
      <c r="A614" s="31"/>
      <c r="B614" s="39"/>
      <c r="C614" s="39"/>
      <c r="D614" s="39"/>
      <c r="E614" s="39"/>
      <c r="F614" s="39"/>
      <c r="G614" s="39"/>
      <c r="H614" s="39"/>
      <c r="I614" s="40"/>
    </row>
    <row r="615" spans="1:9" ht="25" x14ac:dyDescent="0.25">
      <c r="A615" s="31"/>
      <c r="B615" s="39"/>
      <c r="C615" s="39"/>
      <c r="D615" s="39"/>
      <c r="E615" s="39"/>
      <c r="F615" s="39"/>
      <c r="G615" s="39"/>
      <c r="H615" s="39"/>
      <c r="I615" s="40"/>
    </row>
    <row r="616" spans="1:9" ht="25" x14ac:dyDescent="0.25">
      <c r="A616" s="31"/>
      <c r="B616" s="39"/>
      <c r="C616" s="39"/>
      <c r="D616" s="39"/>
      <c r="E616" s="39"/>
      <c r="F616" s="39"/>
      <c r="G616" s="39"/>
      <c r="H616" s="39"/>
      <c r="I616" s="40"/>
    </row>
    <row r="617" spans="1:9" ht="25" x14ac:dyDescent="0.25">
      <c r="A617" s="31"/>
      <c r="B617" s="39"/>
      <c r="C617" s="39"/>
      <c r="D617" s="39"/>
      <c r="E617" s="39"/>
      <c r="F617" s="39"/>
      <c r="G617" s="39"/>
      <c r="H617" s="39"/>
      <c r="I617" s="40"/>
    </row>
    <row r="618" spans="1:9" ht="25" x14ac:dyDescent="0.25">
      <c r="A618" s="31"/>
      <c r="B618" s="39"/>
      <c r="C618" s="39"/>
      <c r="D618" s="39"/>
      <c r="E618" s="39"/>
      <c r="F618" s="39"/>
      <c r="G618" s="39"/>
      <c r="H618" s="39"/>
      <c r="I618" s="40"/>
    </row>
    <row r="619" spans="1:9" ht="25" x14ac:dyDescent="0.25">
      <c r="A619" s="31"/>
      <c r="B619" s="39"/>
      <c r="C619" s="39"/>
      <c r="D619" s="39"/>
      <c r="E619" s="39"/>
      <c r="F619" s="39"/>
      <c r="G619" s="39"/>
      <c r="H619" s="39"/>
      <c r="I619" s="40"/>
    </row>
    <row r="620" spans="1:9" ht="25" x14ac:dyDescent="0.25">
      <c r="A620" s="31"/>
      <c r="B620" s="39"/>
      <c r="C620" s="39"/>
      <c r="D620" s="39"/>
      <c r="E620" s="39"/>
      <c r="F620" s="39"/>
      <c r="G620" s="39"/>
      <c r="H620" s="39"/>
      <c r="I620" s="40"/>
    </row>
    <row r="621" spans="1:9" ht="25" x14ac:dyDescent="0.25">
      <c r="A621" s="31"/>
      <c r="B621" s="39"/>
      <c r="C621" s="39"/>
      <c r="D621" s="39"/>
      <c r="E621" s="39"/>
      <c r="F621" s="39"/>
      <c r="G621" s="39"/>
      <c r="H621" s="39"/>
      <c r="I621" s="40"/>
    </row>
    <row r="622" spans="1:9" ht="25" x14ac:dyDescent="0.25">
      <c r="A622" s="31"/>
      <c r="B622" s="39"/>
      <c r="C622" s="39"/>
      <c r="D622" s="39"/>
      <c r="E622" s="39"/>
      <c r="F622" s="39"/>
      <c r="G622" s="39"/>
      <c r="H622" s="39"/>
      <c r="I622" s="40"/>
    </row>
    <row r="623" spans="1:9" ht="25" x14ac:dyDescent="0.25">
      <c r="A623" s="31"/>
      <c r="B623" s="39"/>
      <c r="C623" s="39"/>
      <c r="D623" s="39"/>
      <c r="E623" s="39"/>
      <c r="F623" s="39"/>
      <c r="G623" s="39"/>
      <c r="H623" s="39"/>
      <c r="I623" s="40"/>
    </row>
    <row r="624" spans="1:9" ht="25" x14ac:dyDescent="0.25">
      <c r="A624" s="31"/>
      <c r="B624" s="39"/>
      <c r="C624" s="39"/>
      <c r="D624" s="39"/>
      <c r="E624" s="39"/>
      <c r="F624" s="39"/>
      <c r="G624" s="39"/>
      <c r="H624" s="39"/>
      <c r="I624" s="40"/>
    </row>
    <row r="625" spans="1:9" ht="25" x14ac:dyDescent="0.25">
      <c r="A625" s="31"/>
      <c r="B625" s="39"/>
      <c r="C625" s="39"/>
      <c r="D625" s="39"/>
      <c r="E625" s="39"/>
      <c r="F625" s="39"/>
      <c r="G625" s="39"/>
      <c r="H625" s="39"/>
      <c r="I625" s="40"/>
    </row>
    <row r="626" spans="1:9" ht="25" x14ac:dyDescent="0.25">
      <c r="A626" s="31"/>
      <c r="B626" s="39"/>
      <c r="C626" s="39"/>
      <c r="D626" s="39"/>
      <c r="E626" s="39"/>
      <c r="F626" s="39"/>
      <c r="G626" s="39"/>
      <c r="H626" s="39"/>
      <c r="I626" s="40"/>
    </row>
    <row r="627" spans="1:9" ht="25" x14ac:dyDescent="0.25">
      <c r="A627" s="31"/>
      <c r="B627" s="39"/>
      <c r="C627" s="39"/>
      <c r="D627" s="39"/>
      <c r="E627" s="39"/>
      <c r="F627" s="39"/>
      <c r="G627" s="39"/>
      <c r="H627" s="39"/>
      <c r="I627" s="40"/>
    </row>
    <row r="628" spans="1:9" ht="25" x14ac:dyDescent="0.25">
      <c r="A628" s="31"/>
      <c r="B628" s="39"/>
      <c r="C628" s="39"/>
      <c r="D628" s="39"/>
      <c r="E628" s="39"/>
      <c r="F628" s="39"/>
      <c r="G628" s="39"/>
      <c r="H628" s="39"/>
      <c r="I628" s="40"/>
    </row>
    <row r="629" spans="1:9" ht="25" x14ac:dyDescent="0.25">
      <c r="A629" s="31"/>
      <c r="B629" s="39"/>
      <c r="C629" s="39"/>
      <c r="D629" s="39"/>
      <c r="E629" s="39"/>
      <c r="F629" s="39"/>
      <c r="G629" s="39"/>
      <c r="H629" s="39"/>
      <c r="I629" s="40"/>
    </row>
    <row r="630" spans="1:9" ht="25" x14ac:dyDescent="0.25">
      <c r="A630" s="31"/>
      <c r="B630" s="39"/>
      <c r="C630" s="39"/>
      <c r="D630" s="39"/>
      <c r="E630" s="39"/>
      <c r="F630" s="39"/>
      <c r="G630" s="39"/>
      <c r="H630" s="39"/>
      <c r="I630" s="40"/>
    </row>
    <row r="631" spans="1:9" ht="25" x14ac:dyDescent="0.25">
      <c r="A631" s="31"/>
      <c r="B631" s="39"/>
      <c r="C631" s="39"/>
      <c r="D631" s="39"/>
      <c r="E631" s="39"/>
      <c r="F631" s="39"/>
      <c r="G631" s="39"/>
      <c r="H631" s="39"/>
      <c r="I631" s="40"/>
    </row>
    <row r="632" spans="1:9" ht="25" x14ac:dyDescent="0.25">
      <c r="A632" s="31"/>
      <c r="B632" s="39"/>
      <c r="C632" s="39"/>
      <c r="D632" s="39"/>
      <c r="E632" s="39"/>
      <c r="F632" s="39"/>
      <c r="G632" s="39"/>
      <c r="H632" s="39"/>
      <c r="I632" s="40"/>
    </row>
    <row r="633" spans="1:9" ht="25" x14ac:dyDescent="0.25">
      <c r="A633" s="31"/>
      <c r="B633" s="39"/>
      <c r="C633" s="39"/>
      <c r="D633" s="39"/>
      <c r="E633" s="39"/>
      <c r="F633" s="39"/>
      <c r="G633" s="39"/>
      <c r="H633" s="39"/>
      <c r="I633" s="40"/>
    </row>
    <row r="634" spans="1:9" ht="25" x14ac:dyDescent="0.25">
      <c r="A634" s="31"/>
      <c r="B634" s="39"/>
      <c r="C634" s="39"/>
      <c r="D634" s="39"/>
      <c r="E634" s="39"/>
      <c r="F634" s="39"/>
      <c r="G634" s="39"/>
      <c r="H634" s="39"/>
      <c r="I634" s="40"/>
    </row>
    <row r="635" spans="1:9" ht="25" x14ac:dyDescent="0.25">
      <c r="A635" s="31"/>
      <c r="B635" s="39"/>
      <c r="C635" s="39"/>
      <c r="D635" s="39"/>
      <c r="E635" s="39"/>
      <c r="F635" s="39"/>
      <c r="G635" s="39"/>
      <c r="H635" s="39"/>
      <c r="I635" s="40"/>
    </row>
    <row r="636" spans="1:9" ht="25" x14ac:dyDescent="0.25">
      <c r="A636" s="31"/>
      <c r="B636" s="39"/>
      <c r="C636" s="39"/>
      <c r="D636" s="39"/>
      <c r="E636" s="39"/>
      <c r="F636" s="39"/>
      <c r="G636" s="39"/>
      <c r="H636" s="39"/>
      <c r="I636" s="40"/>
    </row>
    <row r="637" spans="1:9" ht="25" x14ac:dyDescent="0.25">
      <c r="A637" s="31"/>
      <c r="B637" s="39"/>
      <c r="C637" s="39"/>
      <c r="D637" s="39"/>
      <c r="E637" s="39"/>
      <c r="F637" s="39"/>
      <c r="G637" s="39"/>
      <c r="H637" s="39"/>
      <c r="I637" s="40"/>
    </row>
    <row r="638" spans="1:9" ht="25" x14ac:dyDescent="0.25">
      <c r="A638" s="31"/>
      <c r="B638" s="39"/>
      <c r="C638" s="39"/>
      <c r="D638" s="39"/>
      <c r="E638" s="39"/>
      <c r="F638" s="39"/>
      <c r="G638" s="39"/>
      <c r="H638" s="39"/>
      <c r="I638" s="40"/>
    </row>
    <row r="639" spans="1:9" ht="25" x14ac:dyDescent="0.25">
      <c r="A639" s="31"/>
      <c r="B639" s="39"/>
      <c r="C639" s="39"/>
      <c r="D639" s="39"/>
      <c r="E639" s="39"/>
      <c r="F639" s="39"/>
      <c r="G639" s="39"/>
      <c r="H639" s="39"/>
      <c r="I639" s="40"/>
    </row>
    <row r="640" spans="1:9" ht="25" x14ac:dyDescent="0.25">
      <c r="A640" s="31"/>
      <c r="B640" s="39"/>
      <c r="C640" s="39"/>
      <c r="D640" s="39"/>
      <c r="E640" s="39"/>
      <c r="F640" s="39"/>
      <c r="G640" s="39"/>
      <c r="H640" s="39"/>
      <c r="I640" s="40"/>
    </row>
    <row r="641" spans="1:9" ht="25" x14ac:dyDescent="0.25">
      <c r="A641" s="31"/>
      <c r="B641" s="39"/>
      <c r="C641" s="39"/>
      <c r="D641" s="39"/>
      <c r="E641" s="39"/>
      <c r="F641" s="39"/>
      <c r="G641" s="39"/>
      <c r="H641" s="39"/>
      <c r="I641" s="40"/>
    </row>
    <row r="642" spans="1:9" ht="25" x14ac:dyDescent="0.25">
      <c r="A642" s="31"/>
      <c r="B642" s="39"/>
      <c r="C642" s="39"/>
      <c r="D642" s="39"/>
      <c r="E642" s="39"/>
      <c r="F642" s="39"/>
      <c r="G642" s="39"/>
      <c r="H642" s="39"/>
      <c r="I642" s="40"/>
    </row>
    <row r="643" spans="1:9" ht="25" x14ac:dyDescent="0.25">
      <c r="A643" s="31"/>
      <c r="B643" s="39"/>
      <c r="C643" s="39"/>
      <c r="D643" s="39"/>
      <c r="E643" s="39"/>
      <c r="F643" s="39"/>
      <c r="G643" s="39"/>
      <c r="H643" s="39"/>
      <c r="I643" s="40"/>
    </row>
    <row r="644" spans="1:9" ht="25" x14ac:dyDescent="0.25">
      <c r="A644" s="31"/>
      <c r="B644" s="39"/>
      <c r="C644" s="39"/>
      <c r="D644" s="39"/>
      <c r="E644" s="39"/>
      <c r="F644" s="39"/>
      <c r="G644" s="39"/>
      <c r="H644" s="39"/>
      <c r="I644" s="40"/>
    </row>
    <row r="645" spans="1:9" ht="25" x14ac:dyDescent="0.25">
      <c r="A645" s="31"/>
      <c r="B645" s="39"/>
      <c r="C645" s="39"/>
      <c r="D645" s="39"/>
      <c r="E645" s="39"/>
      <c r="F645" s="39"/>
      <c r="G645" s="39"/>
      <c r="H645" s="39"/>
      <c r="I645" s="40"/>
    </row>
    <row r="646" spans="1:9" ht="25" x14ac:dyDescent="0.25">
      <c r="A646" s="31"/>
      <c r="B646" s="39"/>
      <c r="C646" s="39"/>
      <c r="D646" s="39"/>
      <c r="E646" s="39"/>
      <c r="F646" s="39"/>
      <c r="G646" s="39"/>
      <c r="H646" s="39"/>
      <c r="I646" s="40"/>
    </row>
    <row r="647" spans="1:9" ht="25" x14ac:dyDescent="0.25">
      <c r="A647" s="31"/>
      <c r="B647" s="39"/>
      <c r="C647" s="39"/>
      <c r="D647" s="39"/>
      <c r="E647" s="39"/>
      <c r="F647" s="39"/>
      <c r="G647" s="39"/>
      <c r="H647" s="39"/>
      <c r="I647" s="40"/>
    </row>
    <row r="648" spans="1:9" ht="25" x14ac:dyDescent="0.25">
      <c r="A648" s="31"/>
      <c r="B648" s="39"/>
      <c r="C648" s="39"/>
      <c r="D648" s="39"/>
      <c r="E648" s="39"/>
      <c r="F648" s="39"/>
      <c r="G648" s="39"/>
      <c r="H648" s="39"/>
      <c r="I648" s="40"/>
    </row>
    <row r="649" spans="1:9" ht="25" x14ac:dyDescent="0.25">
      <c r="A649" s="31"/>
      <c r="B649" s="39"/>
      <c r="C649" s="39"/>
      <c r="D649" s="39"/>
      <c r="E649" s="39"/>
      <c r="F649" s="39"/>
      <c r="G649" s="39"/>
      <c r="H649" s="39"/>
      <c r="I649" s="40"/>
    </row>
    <row r="650" spans="1:9" ht="25" x14ac:dyDescent="0.25">
      <c r="A650" s="31"/>
      <c r="B650" s="39"/>
      <c r="C650" s="39"/>
      <c r="D650" s="39"/>
      <c r="E650" s="39"/>
      <c r="F650" s="39"/>
      <c r="G650" s="39"/>
      <c r="H650" s="39"/>
      <c r="I650" s="40"/>
    </row>
    <row r="651" spans="1:9" ht="25" x14ac:dyDescent="0.25">
      <c r="A651" s="31"/>
      <c r="B651" s="39"/>
      <c r="C651" s="39"/>
      <c r="D651" s="39"/>
      <c r="E651" s="39"/>
      <c r="F651" s="39"/>
      <c r="G651" s="39"/>
      <c r="H651" s="39"/>
      <c r="I651" s="40"/>
    </row>
    <row r="652" spans="1:9" ht="25" x14ac:dyDescent="0.25">
      <c r="A652" s="31"/>
      <c r="B652" s="39"/>
      <c r="C652" s="39"/>
      <c r="D652" s="39"/>
      <c r="E652" s="39"/>
      <c r="F652" s="39"/>
      <c r="G652" s="39"/>
      <c r="H652" s="39"/>
      <c r="I652" s="40"/>
    </row>
    <row r="653" spans="1:9" ht="25" x14ac:dyDescent="0.25">
      <c r="A653" s="31"/>
      <c r="B653" s="39"/>
      <c r="C653" s="39"/>
      <c r="D653" s="39"/>
      <c r="E653" s="39"/>
      <c r="F653" s="39"/>
      <c r="G653" s="39"/>
      <c r="H653" s="39"/>
      <c r="I653" s="40"/>
    </row>
    <row r="654" spans="1:9" ht="25" x14ac:dyDescent="0.25">
      <c r="A654" s="31"/>
      <c r="B654" s="39"/>
      <c r="C654" s="39"/>
      <c r="D654" s="39"/>
      <c r="E654" s="39"/>
      <c r="F654" s="39"/>
      <c r="G654" s="39"/>
      <c r="H654" s="39"/>
      <c r="I654" s="40"/>
    </row>
    <row r="655" spans="1:9" ht="25" x14ac:dyDescent="0.25">
      <c r="A655" s="31"/>
      <c r="B655" s="39"/>
      <c r="C655" s="39"/>
      <c r="D655" s="39"/>
      <c r="E655" s="39"/>
      <c r="F655" s="39"/>
      <c r="G655" s="39"/>
      <c r="H655" s="39"/>
      <c r="I655" s="40"/>
    </row>
    <row r="656" spans="1:9" ht="25" x14ac:dyDescent="0.25">
      <c r="A656" s="31"/>
      <c r="B656" s="39"/>
      <c r="C656" s="39"/>
      <c r="D656" s="39"/>
      <c r="E656" s="39"/>
      <c r="F656" s="39"/>
      <c r="G656" s="39"/>
      <c r="H656" s="39"/>
      <c r="I656" s="40"/>
    </row>
    <row r="657" spans="1:9" ht="25" x14ac:dyDescent="0.25">
      <c r="A657" s="31"/>
      <c r="B657" s="39"/>
      <c r="C657" s="39"/>
      <c r="D657" s="39"/>
      <c r="E657" s="39"/>
      <c r="F657" s="39"/>
      <c r="G657" s="39"/>
      <c r="H657" s="39"/>
      <c r="I657" s="40"/>
    </row>
    <row r="658" spans="1:9" ht="25" x14ac:dyDescent="0.25">
      <c r="A658" s="31"/>
      <c r="B658" s="39"/>
      <c r="C658" s="39"/>
      <c r="D658" s="39"/>
      <c r="E658" s="39"/>
      <c r="F658" s="39"/>
      <c r="G658" s="39"/>
      <c r="H658" s="39"/>
      <c r="I658" s="40"/>
    </row>
    <row r="659" spans="1:9" ht="25" x14ac:dyDescent="0.25">
      <c r="A659" s="31"/>
      <c r="B659" s="39"/>
      <c r="C659" s="39"/>
      <c r="D659" s="39"/>
      <c r="E659" s="39"/>
      <c r="F659" s="39"/>
      <c r="G659" s="39"/>
      <c r="H659" s="39"/>
      <c r="I659" s="40"/>
    </row>
    <row r="660" spans="1:9" ht="25" x14ac:dyDescent="0.25">
      <c r="A660" s="31"/>
      <c r="B660" s="39"/>
      <c r="C660" s="39"/>
      <c r="D660" s="39"/>
      <c r="E660" s="39"/>
      <c r="F660" s="39"/>
      <c r="G660" s="39"/>
      <c r="H660" s="39"/>
      <c r="I660" s="40"/>
    </row>
    <row r="661" spans="1:9" ht="25" x14ac:dyDescent="0.25">
      <c r="A661" s="31"/>
      <c r="B661" s="39"/>
      <c r="C661" s="39"/>
      <c r="D661" s="39"/>
      <c r="E661" s="39"/>
      <c r="F661" s="39"/>
      <c r="G661" s="39"/>
      <c r="H661" s="39"/>
      <c r="I661" s="40"/>
    </row>
    <row r="662" spans="1:9" ht="25" x14ac:dyDescent="0.25">
      <c r="A662" s="31"/>
      <c r="B662" s="39"/>
      <c r="C662" s="39"/>
      <c r="D662" s="39"/>
      <c r="E662" s="39"/>
      <c r="F662" s="39"/>
      <c r="G662" s="39"/>
      <c r="H662" s="39"/>
      <c r="I662" s="40"/>
    </row>
    <row r="663" spans="1:9" ht="25" x14ac:dyDescent="0.25">
      <c r="A663" s="31"/>
      <c r="B663" s="39"/>
      <c r="C663" s="39"/>
      <c r="D663" s="39"/>
      <c r="E663" s="39"/>
      <c r="F663" s="39"/>
      <c r="G663" s="39"/>
      <c r="H663" s="39"/>
      <c r="I663" s="40"/>
    </row>
    <row r="664" spans="1:9" ht="25" x14ac:dyDescent="0.25">
      <c r="A664" s="31"/>
      <c r="B664" s="39"/>
      <c r="C664" s="39"/>
      <c r="D664" s="39"/>
      <c r="E664" s="39"/>
      <c r="F664" s="39"/>
      <c r="G664" s="39"/>
      <c r="H664" s="39"/>
      <c r="I664" s="40"/>
    </row>
    <row r="665" spans="1:9" ht="25" x14ac:dyDescent="0.25">
      <c r="A665" s="31"/>
      <c r="B665" s="39"/>
      <c r="C665" s="39"/>
      <c r="D665" s="39"/>
      <c r="E665" s="39"/>
      <c r="F665" s="39"/>
      <c r="G665" s="39"/>
      <c r="H665" s="39"/>
      <c r="I665" s="40"/>
    </row>
    <row r="666" spans="1:9" ht="25" x14ac:dyDescent="0.25">
      <c r="A666" s="31"/>
      <c r="B666" s="39"/>
      <c r="C666" s="39"/>
      <c r="D666" s="39"/>
      <c r="E666" s="39"/>
      <c r="F666" s="39"/>
      <c r="G666" s="39"/>
      <c r="H666" s="39"/>
      <c r="I666" s="40"/>
    </row>
    <row r="667" spans="1:9" ht="25" x14ac:dyDescent="0.25">
      <c r="A667" s="31"/>
      <c r="B667" s="39"/>
      <c r="C667" s="39"/>
      <c r="D667" s="39"/>
      <c r="E667" s="39"/>
      <c r="F667" s="39"/>
      <c r="G667" s="39"/>
      <c r="H667" s="39"/>
      <c r="I667" s="40"/>
    </row>
    <row r="668" spans="1:9" ht="25" x14ac:dyDescent="0.25">
      <c r="A668" s="31"/>
      <c r="B668" s="39"/>
      <c r="C668" s="39"/>
      <c r="D668" s="39"/>
      <c r="E668" s="39"/>
      <c r="F668" s="39"/>
      <c r="G668" s="39"/>
      <c r="H668" s="39"/>
      <c r="I668" s="40"/>
    </row>
    <row r="669" spans="1:9" ht="25" x14ac:dyDescent="0.25">
      <c r="A669" s="31"/>
      <c r="B669" s="39"/>
      <c r="C669" s="39"/>
      <c r="D669" s="39"/>
      <c r="E669" s="39"/>
      <c r="F669" s="39"/>
      <c r="G669" s="39"/>
      <c r="H669" s="39"/>
      <c r="I669" s="40"/>
    </row>
    <row r="670" spans="1:9" ht="25" x14ac:dyDescent="0.25">
      <c r="A670" s="31"/>
      <c r="B670" s="39"/>
      <c r="C670" s="39"/>
      <c r="D670" s="39"/>
      <c r="E670" s="39"/>
      <c r="F670" s="39"/>
      <c r="G670" s="39"/>
      <c r="H670" s="39"/>
      <c r="I670" s="40"/>
    </row>
    <row r="671" spans="1:9" ht="25" x14ac:dyDescent="0.25">
      <c r="A671" s="31"/>
      <c r="B671" s="39"/>
      <c r="C671" s="39"/>
      <c r="D671" s="39"/>
      <c r="E671" s="39"/>
      <c r="F671" s="39"/>
      <c r="G671" s="39"/>
      <c r="H671" s="39"/>
      <c r="I671" s="40"/>
    </row>
    <row r="672" spans="1:9" ht="25" x14ac:dyDescent="0.25">
      <c r="A672" s="31"/>
      <c r="B672" s="39"/>
      <c r="C672" s="39"/>
      <c r="D672" s="39"/>
      <c r="E672" s="39"/>
      <c r="F672" s="39"/>
      <c r="G672" s="39"/>
      <c r="H672" s="39"/>
      <c r="I672" s="40"/>
    </row>
    <row r="673" spans="1:9" ht="25" x14ac:dyDescent="0.25">
      <c r="A673" s="31"/>
      <c r="B673" s="39"/>
      <c r="C673" s="39"/>
      <c r="D673" s="39"/>
      <c r="E673" s="39"/>
      <c r="F673" s="39"/>
      <c r="G673" s="39"/>
      <c r="H673" s="39"/>
      <c r="I673" s="40"/>
    </row>
    <row r="674" spans="1:9" ht="25" x14ac:dyDescent="0.25">
      <c r="A674" s="31"/>
      <c r="B674" s="39"/>
      <c r="C674" s="39"/>
      <c r="D674" s="39"/>
      <c r="E674" s="39"/>
      <c r="F674" s="39"/>
      <c r="G674" s="39"/>
      <c r="H674" s="39"/>
      <c r="I674" s="40"/>
    </row>
    <row r="675" spans="1:9" ht="25" x14ac:dyDescent="0.25">
      <c r="A675" s="31"/>
      <c r="B675" s="39"/>
      <c r="C675" s="39"/>
      <c r="D675" s="39"/>
      <c r="E675" s="39"/>
      <c r="F675" s="39"/>
      <c r="G675" s="39"/>
      <c r="H675" s="39"/>
      <c r="I675" s="40"/>
    </row>
    <row r="676" spans="1:9" ht="25" x14ac:dyDescent="0.25">
      <c r="A676" s="31"/>
      <c r="B676" s="39"/>
      <c r="C676" s="39"/>
      <c r="D676" s="39"/>
      <c r="E676" s="39"/>
      <c r="F676" s="39"/>
      <c r="G676" s="39"/>
      <c r="H676" s="39"/>
      <c r="I676" s="40"/>
    </row>
    <row r="677" spans="1:9" ht="25" x14ac:dyDescent="0.25">
      <c r="A677" s="31"/>
      <c r="B677" s="39"/>
      <c r="C677" s="39"/>
      <c r="D677" s="39"/>
      <c r="E677" s="39"/>
      <c r="F677" s="39"/>
      <c r="G677" s="39"/>
      <c r="H677" s="39"/>
      <c r="I677" s="40"/>
    </row>
    <row r="678" spans="1:9" ht="25" x14ac:dyDescent="0.25">
      <c r="A678" s="31"/>
      <c r="B678" s="39"/>
      <c r="C678" s="39"/>
      <c r="D678" s="39"/>
      <c r="E678" s="39"/>
      <c r="F678" s="39"/>
      <c r="G678" s="39"/>
      <c r="H678" s="39"/>
      <c r="I678" s="40"/>
    </row>
    <row r="679" spans="1:9" ht="25" x14ac:dyDescent="0.25">
      <c r="A679" s="31"/>
      <c r="B679" s="39"/>
      <c r="C679" s="39"/>
      <c r="D679" s="39"/>
      <c r="E679" s="39"/>
      <c r="F679" s="39"/>
      <c r="G679" s="39"/>
      <c r="H679" s="39"/>
      <c r="I679" s="40"/>
    </row>
    <row r="680" spans="1:9" ht="25" x14ac:dyDescent="0.25">
      <c r="A680" s="31"/>
      <c r="B680" s="39"/>
      <c r="C680" s="39"/>
      <c r="D680" s="39"/>
      <c r="E680" s="39"/>
      <c r="F680" s="39"/>
      <c r="G680" s="39"/>
      <c r="H680" s="39"/>
      <c r="I680" s="40"/>
    </row>
    <row r="681" spans="1:9" ht="25" x14ac:dyDescent="0.25">
      <c r="A681" s="31"/>
      <c r="B681" s="39"/>
      <c r="C681" s="39"/>
      <c r="D681" s="39"/>
      <c r="E681" s="39"/>
      <c r="F681" s="39"/>
      <c r="G681" s="39"/>
      <c r="H681" s="39"/>
      <c r="I681" s="40"/>
    </row>
    <row r="682" spans="1:9" ht="25" x14ac:dyDescent="0.25">
      <c r="A682" s="31"/>
      <c r="B682" s="39"/>
      <c r="C682" s="39"/>
      <c r="D682" s="39"/>
      <c r="E682" s="39"/>
      <c r="F682" s="39"/>
      <c r="G682" s="39"/>
      <c r="H682" s="39"/>
      <c r="I682" s="40"/>
    </row>
    <row r="683" spans="1:9" ht="25" x14ac:dyDescent="0.25">
      <c r="A683" s="31"/>
      <c r="B683" s="39"/>
      <c r="C683" s="39"/>
      <c r="D683" s="39"/>
      <c r="E683" s="39"/>
      <c r="F683" s="39"/>
      <c r="G683" s="39"/>
      <c r="H683" s="39"/>
      <c r="I683" s="40"/>
    </row>
    <row r="684" spans="1:9" ht="25" x14ac:dyDescent="0.25">
      <c r="A684" s="31"/>
      <c r="B684" s="39"/>
      <c r="C684" s="39"/>
      <c r="D684" s="39"/>
      <c r="E684" s="39"/>
      <c r="F684" s="39"/>
      <c r="G684" s="39"/>
      <c r="H684" s="39"/>
      <c r="I684" s="40"/>
    </row>
    <row r="685" spans="1:9" ht="25" x14ac:dyDescent="0.25">
      <c r="A685" s="31"/>
      <c r="B685" s="39"/>
      <c r="C685" s="39"/>
      <c r="D685" s="39"/>
      <c r="E685" s="39"/>
      <c r="F685" s="39"/>
      <c r="G685" s="39"/>
      <c r="H685" s="39"/>
      <c r="I685" s="40"/>
    </row>
    <row r="686" spans="1:9" ht="25" x14ac:dyDescent="0.25">
      <c r="A686" s="31"/>
      <c r="B686" s="39"/>
      <c r="C686" s="39"/>
      <c r="D686" s="39"/>
      <c r="E686" s="39"/>
      <c r="F686" s="39"/>
      <c r="G686" s="39"/>
      <c r="H686" s="39"/>
      <c r="I686" s="40"/>
    </row>
    <row r="687" spans="1:9" ht="25" x14ac:dyDescent="0.25">
      <c r="A687" s="31"/>
      <c r="B687" s="39"/>
      <c r="C687" s="39"/>
      <c r="D687" s="39"/>
      <c r="E687" s="39"/>
      <c r="F687" s="39"/>
      <c r="G687" s="39"/>
      <c r="H687" s="39"/>
      <c r="I687" s="40"/>
    </row>
    <row r="688" spans="1:9" ht="25" x14ac:dyDescent="0.25">
      <c r="A688" s="31"/>
      <c r="B688" s="39"/>
      <c r="C688" s="39"/>
      <c r="D688" s="39"/>
      <c r="E688" s="39"/>
      <c r="F688" s="39"/>
      <c r="G688" s="39"/>
      <c r="H688" s="39"/>
      <c r="I688" s="40"/>
    </row>
    <row r="689" spans="1:9" ht="25" x14ac:dyDescent="0.25">
      <c r="A689" s="31"/>
      <c r="B689" s="39"/>
      <c r="C689" s="39"/>
      <c r="D689" s="39"/>
      <c r="E689" s="39"/>
      <c r="F689" s="39"/>
      <c r="G689" s="39"/>
      <c r="H689" s="39"/>
      <c r="I689" s="40"/>
    </row>
    <row r="690" spans="1:9" ht="25" x14ac:dyDescent="0.25">
      <c r="A690" s="31"/>
      <c r="B690" s="39"/>
      <c r="C690" s="39"/>
      <c r="D690" s="39"/>
      <c r="E690" s="39"/>
      <c r="F690" s="39"/>
      <c r="G690" s="39"/>
      <c r="H690" s="39"/>
      <c r="I690" s="40"/>
    </row>
    <row r="691" spans="1:9" ht="25" x14ac:dyDescent="0.25">
      <c r="A691" s="31"/>
      <c r="B691" s="39"/>
      <c r="C691" s="39"/>
      <c r="D691" s="39"/>
      <c r="E691" s="39"/>
      <c r="F691" s="39"/>
      <c r="G691" s="39"/>
      <c r="H691" s="39"/>
      <c r="I691" s="40"/>
    </row>
    <row r="692" spans="1:9" ht="25" x14ac:dyDescent="0.25">
      <c r="A692" s="31"/>
      <c r="B692" s="39"/>
      <c r="C692" s="39"/>
      <c r="D692" s="39"/>
      <c r="E692" s="39"/>
      <c r="F692" s="39"/>
      <c r="G692" s="39"/>
      <c r="H692" s="39"/>
      <c r="I692" s="40"/>
    </row>
    <row r="693" spans="1:9" ht="25" x14ac:dyDescent="0.25">
      <c r="A693" s="31"/>
      <c r="B693" s="39"/>
      <c r="C693" s="39"/>
      <c r="D693" s="39"/>
      <c r="E693" s="39"/>
      <c r="F693" s="39"/>
      <c r="G693" s="39"/>
      <c r="H693" s="39"/>
      <c r="I693" s="40"/>
    </row>
    <row r="694" spans="1:9" ht="25" x14ac:dyDescent="0.25">
      <c r="A694" s="31"/>
      <c r="B694" s="39"/>
      <c r="C694" s="39"/>
      <c r="D694" s="39"/>
      <c r="E694" s="39"/>
      <c r="F694" s="39"/>
      <c r="G694" s="39"/>
      <c r="H694" s="39"/>
      <c r="I694" s="40"/>
    </row>
    <row r="695" spans="1:9" ht="25" x14ac:dyDescent="0.25">
      <c r="A695" s="31"/>
      <c r="B695" s="39"/>
      <c r="C695" s="39"/>
      <c r="D695" s="39"/>
      <c r="E695" s="39"/>
      <c r="F695" s="39"/>
      <c r="G695" s="39"/>
      <c r="H695" s="39"/>
      <c r="I695" s="40"/>
    </row>
    <row r="696" spans="1:9" ht="25" x14ac:dyDescent="0.25">
      <c r="A696" s="31"/>
      <c r="B696" s="39"/>
      <c r="C696" s="39"/>
      <c r="D696" s="39"/>
      <c r="E696" s="39"/>
      <c r="F696" s="39"/>
      <c r="G696" s="39"/>
      <c r="H696" s="39"/>
      <c r="I696" s="40"/>
    </row>
    <row r="697" spans="1:9" ht="25" x14ac:dyDescent="0.25">
      <c r="A697" s="31"/>
      <c r="B697" s="39"/>
      <c r="C697" s="39"/>
      <c r="D697" s="39"/>
      <c r="E697" s="39"/>
      <c r="F697" s="39"/>
      <c r="G697" s="39"/>
      <c r="H697" s="39"/>
      <c r="I697" s="40"/>
    </row>
    <row r="698" spans="1:9" ht="25" x14ac:dyDescent="0.25">
      <c r="A698" s="31"/>
      <c r="B698" s="39"/>
      <c r="C698" s="39"/>
      <c r="D698" s="39"/>
      <c r="E698" s="39"/>
      <c r="F698" s="39"/>
      <c r="G698" s="39"/>
      <c r="H698" s="39"/>
      <c r="I698" s="40"/>
    </row>
    <row r="699" spans="1:9" ht="25" x14ac:dyDescent="0.25">
      <c r="A699" s="31"/>
      <c r="B699" s="39"/>
      <c r="C699" s="39"/>
      <c r="D699" s="39"/>
      <c r="E699" s="39"/>
      <c r="F699" s="39"/>
      <c r="G699" s="39"/>
      <c r="H699" s="39"/>
      <c r="I699" s="40"/>
    </row>
    <row r="700" spans="1:9" ht="25" x14ac:dyDescent="0.25">
      <c r="A700" s="31"/>
      <c r="B700" s="39"/>
      <c r="C700" s="39"/>
      <c r="D700" s="39"/>
      <c r="E700" s="39"/>
      <c r="F700" s="39"/>
      <c r="G700" s="39"/>
      <c r="H700" s="39"/>
      <c r="I700" s="40"/>
    </row>
    <row r="701" spans="1:9" ht="25" x14ac:dyDescent="0.25">
      <c r="A701" s="31"/>
      <c r="B701" s="39"/>
      <c r="C701" s="39"/>
      <c r="D701" s="39"/>
      <c r="E701" s="39"/>
      <c r="F701" s="39"/>
      <c r="G701" s="39"/>
      <c r="H701" s="39"/>
      <c r="I701" s="40"/>
    </row>
    <row r="702" spans="1:9" ht="25" x14ac:dyDescent="0.25">
      <c r="A702" s="31"/>
      <c r="B702" s="39"/>
      <c r="C702" s="39"/>
      <c r="D702" s="39"/>
      <c r="E702" s="39"/>
      <c r="F702" s="39"/>
      <c r="G702" s="39"/>
      <c r="H702" s="39"/>
      <c r="I702" s="40"/>
    </row>
    <row r="703" spans="1:9" ht="25" x14ac:dyDescent="0.25">
      <c r="A703" s="31"/>
      <c r="B703" s="39"/>
      <c r="C703" s="39"/>
      <c r="D703" s="39"/>
      <c r="E703" s="39"/>
      <c r="F703" s="39"/>
      <c r="G703" s="39"/>
      <c r="H703" s="39"/>
      <c r="I703" s="40"/>
    </row>
    <row r="704" spans="1:9" ht="25" x14ac:dyDescent="0.25">
      <c r="A704" s="31"/>
      <c r="B704" s="39"/>
      <c r="C704" s="39"/>
      <c r="D704" s="39"/>
      <c r="E704" s="39"/>
      <c r="F704" s="39"/>
      <c r="G704" s="39"/>
      <c r="H704" s="39"/>
      <c r="I704" s="40"/>
    </row>
    <row r="705" spans="1:9" ht="25" x14ac:dyDescent="0.25">
      <c r="A705" s="31"/>
      <c r="B705" s="39"/>
      <c r="C705" s="39"/>
      <c r="D705" s="39"/>
      <c r="E705" s="39"/>
      <c r="F705" s="39"/>
      <c r="G705" s="39"/>
      <c r="H705" s="39"/>
      <c r="I705" s="40"/>
    </row>
    <row r="706" spans="1:9" ht="25" x14ac:dyDescent="0.25">
      <c r="A706" s="31"/>
      <c r="B706" s="39"/>
      <c r="C706" s="39"/>
      <c r="D706" s="39"/>
      <c r="E706" s="39"/>
      <c r="F706" s="39"/>
      <c r="G706" s="39"/>
      <c r="H706" s="39"/>
      <c r="I706" s="40"/>
    </row>
    <row r="707" spans="1:9" ht="25" x14ac:dyDescent="0.25">
      <c r="A707" s="31"/>
      <c r="B707" s="39"/>
      <c r="C707" s="39"/>
      <c r="D707" s="39"/>
      <c r="E707" s="39"/>
      <c r="F707" s="39"/>
      <c r="G707" s="39"/>
      <c r="H707" s="39"/>
      <c r="I707" s="40"/>
    </row>
    <row r="708" spans="1:9" ht="25" x14ac:dyDescent="0.25">
      <c r="A708" s="31"/>
      <c r="B708" s="39"/>
      <c r="C708" s="39"/>
      <c r="D708" s="39"/>
      <c r="E708" s="39"/>
      <c r="F708" s="39"/>
      <c r="G708" s="39"/>
      <c r="H708" s="39"/>
      <c r="I708" s="40"/>
    </row>
    <row r="709" spans="1:9" ht="25" x14ac:dyDescent="0.25">
      <c r="A709" s="31"/>
      <c r="B709" s="39"/>
      <c r="C709" s="39"/>
      <c r="D709" s="39"/>
      <c r="E709" s="39"/>
      <c r="F709" s="39"/>
      <c r="G709" s="39"/>
      <c r="H709" s="39"/>
      <c r="I709" s="40"/>
    </row>
    <row r="710" spans="1:9" ht="25" x14ac:dyDescent="0.25">
      <c r="A710" s="31"/>
      <c r="B710" s="39"/>
      <c r="C710" s="39"/>
      <c r="D710" s="39"/>
      <c r="E710" s="39"/>
      <c r="F710" s="39"/>
      <c r="G710" s="39"/>
      <c r="H710" s="39"/>
      <c r="I710" s="40"/>
    </row>
    <row r="711" spans="1:9" ht="25" x14ac:dyDescent="0.25">
      <c r="A711" s="31"/>
      <c r="B711" s="39"/>
      <c r="C711" s="39"/>
      <c r="D711" s="39"/>
      <c r="E711" s="39"/>
      <c r="F711" s="39"/>
      <c r="G711" s="39"/>
      <c r="H711" s="39"/>
      <c r="I711" s="40"/>
    </row>
    <row r="712" spans="1:9" ht="25" x14ac:dyDescent="0.25">
      <c r="A712" s="31"/>
      <c r="B712" s="39"/>
      <c r="C712" s="39"/>
      <c r="D712" s="39"/>
      <c r="E712" s="39"/>
      <c r="F712" s="39"/>
      <c r="G712" s="39"/>
      <c r="H712" s="39"/>
      <c r="I712" s="40"/>
    </row>
    <row r="713" spans="1:9" ht="25" x14ac:dyDescent="0.25">
      <c r="A713" s="31"/>
      <c r="B713" s="39"/>
      <c r="C713" s="39"/>
      <c r="D713" s="39"/>
      <c r="E713" s="39"/>
      <c r="F713" s="39"/>
      <c r="G713" s="39"/>
      <c r="H713" s="39"/>
      <c r="I713" s="40"/>
    </row>
    <row r="714" spans="1:9" ht="25" x14ac:dyDescent="0.25">
      <c r="A714" s="31"/>
      <c r="B714" s="39"/>
      <c r="C714" s="39"/>
      <c r="D714" s="39"/>
      <c r="E714" s="39"/>
      <c r="F714" s="39"/>
      <c r="G714" s="39"/>
      <c r="H714" s="39"/>
      <c r="I714" s="40"/>
    </row>
    <row r="715" spans="1:9" ht="25" x14ac:dyDescent="0.25">
      <c r="A715" s="31"/>
      <c r="B715" s="39"/>
      <c r="C715" s="39"/>
      <c r="D715" s="39"/>
      <c r="E715" s="39"/>
      <c r="F715" s="39"/>
      <c r="G715" s="39"/>
      <c r="H715" s="39"/>
      <c r="I715" s="40"/>
    </row>
    <row r="716" spans="1:9" ht="25" x14ac:dyDescent="0.25">
      <c r="A716" s="31"/>
      <c r="B716" s="39"/>
      <c r="C716" s="39"/>
      <c r="D716" s="39"/>
      <c r="E716" s="39"/>
      <c r="F716" s="39"/>
      <c r="G716" s="39"/>
      <c r="H716" s="39"/>
      <c r="I716" s="40"/>
    </row>
    <row r="717" spans="1:9" ht="25" x14ac:dyDescent="0.25">
      <c r="A717" s="31"/>
      <c r="B717" s="39"/>
      <c r="C717" s="39"/>
      <c r="D717" s="39"/>
      <c r="E717" s="39"/>
      <c r="F717" s="39"/>
      <c r="G717" s="39"/>
      <c r="H717" s="39"/>
      <c r="I717" s="40"/>
    </row>
    <row r="718" spans="1:9" ht="25" x14ac:dyDescent="0.25">
      <c r="A718" s="31"/>
      <c r="B718" s="39"/>
      <c r="C718" s="39"/>
      <c r="D718" s="39"/>
      <c r="E718" s="39"/>
      <c r="F718" s="39"/>
      <c r="G718" s="39"/>
      <c r="H718" s="39"/>
      <c r="I718" s="40"/>
    </row>
    <row r="719" spans="1:9" ht="25" x14ac:dyDescent="0.25">
      <c r="A719" s="31"/>
      <c r="B719" s="39"/>
      <c r="C719" s="39"/>
      <c r="D719" s="39"/>
      <c r="E719" s="39"/>
      <c r="F719" s="39"/>
      <c r="G719" s="39"/>
      <c r="H719" s="39"/>
      <c r="I719" s="40"/>
    </row>
    <row r="720" spans="1:9" ht="25" x14ac:dyDescent="0.25">
      <c r="A720" s="31"/>
      <c r="B720" s="39"/>
      <c r="C720" s="39"/>
      <c r="D720" s="39"/>
      <c r="E720" s="39"/>
      <c r="F720" s="39"/>
      <c r="G720" s="39"/>
      <c r="H720" s="39"/>
      <c r="I720" s="40"/>
    </row>
    <row r="721" spans="1:9" ht="25" x14ac:dyDescent="0.25">
      <c r="A721" s="31"/>
      <c r="B721" s="39"/>
      <c r="C721" s="39"/>
      <c r="D721" s="39"/>
      <c r="E721" s="39"/>
      <c r="F721" s="39"/>
      <c r="G721" s="39"/>
      <c r="H721" s="39"/>
      <c r="I721" s="40"/>
    </row>
    <row r="722" spans="1:9" ht="25" x14ac:dyDescent="0.25">
      <c r="A722" s="31"/>
      <c r="B722" s="39"/>
      <c r="C722" s="39"/>
      <c r="D722" s="39"/>
      <c r="E722" s="39"/>
      <c r="F722" s="39"/>
      <c r="G722" s="39"/>
      <c r="H722" s="39"/>
      <c r="I722" s="40"/>
    </row>
    <row r="723" spans="1:9" ht="25" x14ac:dyDescent="0.25">
      <c r="A723" s="31"/>
      <c r="B723" s="39"/>
      <c r="C723" s="39"/>
      <c r="D723" s="39"/>
      <c r="E723" s="39"/>
      <c r="F723" s="39"/>
      <c r="G723" s="39"/>
      <c r="H723" s="39"/>
      <c r="I723" s="40"/>
    </row>
    <row r="724" spans="1:9" ht="25" x14ac:dyDescent="0.25">
      <c r="A724" s="31"/>
      <c r="B724" s="39"/>
      <c r="C724" s="39"/>
      <c r="D724" s="39"/>
      <c r="E724" s="39"/>
      <c r="F724" s="39"/>
      <c r="G724" s="39"/>
      <c r="H724" s="39"/>
      <c r="I724" s="40"/>
    </row>
    <row r="725" spans="1:9" ht="25" x14ac:dyDescent="0.25">
      <c r="A725" s="31"/>
      <c r="B725" s="39"/>
      <c r="C725" s="39"/>
      <c r="D725" s="39"/>
      <c r="E725" s="39"/>
      <c r="F725" s="39"/>
      <c r="G725" s="39"/>
      <c r="H725" s="39"/>
      <c r="I725" s="40"/>
    </row>
    <row r="726" spans="1:9" ht="25" x14ac:dyDescent="0.25">
      <c r="A726" s="31"/>
      <c r="B726" s="39"/>
      <c r="C726" s="39"/>
      <c r="D726" s="39"/>
      <c r="E726" s="39"/>
      <c r="F726" s="39"/>
      <c r="G726" s="39"/>
      <c r="H726" s="39"/>
      <c r="I726" s="40"/>
    </row>
    <row r="727" spans="1:9" ht="25" x14ac:dyDescent="0.25">
      <c r="A727" s="31"/>
      <c r="B727" s="39"/>
      <c r="C727" s="39"/>
      <c r="D727" s="39"/>
      <c r="E727" s="39"/>
      <c r="F727" s="39"/>
      <c r="G727" s="39"/>
      <c r="H727" s="39"/>
      <c r="I727" s="40"/>
    </row>
    <row r="728" spans="1:9" ht="25" x14ac:dyDescent="0.25">
      <c r="A728" s="31"/>
      <c r="B728" s="39"/>
      <c r="C728" s="39"/>
      <c r="D728" s="39"/>
      <c r="E728" s="39"/>
      <c r="F728" s="39"/>
      <c r="G728" s="39"/>
      <c r="H728" s="39"/>
      <c r="I728" s="40"/>
    </row>
    <row r="729" spans="1:9" ht="25" x14ac:dyDescent="0.25">
      <c r="A729" s="31"/>
      <c r="B729" s="39"/>
      <c r="C729" s="39"/>
      <c r="D729" s="39"/>
      <c r="E729" s="39"/>
      <c r="F729" s="39"/>
      <c r="G729" s="39"/>
      <c r="H729" s="39"/>
      <c r="I729" s="40"/>
    </row>
    <row r="730" spans="1:9" ht="25" x14ac:dyDescent="0.25">
      <c r="A730" s="31"/>
      <c r="B730" s="39"/>
      <c r="C730" s="39"/>
      <c r="D730" s="39"/>
      <c r="E730" s="39"/>
      <c r="F730" s="39"/>
      <c r="G730" s="39"/>
      <c r="H730" s="39"/>
      <c r="I730" s="40"/>
    </row>
    <row r="731" spans="1:9" ht="25" x14ac:dyDescent="0.25">
      <c r="A731" s="31"/>
      <c r="B731" s="39"/>
      <c r="C731" s="39"/>
      <c r="D731" s="39"/>
      <c r="E731" s="39"/>
      <c r="F731" s="39"/>
      <c r="G731" s="39"/>
      <c r="H731" s="39"/>
      <c r="I731" s="40"/>
    </row>
    <row r="732" spans="1:9" ht="25" x14ac:dyDescent="0.25">
      <c r="A732" s="31"/>
      <c r="B732" s="39"/>
      <c r="C732" s="39"/>
      <c r="D732" s="39"/>
      <c r="E732" s="39"/>
      <c r="F732" s="39"/>
      <c r="G732" s="39"/>
      <c r="H732" s="39"/>
      <c r="I732" s="40"/>
    </row>
    <row r="733" spans="1:9" ht="25" x14ac:dyDescent="0.25">
      <c r="A733" s="31"/>
      <c r="B733" s="39"/>
      <c r="C733" s="39"/>
      <c r="D733" s="39"/>
      <c r="E733" s="39"/>
      <c r="F733" s="39"/>
      <c r="G733" s="39"/>
      <c r="H733" s="39"/>
      <c r="I733" s="40"/>
    </row>
    <row r="734" spans="1:9" ht="25" x14ac:dyDescent="0.25">
      <c r="A734" s="31"/>
      <c r="B734" s="39"/>
      <c r="C734" s="39"/>
      <c r="D734" s="39"/>
      <c r="E734" s="39"/>
      <c r="F734" s="39"/>
      <c r="G734" s="39"/>
      <c r="H734" s="39"/>
      <c r="I734" s="40"/>
    </row>
    <row r="735" spans="1:9" ht="25" x14ac:dyDescent="0.25">
      <c r="A735" s="31"/>
      <c r="B735" s="39"/>
      <c r="C735" s="39"/>
      <c r="D735" s="39"/>
      <c r="E735" s="39"/>
      <c r="F735" s="39"/>
      <c r="G735" s="39"/>
      <c r="H735" s="39"/>
      <c r="I735" s="40"/>
    </row>
    <row r="736" spans="1:9" ht="25" x14ac:dyDescent="0.25">
      <c r="A736" s="31"/>
      <c r="B736" s="39"/>
      <c r="C736" s="39"/>
      <c r="D736" s="39"/>
      <c r="E736" s="39"/>
      <c r="F736" s="39"/>
      <c r="G736" s="39"/>
      <c r="H736" s="39"/>
      <c r="I736" s="40"/>
    </row>
    <row r="737" spans="1:9" ht="25" x14ac:dyDescent="0.25">
      <c r="A737" s="31"/>
      <c r="B737" s="39"/>
      <c r="C737" s="39"/>
      <c r="D737" s="39"/>
      <c r="E737" s="39"/>
      <c r="F737" s="39"/>
      <c r="G737" s="39"/>
      <c r="H737" s="39"/>
      <c r="I737" s="40"/>
    </row>
    <row r="738" spans="1:9" ht="25" x14ac:dyDescent="0.25">
      <c r="A738" s="31"/>
      <c r="B738" s="39"/>
      <c r="C738" s="39"/>
      <c r="D738" s="39"/>
      <c r="E738" s="39"/>
      <c r="F738" s="39"/>
      <c r="G738" s="39"/>
      <c r="H738" s="39"/>
      <c r="I738" s="40"/>
    </row>
    <row r="739" spans="1:9" ht="25" x14ac:dyDescent="0.25">
      <c r="A739" s="31"/>
      <c r="B739" s="39"/>
      <c r="C739" s="39"/>
      <c r="D739" s="39"/>
      <c r="E739" s="39"/>
      <c r="F739" s="39"/>
      <c r="G739" s="39"/>
      <c r="H739" s="39"/>
      <c r="I739" s="40"/>
    </row>
    <row r="740" spans="1:9" ht="25" x14ac:dyDescent="0.25">
      <c r="A740" s="31"/>
      <c r="B740" s="39"/>
      <c r="C740" s="39"/>
      <c r="D740" s="39"/>
      <c r="E740" s="39"/>
      <c r="F740" s="39"/>
      <c r="G740" s="39"/>
      <c r="H740" s="39"/>
      <c r="I740" s="40"/>
    </row>
    <row r="741" spans="1:9" ht="25" x14ac:dyDescent="0.25">
      <c r="A741" s="31"/>
      <c r="B741" s="39"/>
      <c r="C741" s="39"/>
      <c r="D741" s="39"/>
      <c r="E741" s="39"/>
      <c r="F741" s="39"/>
      <c r="G741" s="39"/>
      <c r="H741" s="39"/>
      <c r="I741" s="40"/>
    </row>
    <row r="742" spans="1:9" ht="25" x14ac:dyDescent="0.25">
      <c r="A742" s="31"/>
      <c r="B742" s="39"/>
      <c r="C742" s="39"/>
      <c r="D742" s="39"/>
      <c r="E742" s="39"/>
      <c r="F742" s="39"/>
      <c r="G742" s="39"/>
      <c r="H742" s="39"/>
      <c r="I742" s="40"/>
    </row>
    <row r="743" spans="1:9" ht="25" x14ac:dyDescent="0.25">
      <c r="A743" s="31"/>
      <c r="B743" s="39"/>
      <c r="C743" s="39"/>
      <c r="D743" s="39"/>
      <c r="E743" s="39"/>
      <c r="F743" s="39"/>
      <c r="G743" s="39"/>
      <c r="H743" s="39"/>
      <c r="I743" s="40"/>
    </row>
    <row r="744" spans="1:9" ht="25" x14ac:dyDescent="0.25">
      <c r="A744" s="31"/>
      <c r="B744" s="39"/>
      <c r="C744" s="39"/>
      <c r="D744" s="39"/>
      <c r="E744" s="39"/>
      <c r="F744" s="39"/>
      <c r="G744" s="39"/>
      <c r="H744" s="39"/>
      <c r="I744" s="40"/>
    </row>
    <row r="745" spans="1:9" ht="25" x14ac:dyDescent="0.25">
      <c r="A745" s="31"/>
      <c r="B745" s="39"/>
      <c r="C745" s="39"/>
      <c r="D745" s="39"/>
      <c r="E745" s="39"/>
      <c r="F745" s="39"/>
      <c r="G745" s="39"/>
      <c r="H745" s="39"/>
      <c r="I745" s="40"/>
    </row>
    <row r="746" spans="1:9" ht="25" x14ac:dyDescent="0.25">
      <c r="A746" s="31"/>
      <c r="B746" s="39"/>
      <c r="C746" s="39"/>
      <c r="D746" s="39"/>
      <c r="E746" s="39"/>
      <c r="F746" s="39"/>
      <c r="G746" s="39"/>
      <c r="H746" s="39"/>
      <c r="I746" s="40"/>
    </row>
    <row r="747" spans="1:9" ht="25" x14ac:dyDescent="0.25">
      <c r="A747" s="31"/>
      <c r="B747" s="39"/>
      <c r="C747" s="39"/>
      <c r="D747" s="39"/>
      <c r="E747" s="39"/>
      <c r="F747" s="39"/>
      <c r="G747" s="39"/>
      <c r="H747" s="39"/>
      <c r="I747" s="40"/>
    </row>
    <row r="748" spans="1:9" ht="25" x14ac:dyDescent="0.25">
      <c r="A748" s="31"/>
      <c r="B748" s="39"/>
      <c r="C748" s="39"/>
      <c r="D748" s="39"/>
      <c r="E748" s="39"/>
      <c r="F748" s="39"/>
      <c r="G748" s="39"/>
      <c r="H748" s="39"/>
      <c r="I748" s="40"/>
    </row>
    <row r="749" spans="1:9" ht="25" x14ac:dyDescent="0.25">
      <c r="A749" s="31"/>
      <c r="B749" s="39"/>
      <c r="C749" s="39"/>
      <c r="D749" s="39"/>
      <c r="E749" s="39"/>
      <c r="F749" s="39"/>
      <c r="G749" s="39"/>
      <c r="H749" s="39"/>
      <c r="I749" s="40"/>
    </row>
    <row r="750" spans="1:9" ht="25" x14ac:dyDescent="0.25">
      <c r="A750" s="31"/>
      <c r="B750" s="39"/>
      <c r="C750" s="39"/>
      <c r="D750" s="39"/>
      <c r="E750" s="39"/>
      <c r="F750" s="39"/>
      <c r="G750" s="39"/>
      <c r="H750" s="39"/>
      <c r="I750" s="40"/>
    </row>
    <row r="751" spans="1:9" ht="25" x14ac:dyDescent="0.25">
      <c r="A751" s="31"/>
      <c r="B751" s="39"/>
      <c r="C751" s="39"/>
      <c r="D751" s="39"/>
      <c r="E751" s="39"/>
      <c r="F751" s="39"/>
      <c r="G751" s="39"/>
      <c r="H751" s="39"/>
      <c r="I751" s="40"/>
    </row>
    <row r="752" spans="1:9" ht="25" x14ac:dyDescent="0.25">
      <c r="A752" s="31"/>
      <c r="B752" s="39"/>
      <c r="C752" s="39"/>
      <c r="D752" s="39"/>
      <c r="E752" s="39"/>
      <c r="F752" s="39"/>
      <c r="G752" s="39"/>
      <c r="H752" s="39"/>
      <c r="I752" s="40"/>
    </row>
    <row r="753" spans="1:9" ht="25" x14ac:dyDescent="0.25">
      <c r="A753" s="31"/>
      <c r="B753" s="39"/>
      <c r="C753" s="39"/>
      <c r="D753" s="39"/>
      <c r="E753" s="39"/>
      <c r="F753" s="39"/>
      <c r="G753" s="39"/>
      <c r="H753" s="39"/>
      <c r="I753" s="40"/>
    </row>
    <row r="754" spans="1:9" ht="25" x14ac:dyDescent="0.25">
      <c r="A754" s="31"/>
      <c r="B754" s="39"/>
      <c r="C754" s="39"/>
      <c r="D754" s="39"/>
      <c r="E754" s="39"/>
      <c r="F754" s="39"/>
      <c r="G754" s="39"/>
      <c r="H754" s="39"/>
      <c r="I754" s="40"/>
    </row>
    <row r="755" spans="1:9" ht="25" x14ac:dyDescent="0.25">
      <c r="A755" s="31"/>
      <c r="B755" s="39"/>
      <c r="C755" s="39"/>
      <c r="D755" s="39"/>
      <c r="E755" s="39"/>
      <c r="F755" s="39"/>
      <c r="G755" s="39"/>
      <c r="H755" s="39"/>
      <c r="I755" s="40"/>
    </row>
    <row r="756" spans="1:9" ht="25" x14ac:dyDescent="0.25">
      <c r="A756" s="31"/>
      <c r="B756" s="39"/>
      <c r="C756" s="39"/>
      <c r="D756" s="39"/>
      <c r="E756" s="39"/>
      <c r="F756" s="39"/>
      <c r="G756" s="39"/>
      <c r="H756" s="39"/>
      <c r="I756" s="40"/>
    </row>
    <row r="757" spans="1:9" ht="25" x14ac:dyDescent="0.25">
      <c r="A757" s="31"/>
      <c r="B757" s="39"/>
      <c r="C757" s="39"/>
      <c r="D757" s="39"/>
      <c r="E757" s="39"/>
      <c r="F757" s="39"/>
      <c r="G757" s="39"/>
      <c r="H757" s="39"/>
      <c r="I757" s="40"/>
    </row>
    <row r="758" spans="1:9" ht="25" x14ac:dyDescent="0.25">
      <c r="A758" s="31"/>
      <c r="B758" s="39"/>
      <c r="C758" s="39"/>
      <c r="D758" s="39"/>
      <c r="E758" s="39"/>
      <c r="F758" s="39"/>
      <c r="G758" s="39"/>
      <c r="H758" s="39"/>
      <c r="I758" s="40"/>
    </row>
    <row r="759" spans="1:9" ht="25" x14ac:dyDescent="0.25">
      <c r="A759" s="31"/>
      <c r="B759" s="39"/>
      <c r="C759" s="39"/>
      <c r="D759" s="39"/>
      <c r="E759" s="39"/>
      <c r="F759" s="39"/>
      <c r="G759" s="39"/>
      <c r="H759" s="39"/>
      <c r="I759" s="40"/>
    </row>
    <row r="760" spans="1:9" ht="25" x14ac:dyDescent="0.25">
      <c r="A760" s="31"/>
      <c r="B760" s="39"/>
      <c r="C760" s="39"/>
      <c r="D760" s="39"/>
      <c r="E760" s="39"/>
      <c r="F760" s="39"/>
      <c r="G760" s="39"/>
      <c r="H760" s="39"/>
      <c r="I760" s="40"/>
    </row>
    <row r="761" spans="1:9" ht="25" x14ac:dyDescent="0.25">
      <c r="A761" s="31"/>
      <c r="B761" s="39"/>
      <c r="C761" s="39"/>
      <c r="D761" s="39"/>
      <c r="E761" s="39"/>
      <c r="F761" s="39"/>
      <c r="G761" s="39"/>
      <c r="H761" s="39"/>
      <c r="I761" s="40"/>
    </row>
    <row r="762" spans="1:9" ht="25" x14ac:dyDescent="0.25">
      <c r="A762" s="31"/>
      <c r="B762" s="39"/>
      <c r="C762" s="39"/>
      <c r="D762" s="39"/>
      <c r="E762" s="39"/>
      <c r="F762" s="39"/>
      <c r="G762" s="39"/>
      <c r="H762" s="39"/>
      <c r="I762" s="40"/>
    </row>
    <row r="763" spans="1:9" ht="25" x14ac:dyDescent="0.25">
      <c r="A763" s="31"/>
      <c r="B763" s="39"/>
      <c r="C763" s="39"/>
      <c r="D763" s="39"/>
      <c r="E763" s="39"/>
      <c r="F763" s="39"/>
      <c r="G763" s="39"/>
      <c r="H763" s="39"/>
      <c r="I763" s="40"/>
    </row>
    <row r="764" spans="1:9" ht="25" x14ac:dyDescent="0.25">
      <c r="A764" s="31"/>
      <c r="B764" s="39"/>
      <c r="C764" s="39"/>
      <c r="D764" s="39"/>
      <c r="E764" s="39"/>
      <c r="F764" s="39"/>
      <c r="G764" s="39"/>
      <c r="H764" s="39"/>
      <c r="I764" s="40"/>
    </row>
    <row r="765" spans="1:9" ht="25" x14ac:dyDescent="0.25">
      <c r="A765" s="31"/>
      <c r="B765" s="39"/>
      <c r="C765" s="39"/>
      <c r="D765" s="39"/>
      <c r="E765" s="39"/>
      <c r="F765" s="39"/>
      <c r="G765" s="39"/>
      <c r="H765" s="39"/>
      <c r="I765" s="40"/>
    </row>
    <row r="766" spans="1:9" ht="25" x14ac:dyDescent="0.25">
      <c r="A766" s="31"/>
      <c r="B766" s="39"/>
      <c r="C766" s="39"/>
      <c r="D766" s="39"/>
      <c r="E766" s="39"/>
      <c r="F766" s="39"/>
      <c r="G766" s="39"/>
      <c r="H766" s="39"/>
      <c r="I766" s="40"/>
    </row>
    <row r="767" spans="1:9" ht="25" x14ac:dyDescent="0.25">
      <c r="A767" s="31"/>
      <c r="B767" s="39"/>
      <c r="C767" s="39"/>
      <c r="D767" s="39"/>
      <c r="E767" s="39"/>
      <c r="F767" s="39"/>
      <c r="G767" s="39"/>
      <c r="H767" s="39"/>
      <c r="I767" s="40"/>
    </row>
    <row r="768" spans="1:9" ht="25" x14ac:dyDescent="0.25">
      <c r="A768" s="31"/>
      <c r="B768" s="39"/>
      <c r="C768" s="39"/>
      <c r="D768" s="39"/>
      <c r="E768" s="39"/>
      <c r="F768" s="39"/>
      <c r="G768" s="39"/>
      <c r="H768" s="39"/>
      <c r="I768" s="40"/>
    </row>
    <row r="769" spans="1:9" ht="25" x14ac:dyDescent="0.25">
      <c r="A769" s="31"/>
      <c r="B769" s="39"/>
      <c r="C769" s="39"/>
      <c r="D769" s="39"/>
      <c r="E769" s="39"/>
      <c r="F769" s="39"/>
      <c r="G769" s="39"/>
      <c r="H769" s="39"/>
      <c r="I769" s="40"/>
    </row>
    <row r="770" spans="1:9" ht="25" x14ac:dyDescent="0.25">
      <c r="A770" s="31"/>
      <c r="B770" s="39"/>
      <c r="C770" s="39"/>
      <c r="D770" s="39"/>
      <c r="E770" s="39"/>
      <c r="F770" s="39"/>
      <c r="G770" s="39"/>
      <c r="H770" s="39"/>
      <c r="I770" s="40"/>
    </row>
    <row r="771" spans="1:9" ht="25" x14ac:dyDescent="0.25">
      <c r="A771" s="31"/>
      <c r="B771" s="39"/>
      <c r="C771" s="39"/>
      <c r="D771" s="39"/>
      <c r="E771" s="39"/>
      <c r="F771" s="39"/>
      <c r="G771" s="39"/>
      <c r="H771" s="39"/>
      <c r="I771" s="40"/>
    </row>
    <row r="772" spans="1:9" ht="25" x14ac:dyDescent="0.25">
      <c r="A772" s="31"/>
      <c r="B772" s="39"/>
      <c r="C772" s="39"/>
      <c r="D772" s="39"/>
      <c r="E772" s="39"/>
      <c r="F772" s="39"/>
      <c r="G772" s="39"/>
      <c r="H772" s="39"/>
      <c r="I772" s="40"/>
    </row>
    <row r="773" spans="1:9" ht="25" x14ac:dyDescent="0.25">
      <c r="A773" s="31"/>
      <c r="B773" s="39"/>
      <c r="C773" s="39"/>
      <c r="D773" s="39"/>
      <c r="E773" s="39"/>
      <c r="F773" s="39"/>
      <c r="G773" s="39"/>
      <c r="H773" s="39"/>
      <c r="I773" s="40"/>
    </row>
    <row r="774" spans="1:9" ht="25" x14ac:dyDescent="0.25">
      <c r="A774" s="31"/>
      <c r="B774" s="39"/>
      <c r="C774" s="39"/>
      <c r="D774" s="39"/>
      <c r="E774" s="39"/>
      <c r="F774" s="39"/>
      <c r="G774" s="39"/>
      <c r="H774" s="39"/>
      <c r="I774" s="40"/>
    </row>
    <row r="775" spans="1:9" ht="25" x14ac:dyDescent="0.25">
      <c r="A775" s="31"/>
      <c r="B775" s="39"/>
      <c r="C775" s="39"/>
      <c r="D775" s="39"/>
      <c r="E775" s="39"/>
      <c r="F775" s="39"/>
      <c r="G775" s="39"/>
      <c r="H775" s="39"/>
      <c r="I775" s="40"/>
    </row>
    <row r="776" spans="1:9" ht="25" x14ac:dyDescent="0.25">
      <c r="A776" s="31"/>
      <c r="B776" s="39"/>
      <c r="C776" s="39"/>
      <c r="D776" s="39"/>
      <c r="E776" s="39"/>
      <c r="F776" s="39"/>
      <c r="G776" s="39"/>
      <c r="H776" s="39"/>
      <c r="I776" s="40"/>
    </row>
    <row r="777" spans="1:9" ht="25" x14ac:dyDescent="0.25">
      <c r="A777" s="31"/>
      <c r="B777" s="39"/>
      <c r="C777" s="39"/>
      <c r="D777" s="39"/>
      <c r="E777" s="39"/>
      <c r="F777" s="39"/>
      <c r="G777" s="39"/>
      <c r="H777" s="39"/>
      <c r="I777" s="40"/>
    </row>
    <row r="778" spans="1:9" ht="25" x14ac:dyDescent="0.25">
      <c r="A778" s="31"/>
      <c r="B778" s="39"/>
      <c r="C778" s="39"/>
      <c r="D778" s="39"/>
      <c r="E778" s="39"/>
      <c r="F778" s="39"/>
      <c r="G778" s="39"/>
      <c r="H778" s="39"/>
      <c r="I778" s="40"/>
    </row>
    <row r="779" spans="1:9" ht="25" x14ac:dyDescent="0.25">
      <c r="A779" s="31"/>
      <c r="B779" s="39"/>
      <c r="C779" s="39"/>
      <c r="D779" s="39"/>
      <c r="E779" s="39"/>
      <c r="F779" s="39"/>
      <c r="G779" s="39"/>
      <c r="H779" s="39"/>
      <c r="I779" s="40"/>
    </row>
    <row r="780" spans="1:9" ht="25" x14ac:dyDescent="0.25">
      <c r="A780" s="31"/>
      <c r="B780" s="39"/>
      <c r="C780" s="39"/>
      <c r="D780" s="39"/>
      <c r="E780" s="39"/>
      <c r="F780" s="39"/>
      <c r="G780" s="39"/>
      <c r="H780" s="39"/>
      <c r="I780" s="40"/>
    </row>
    <row r="781" spans="1:9" ht="25" x14ac:dyDescent="0.25">
      <c r="A781" s="31"/>
      <c r="B781" s="39"/>
      <c r="C781" s="39"/>
      <c r="D781" s="39"/>
      <c r="E781" s="39"/>
      <c r="F781" s="39"/>
      <c r="G781" s="39"/>
      <c r="H781" s="39"/>
      <c r="I781" s="40"/>
    </row>
    <row r="782" spans="1:9" ht="25" x14ac:dyDescent="0.25">
      <c r="A782" s="31"/>
      <c r="B782" s="39"/>
      <c r="C782" s="39"/>
      <c r="D782" s="39"/>
      <c r="E782" s="39"/>
      <c r="F782" s="39"/>
      <c r="G782" s="39"/>
      <c r="H782" s="39"/>
      <c r="I782" s="40"/>
    </row>
    <row r="783" spans="1:9" ht="25" x14ac:dyDescent="0.25">
      <c r="A783" s="31"/>
      <c r="B783" s="39"/>
      <c r="C783" s="39"/>
      <c r="D783" s="39"/>
      <c r="E783" s="39"/>
      <c r="F783" s="39"/>
      <c r="G783" s="39"/>
      <c r="H783" s="39"/>
      <c r="I783" s="40"/>
    </row>
    <row r="784" spans="1:9" ht="25" x14ac:dyDescent="0.25">
      <c r="A784" s="31"/>
      <c r="B784" s="39"/>
      <c r="C784" s="39"/>
      <c r="D784" s="39"/>
      <c r="E784" s="39"/>
      <c r="F784" s="39"/>
      <c r="G784" s="39"/>
      <c r="H784" s="39"/>
      <c r="I784" s="40"/>
    </row>
    <row r="785" spans="1:9" ht="25" x14ac:dyDescent="0.25">
      <c r="A785" s="31"/>
      <c r="B785" s="39"/>
      <c r="C785" s="39"/>
      <c r="D785" s="39"/>
      <c r="E785" s="39"/>
      <c r="F785" s="39"/>
      <c r="G785" s="39"/>
      <c r="H785" s="39"/>
      <c r="I785" s="40"/>
    </row>
    <row r="786" spans="1:9" ht="25" x14ac:dyDescent="0.25">
      <c r="A786" s="31"/>
      <c r="B786" s="39"/>
      <c r="C786" s="39"/>
      <c r="D786" s="39"/>
      <c r="E786" s="39"/>
      <c r="F786" s="39"/>
      <c r="G786" s="39"/>
      <c r="H786" s="39"/>
      <c r="I786" s="40"/>
    </row>
    <row r="787" spans="1:9" ht="25" x14ac:dyDescent="0.25">
      <c r="A787" s="31"/>
      <c r="B787" s="39"/>
      <c r="C787" s="39"/>
      <c r="D787" s="39"/>
      <c r="E787" s="39"/>
      <c r="F787" s="39"/>
      <c r="G787" s="39"/>
      <c r="H787" s="39"/>
      <c r="I787" s="40"/>
    </row>
    <row r="788" spans="1:9" ht="25" x14ac:dyDescent="0.25">
      <c r="A788" s="31"/>
      <c r="B788" s="39"/>
      <c r="C788" s="39"/>
      <c r="D788" s="39"/>
      <c r="E788" s="39"/>
      <c r="F788" s="39"/>
      <c r="G788" s="39"/>
      <c r="H788" s="39"/>
      <c r="I788" s="40"/>
    </row>
    <row r="789" spans="1:9" ht="25" x14ac:dyDescent="0.25">
      <c r="A789" s="31"/>
      <c r="B789" s="39"/>
      <c r="C789" s="39"/>
      <c r="D789" s="39"/>
      <c r="E789" s="39"/>
      <c r="F789" s="39"/>
      <c r="G789" s="39"/>
      <c r="H789" s="39"/>
      <c r="I789" s="40"/>
    </row>
    <row r="790" spans="1:9" ht="25" x14ac:dyDescent="0.25">
      <c r="A790" s="31"/>
      <c r="B790" s="39"/>
      <c r="C790" s="39"/>
      <c r="D790" s="39"/>
      <c r="E790" s="39"/>
      <c r="F790" s="39"/>
      <c r="G790" s="39"/>
      <c r="H790" s="39"/>
      <c r="I790" s="40"/>
    </row>
    <row r="791" spans="1:9" ht="25" x14ac:dyDescent="0.25">
      <c r="A791" s="31"/>
      <c r="B791" s="39"/>
      <c r="C791" s="39"/>
      <c r="D791" s="39"/>
      <c r="E791" s="39"/>
      <c r="F791" s="39"/>
      <c r="G791" s="39"/>
      <c r="H791" s="39"/>
      <c r="I791" s="40"/>
    </row>
    <row r="792" spans="1:9" ht="25" x14ac:dyDescent="0.25">
      <c r="A792" s="31"/>
      <c r="B792" s="39"/>
      <c r="C792" s="39"/>
      <c r="D792" s="39"/>
      <c r="E792" s="39"/>
      <c r="F792" s="39"/>
      <c r="G792" s="39"/>
      <c r="H792" s="39"/>
      <c r="I792" s="40"/>
    </row>
    <row r="793" spans="1:9" ht="25" x14ac:dyDescent="0.25">
      <c r="A793" s="31"/>
      <c r="B793" s="39"/>
      <c r="C793" s="39"/>
      <c r="D793" s="39"/>
      <c r="E793" s="39"/>
      <c r="F793" s="39"/>
      <c r="G793" s="39"/>
      <c r="H793" s="39"/>
      <c r="I793" s="40"/>
    </row>
    <row r="794" spans="1:9" ht="25" x14ac:dyDescent="0.25">
      <c r="A794" s="31"/>
      <c r="B794" s="39"/>
      <c r="C794" s="39"/>
      <c r="D794" s="39"/>
      <c r="E794" s="39"/>
      <c r="F794" s="39"/>
      <c r="G794" s="39"/>
      <c r="H794" s="39"/>
      <c r="I794" s="40"/>
    </row>
    <row r="795" spans="1:9" ht="25" x14ac:dyDescent="0.25">
      <c r="A795" s="31"/>
      <c r="B795" s="39"/>
      <c r="C795" s="39"/>
      <c r="D795" s="39"/>
      <c r="E795" s="39"/>
      <c r="F795" s="39"/>
      <c r="G795" s="39"/>
      <c r="H795" s="39"/>
      <c r="I795" s="40"/>
    </row>
    <row r="796" spans="1:9" ht="25" x14ac:dyDescent="0.25">
      <c r="A796" s="31"/>
      <c r="B796" s="39"/>
      <c r="C796" s="39"/>
      <c r="D796" s="39"/>
      <c r="E796" s="39"/>
      <c r="F796" s="39"/>
      <c r="G796" s="39"/>
      <c r="H796" s="39"/>
      <c r="I796" s="40"/>
    </row>
    <row r="797" spans="1:9" ht="25" x14ac:dyDescent="0.25">
      <c r="A797" s="31"/>
      <c r="B797" s="39"/>
      <c r="C797" s="39"/>
      <c r="D797" s="39"/>
      <c r="E797" s="39"/>
      <c r="F797" s="39"/>
      <c r="G797" s="39"/>
      <c r="H797" s="39"/>
      <c r="I797" s="40"/>
    </row>
    <row r="798" spans="1:9" ht="25" x14ac:dyDescent="0.25">
      <c r="A798" s="31"/>
      <c r="B798" s="39"/>
      <c r="C798" s="39"/>
      <c r="D798" s="39"/>
      <c r="E798" s="39"/>
      <c r="F798" s="39"/>
      <c r="G798" s="39"/>
      <c r="H798" s="39"/>
      <c r="I798" s="40"/>
    </row>
    <row r="799" spans="1:9" ht="25" x14ac:dyDescent="0.25">
      <c r="A799" s="31"/>
      <c r="B799" s="39"/>
      <c r="C799" s="39"/>
      <c r="D799" s="39"/>
      <c r="E799" s="39"/>
      <c r="F799" s="39"/>
      <c r="G799" s="39"/>
      <c r="H799" s="39"/>
      <c r="I799" s="40"/>
    </row>
    <row r="800" spans="1:9" ht="25" x14ac:dyDescent="0.25">
      <c r="A800" s="31"/>
      <c r="B800" s="39"/>
      <c r="C800" s="39"/>
      <c r="D800" s="39"/>
      <c r="E800" s="39"/>
      <c r="F800" s="39"/>
      <c r="G800" s="39"/>
      <c r="H800" s="39"/>
      <c r="I800" s="40"/>
    </row>
    <row r="801" spans="1:9" ht="25" x14ac:dyDescent="0.25">
      <c r="A801" s="31"/>
      <c r="B801" s="39"/>
      <c r="C801" s="39"/>
      <c r="D801" s="39"/>
      <c r="E801" s="39"/>
      <c r="F801" s="39"/>
      <c r="G801" s="39"/>
      <c r="H801" s="39"/>
      <c r="I801" s="40"/>
    </row>
    <row r="802" spans="1:9" ht="25" x14ac:dyDescent="0.25">
      <c r="A802" s="31"/>
      <c r="B802" s="39"/>
      <c r="C802" s="39"/>
      <c r="D802" s="39"/>
      <c r="E802" s="39"/>
      <c r="F802" s="39"/>
      <c r="G802" s="39"/>
      <c r="H802" s="39"/>
      <c r="I802" s="40"/>
    </row>
    <row r="803" spans="1:9" ht="25" x14ac:dyDescent="0.25">
      <c r="A803" s="31"/>
      <c r="B803" s="39"/>
      <c r="C803" s="39"/>
      <c r="D803" s="39"/>
      <c r="E803" s="39"/>
      <c r="F803" s="39"/>
      <c r="G803" s="39"/>
      <c r="H803" s="39"/>
      <c r="I803" s="40"/>
    </row>
    <row r="804" spans="1:9" ht="25" x14ac:dyDescent="0.25">
      <c r="A804" s="31"/>
      <c r="B804" s="39"/>
      <c r="C804" s="39"/>
      <c r="D804" s="39"/>
      <c r="E804" s="39"/>
      <c r="F804" s="39"/>
      <c r="G804" s="39"/>
      <c r="H804" s="39"/>
      <c r="I804" s="40"/>
    </row>
    <row r="805" spans="1:9" ht="25" x14ac:dyDescent="0.25">
      <c r="A805" s="31"/>
      <c r="B805" s="39"/>
      <c r="C805" s="39"/>
      <c r="D805" s="39"/>
      <c r="E805" s="39"/>
      <c r="F805" s="39"/>
      <c r="G805" s="39"/>
      <c r="H805" s="39"/>
      <c r="I805" s="40"/>
    </row>
    <row r="806" spans="1:9" ht="25" x14ac:dyDescent="0.25">
      <c r="A806" s="31"/>
      <c r="B806" s="39"/>
      <c r="C806" s="39"/>
      <c r="D806" s="39"/>
      <c r="E806" s="39"/>
      <c r="F806" s="39"/>
      <c r="G806" s="39"/>
      <c r="H806" s="39"/>
      <c r="I806" s="40"/>
    </row>
    <row r="807" spans="1:9" ht="25" x14ac:dyDescent="0.25">
      <c r="A807" s="31"/>
      <c r="B807" s="39"/>
      <c r="C807" s="39"/>
      <c r="D807" s="39"/>
      <c r="E807" s="39"/>
      <c r="F807" s="39"/>
      <c r="G807" s="39"/>
      <c r="H807" s="39"/>
      <c r="I807" s="40"/>
    </row>
    <row r="808" spans="1:9" ht="25" x14ac:dyDescent="0.25">
      <c r="A808" s="31"/>
      <c r="B808" s="39"/>
      <c r="C808" s="39"/>
      <c r="D808" s="39"/>
      <c r="E808" s="39"/>
      <c r="F808" s="39"/>
      <c r="G808" s="39"/>
      <c r="H808" s="39"/>
      <c r="I808" s="40"/>
    </row>
    <row r="809" spans="1:9" ht="25" x14ac:dyDescent="0.25">
      <c r="A809" s="31"/>
      <c r="B809" s="39"/>
      <c r="C809" s="39"/>
      <c r="D809" s="39"/>
      <c r="E809" s="39"/>
      <c r="F809" s="39"/>
      <c r="G809" s="39"/>
      <c r="H809" s="39"/>
      <c r="I809" s="40"/>
    </row>
    <row r="810" spans="1:9" ht="25" x14ac:dyDescent="0.25">
      <c r="A810" s="31"/>
      <c r="B810" s="39"/>
      <c r="C810" s="39"/>
      <c r="D810" s="39"/>
      <c r="E810" s="39"/>
      <c r="F810" s="39"/>
      <c r="G810" s="39"/>
      <c r="H810" s="39"/>
      <c r="I810" s="40"/>
    </row>
    <row r="811" spans="1:9" ht="25" x14ac:dyDescent="0.25">
      <c r="A811" s="31"/>
      <c r="B811" s="39"/>
      <c r="C811" s="39"/>
      <c r="D811" s="39"/>
      <c r="E811" s="39"/>
      <c r="F811" s="39"/>
      <c r="G811" s="39"/>
      <c r="H811" s="39"/>
      <c r="I811" s="40"/>
    </row>
    <row r="812" spans="1:9" ht="25" x14ac:dyDescent="0.25">
      <c r="A812" s="31"/>
      <c r="B812" s="39"/>
      <c r="C812" s="39"/>
      <c r="D812" s="39"/>
      <c r="E812" s="39"/>
      <c r="F812" s="39"/>
      <c r="G812" s="39"/>
      <c r="H812" s="39"/>
      <c r="I812" s="40"/>
    </row>
    <row r="813" spans="1:9" ht="25" x14ac:dyDescent="0.25">
      <c r="A813" s="31"/>
      <c r="B813" s="39"/>
      <c r="C813" s="39"/>
      <c r="D813" s="39"/>
      <c r="E813" s="39"/>
      <c r="F813" s="39"/>
      <c r="G813" s="39"/>
      <c r="H813" s="39"/>
      <c r="I813" s="40"/>
    </row>
    <row r="814" spans="1:9" ht="25" x14ac:dyDescent="0.25">
      <c r="A814" s="31"/>
      <c r="B814" s="39"/>
      <c r="C814" s="39"/>
      <c r="D814" s="39"/>
      <c r="E814" s="39"/>
      <c r="F814" s="39"/>
      <c r="G814" s="39"/>
      <c r="H814" s="39"/>
      <c r="I814" s="40"/>
    </row>
    <row r="815" spans="1:9" ht="25" x14ac:dyDescent="0.25">
      <c r="A815" s="31"/>
      <c r="B815" s="39"/>
      <c r="C815" s="39"/>
      <c r="D815" s="39"/>
      <c r="E815" s="39"/>
      <c r="F815" s="39"/>
      <c r="G815" s="39"/>
      <c r="H815" s="39"/>
      <c r="I815" s="40"/>
    </row>
    <row r="816" spans="1:9" ht="25" x14ac:dyDescent="0.25">
      <c r="A816" s="31"/>
      <c r="B816" s="39"/>
      <c r="C816" s="39"/>
      <c r="D816" s="39"/>
      <c r="E816" s="39"/>
      <c r="F816" s="39"/>
      <c r="G816" s="39"/>
      <c r="H816" s="39"/>
      <c r="I816" s="40"/>
    </row>
    <row r="817" spans="1:9" ht="25" x14ac:dyDescent="0.25">
      <c r="A817" s="31"/>
      <c r="B817" s="39"/>
      <c r="C817" s="39"/>
      <c r="D817" s="39"/>
      <c r="E817" s="39"/>
      <c r="F817" s="39"/>
      <c r="G817" s="39"/>
      <c r="H817" s="39"/>
      <c r="I817" s="40"/>
    </row>
    <row r="818" spans="1:9" ht="25" x14ac:dyDescent="0.25">
      <c r="A818" s="31"/>
      <c r="B818" s="39"/>
      <c r="C818" s="39"/>
      <c r="D818" s="39"/>
      <c r="E818" s="39"/>
      <c r="F818" s="39"/>
      <c r="G818" s="39"/>
      <c r="H818" s="39"/>
      <c r="I818" s="40"/>
    </row>
    <row r="819" spans="1:9" ht="25" x14ac:dyDescent="0.25">
      <c r="A819" s="31"/>
      <c r="B819" s="39"/>
      <c r="C819" s="39"/>
      <c r="D819" s="39"/>
      <c r="E819" s="39"/>
      <c r="F819" s="39"/>
      <c r="G819" s="39"/>
      <c r="H819" s="39"/>
      <c r="I819" s="40"/>
    </row>
    <row r="820" spans="1:9" ht="25" x14ac:dyDescent="0.25">
      <c r="A820" s="31"/>
      <c r="B820" s="39"/>
      <c r="C820" s="39"/>
      <c r="D820" s="39"/>
      <c r="E820" s="39"/>
      <c r="F820" s="39"/>
      <c r="G820" s="39"/>
      <c r="H820" s="39"/>
      <c r="I820" s="40"/>
    </row>
    <row r="821" spans="1:9" ht="25" x14ac:dyDescent="0.25">
      <c r="A821" s="31"/>
      <c r="B821" s="39"/>
      <c r="C821" s="39"/>
      <c r="D821" s="39"/>
      <c r="E821" s="39"/>
      <c r="F821" s="39"/>
      <c r="G821" s="39"/>
      <c r="H821" s="39"/>
      <c r="I821" s="40"/>
    </row>
    <row r="822" spans="1:9" ht="25" x14ac:dyDescent="0.25">
      <c r="A822" s="31"/>
      <c r="B822" s="39"/>
      <c r="C822" s="39"/>
      <c r="D822" s="39"/>
      <c r="E822" s="39"/>
      <c r="F822" s="39"/>
      <c r="G822" s="39"/>
      <c r="H822" s="39"/>
      <c r="I822" s="40"/>
    </row>
    <row r="823" spans="1:9" ht="25" x14ac:dyDescent="0.25">
      <c r="A823" s="31"/>
      <c r="B823" s="39"/>
      <c r="C823" s="39"/>
      <c r="D823" s="39"/>
      <c r="E823" s="39"/>
      <c r="F823" s="39"/>
      <c r="G823" s="39"/>
      <c r="H823" s="39"/>
      <c r="I823" s="40"/>
    </row>
    <row r="824" spans="1:9" ht="25" x14ac:dyDescent="0.25">
      <c r="A824" s="31"/>
      <c r="B824" s="39"/>
      <c r="C824" s="39"/>
      <c r="D824" s="39"/>
      <c r="E824" s="39"/>
      <c r="F824" s="39"/>
      <c r="G824" s="39"/>
      <c r="H824" s="39"/>
      <c r="I824" s="40"/>
    </row>
    <row r="825" spans="1:9" ht="25" x14ac:dyDescent="0.25">
      <c r="A825" s="31"/>
      <c r="B825" s="39"/>
      <c r="C825" s="39"/>
      <c r="D825" s="39"/>
      <c r="E825" s="39"/>
      <c r="F825" s="39"/>
      <c r="G825" s="39"/>
      <c r="H825" s="39"/>
      <c r="I825" s="40"/>
    </row>
    <row r="826" spans="1:9" ht="25" x14ac:dyDescent="0.25">
      <c r="A826" s="31"/>
      <c r="B826" s="39"/>
      <c r="C826" s="39"/>
      <c r="D826" s="39"/>
      <c r="E826" s="39"/>
      <c r="F826" s="39"/>
      <c r="G826" s="39"/>
      <c r="H826" s="39"/>
      <c r="I826" s="40"/>
    </row>
    <row r="827" spans="1:9" ht="25" x14ac:dyDescent="0.25">
      <c r="A827" s="31"/>
      <c r="B827" s="39"/>
      <c r="C827" s="39"/>
      <c r="D827" s="39"/>
      <c r="E827" s="39"/>
      <c r="F827" s="39"/>
      <c r="G827" s="39"/>
      <c r="H827" s="39"/>
      <c r="I827" s="40"/>
    </row>
    <row r="828" spans="1:9" ht="25" x14ac:dyDescent="0.25">
      <c r="A828" s="31"/>
      <c r="B828" s="39"/>
      <c r="C828" s="39"/>
      <c r="D828" s="39"/>
      <c r="E828" s="39"/>
      <c r="F828" s="39"/>
      <c r="G828" s="39"/>
      <c r="H828" s="39"/>
      <c r="I828" s="40"/>
    </row>
    <row r="829" spans="1:9" ht="25" x14ac:dyDescent="0.25">
      <c r="A829" s="31"/>
      <c r="B829" s="39"/>
      <c r="C829" s="39"/>
      <c r="D829" s="39"/>
      <c r="E829" s="39"/>
      <c r="F829" s="39"/>
      <c r="G829" s="39"/>
      <c r="H829" s="39"/>
      <c r="I829" s="40"/>
    </row>
    <row r="830" spans="1:9" ht="25" x14ac:dyDescent="0.25">
      <c r="A830" s="31"/>
      <c r="B830" s="39"/>
      <c r="C830" s="39"/>
      <c r="D830" s="39"/>
      <c r="E830" s="39"/>
      <c r="F830" s="39"/>
      <c r="G830" s="39"/>
      <c r="H830" s="39"/>
      <c r="I830" s="40"/>
    </row>
    <row r="831" spans="1:9" ht="25" x14ac:dyDescent="0.25">
      <c r="A831" s="31"/>
      <c r="B831" s="39"/>
      <c r="C831" s="39"/>
      <c r="D831" s="39"/>
      <c r="E831" s="39"/>
      <c r="F831" s="39"/>
      <c r="G831" s="39"/>
      <c r="H831" s="39"/>
      <c r="I831" s="40"/>
    </row>
    <row r="832" spans="1:9" ht="25" x14ac:dyDescent="0.25">
      <c r="A832" s="31"/>
      <c r="B832" s="39"/>
      <c r="C832" s="39"/>
      <c r="D832" s="39"/>
      <c r="E832" s="39"/>
      <c r="F832" s="39"/>
      <c r="G832" s="39"/>
      <c r="H832" s="39"/>
      <c r="I832" s="40"/>
    </row>
    <row r="833" spans="1:9" ht="25" x14ac:dyDescent="0.25">
      <c r="A833" s="31"/>
      <c r="B833" s="39"/>
      <c r="C833" s="39"/>
      <c r="D833" s="39"/>
      <c r="E833" s="39"/>
      <c r="F833" s="39"/>
      <c r="G833" s="39"/>
      <c r="H833" s="39"/>
      <c r="I833" s="40"/>
    </row>
    <row r="834" spans="1:9" ht="25" x14ac:dyDescent="0.25">
      <c r="A834" s="31"/>
      <c r="B834" s="39"/>
      <c r="C834" s="39"/>
      <c r="D834" s="39"/>
      <c r="E834" s="39"/>
      <c r="F834" s="39"/>
      <c r="G834" s="39"/>
      <c r="H834" s="39"/>
      <c r="I834" s="40"/>
    </row>
    <row r="835" spans="1:9" ht="25" x14ac:dyDescent="0.25">
      <c r="A835" s="31"/>
      <c r="B835" s="39"/>
      <c r="C835" s="39"/>
      <c r="D835" s="39"/>
      <c r="E835" s="39"/>
      <c r="F835" s="39"/>
      <c r="G835" s="39"/>
      <c r="H835" s="39"/>
      <c r="I835" s="40"/>
    </row>
    <row r="836" spans="1:9" ht="25" x14ac:dyDescent="0.25">
      <c r="A836" s="31"/>
      <c r="B836" s="39"/>
      <c r="C836" s="39"/>
      <c r="D836" s="39"/>
      <c r="E836" s="39"/>
      <c r="F836" s="39"/>
      <c r="G836" s="39"/>
      <c r="H836" s="39"/>
      <c r="I836" s="40"/>
    </row>
    <row r="837" spans="1:9" ht="25" x14ac:dyDescent="0.25">
      <c r="A837" s="31"/>
      <c r="B837" s="39"/>
      <c r="C837" s="39"/>
      <c r="D837" s="39"/>
      <c r="E837" s="39"/>
      <c r="F837" s="39"/>
      <c r="G837" s="39"/>
      <c r="H837" s="39"/>
      <c r="I837" s="40"/>
    </row>
    <row r="838" spans="1:9" ht="25" x14ac:dyDescent="0.25">
      <c r="A838" s="31"/>
      <c r="B838" s="39"/>
      <c r="C838" s="39"/>
      <c r="D838" s="39"/>
      <c r="E838" s="39"/>
      <c r="F838" s="39"/>
      <c r="G838" s="39"/>
      <c r="H838" s="39"/>
      <c r="I838" s="40"/>
    </row>
    <row r="839" spans="1:9" ht="25" x14ac:dyDescent="0.25">
      <c r="A839" s="31"/>
      <c r="B839" s="39"/>
      <c r="C839" s="39"/>
      <c r="D839" s="39"/>
      <c r="E839" s="39"/>
      <c r="F839" s="39"/>
      <c r="G839" s="39"/>
      <c r="H839" s="39"/>
      <c r="I839" s="40"/>
    </row>
    <row r="840" spans="1:9" ht="25" x14ac:dyDescent="0.25">
      <c r="A840" s="31"/>
      <c r="B840" s="39"/>
      <c r="C840" s="39"/>
      <c r="D840" s="39"/>
      <c r="E840" s="39"/>
      <c r="F840" s="39"/>
      <c r="G840" s="39"/>
      <c r="H840" s="39"/>
      <c r="I840" s="40"/>
    </row>
    <row r="841" spans="1:9" ht="25" x14ac:dyDescent="0.25">
      <c r="A841" s="31"/>
      <c r="B841" s="39"/>
      <c r="C841" s="39"/>
      <c r="D841" s="39"/>
      <c r="E841" s="39"/>
      <c r="F841" s="39"/>
      <c r="G841" s="39"/>
      <c r="H841" s="39"/>
      <c r="I841" s="40"/>
    </row>
    <row r="842" spans="1:9" ht="25" x14ac:dyDescent="0.25">
      <c r="A842" s="31"/>
      <c r="B842" s="39"/>
      <c r="C842" s="39"/>
      <c r="D842" s="39"/>
      <c r="E842" s="39"/>
      <c r="F842" s="39"/>
      <c r="G842" s="39"/>
      <c r="H842" s="39"/>
      <c r="I842" s="40"/>
    </row>
    <row r="843" spans="1:9" ht="25" x14ac:dyDescent="0.25">
      <c r="A843" s="31"/>
      <c r="B843" s="39"/>
      <c r="C843" s="39"/>
      <c r="D843" s="39"/>
      <c r="E843" s="39"/>
      <c r="F843" s="39"/>
      <c r="G843" s="39"/>
      <c r="H843" s="39"/>
      <c r="I843" s="40"/>
    </row>
    <row r="844" spans="1:9" ht="25" x14ac:dyDescent="0.25">
      <c r="A844" s="31"/>
      <c r="B844" s="39"/>
      <c r="C844" s="39"/>
      <c r="D844" s="39"/>
      <c r="E844" s="39"/>
      <c r="F844" s="39"/>
      <c r="G844" s="39"/>
      <c r="H844" s="39"/>
      <c r="I844" s="40"/>
    </row>
    <row r="845" spans="1:9" ht="25" x14ac:dyDescent="0.25">
      <c r="A845" s="31"/>
      <c r="B845" s="39"/>
      <c r="C845" s="39"/>
      <c r="D845" s="39"/>
      <c r="E845" s="39"/>
      <c r="F845" s="39"/>
      <c r="G845" s="39"/>
      <c r="H845" s="39"/>
      <c r="I845" s="40"/>
    </row>
    <row r="846" spans="1:9" ht="25" x14ac:dyDescent="0.25">
      <c r="A846" s="31"/>
      <c r="B846" s="39"/>
      <c r="C846" s="39"/>
      <c r="D846" s="39"/>
      <c r="E846" s="39"/>
      <c r="F846" s="39"/>
      <c r="G846" s="39"/>
      <c r="H846" s="39"/>
      <c r="I846" s="40"/>
    </row>
    <row r="847" spans="1:9" ht="25" x14ac:dyDescent="0.25">
      <c r="A847" s="31"/>
      <c r="B847" s="39"/>
      <c r="C847" s="39"/>
      <c r="D847" s="39"/>
      <c r="E847" s="39"/>
      <c r="F847" s="39"/>
      <c r="G847" s="39"/>
      <c r="H847" s="39"/>
      <c r="I847" s="40"/>
    </row>
    <row r="848" spans="1:9" ht="25" x14ac:dyDescent="0.25">
      <c r="A848" s="31"/>
      <c r="B848" s="39"/>
      <c r="C848" s="39"/>
      <c r="D848" s="39"/>
      <c r="E848" s="39"/>
      <c r="F848" s="39"/>
      <c r="G848" s="39"/>
      <c r="H848" s="39"/>
      <c r="I848" s="40"/>
    </row>
    <row r="849" spans="1:9" ht="25" x14ac:dyDescent="0.25">
      <c r="A849" s="31"/>
      <c r="B849" s="39"/>
      <c r="C849" s="39"/>
      <c r="D849" s="39"/>
      <c r="E849" s="39"/>
      <c r="F849" s="39"/>
      <c r="G849" s="39"/>
      <c r="H849" s="39"/>
      <c r="I849" s="40"/>
    </row>
    <row r="850" spans="1:9" ht="25" x14ac:dyDescent="0.25">
      <c r="A850" s="31"/>
      <c r="B850" s="39"/>
      <c r="C850" s="39"/>
      <c r="D850" s="39"/>
      <c r="E850" s="39"/>
      <c r="F850" s="39"/>
      <c r="G850" s="39"/>
      <c r="H850" s="39"/>
      <c r="I850" s="40"/>
    </row>
    <row r="851" spans="1:9" ht="25" x14ac:dyDescent="0.25">
      <c r="A851" s="31"/>
      <c r="B851" s="39"/>
      <c r="C851" s="39"/>
      <c r="D851" s="39"/>
      <c r="E851" s="39"/>
      <c r="F851" s="39"/>
      <c r="G851" s="39"/>
      <c r="H851" s="39"/>
      <c r="I851" s="40"/>
    </row>
    <row r="852" spans="1:9" ht="25" x14ac:dyDescent="0.25">
      <c r="A852" s="31"/>
      <c r="B852" s="39"/>
      <c r="C852" s="39"/>
      <c r="D852" s="39"/>
      <c r="E852" s="39"/>
      <c r="F852" s="39"/>
      <c r="G852" s="39"/>
      <c r="H852" s="39"/>
      <c r="I852" s="40"/>
    </row>
    <row r="853" spans="1:9" ht="25" x14ac:dyDescent="0.25">
      <c r="A853" s="31"/>
      <c r="B853" s="39"/>
      <c r="C853" s="39"/>
      <c r="D853" s="39"/>
      <c r="E853" s="39"/>
      <c r="F853" s="39"/>
      <c r="G853" s="39"/>
      <c r="H853" s="39"/>
      <c r="I853" s="40"/>
    </row>
    <row r="854" spans="1:9" ht="25" x14ac:dyDescent="0.25">
      <c r="A854" s="31"/>
      <c r="B854" s="39"/>
      <c r="C854" s="39"/>
      <c r="D854" s="39"/>
      <c r="E854" s="39"/>
      <c r="F854" s="39"/>
      <c r="G854" s="39"/>
      <c r="H854" s="39"/>
      <c r="I854" s="40"/>
    </row>
    <row r="855" spans="1:9" ht="25" x14ac:dyDescent="0.25">
      <c r="A855" s="31"/>
      <c r="B855" s="39"/>
      <c r="C855" s="39"/>
      <c r="D855" s="39"/>
      <c r="E855" s="39"/>
      <c r="F855" s="39"/>
      <c r="G855" s="39"/>
      <c r="H855" s="39"/>
      <c r="I855" s="40"/>
    </row>
    <row r="856" spans="1:9" ht="25" x14ac:dyDescent="0.25">
      <c r="A856" s="31"/>
      <c r="B856" s="39"/>
      <c r="C856" s="39"/>
      <c r="D856" s="39"/>
      <c r="E856" s="39"/>
      <c r="F856" s="39"/>
      <c r="G856" s="39"/>
      <c r="H856" s="39"/>
      <c r="I856" s="40"/>
    </row>
    <row r="857" spans="1:9" ht="25" x14ac:dyDescent="0.25">
      <c r="A857" s="31"/>
      <c r="B857" s="39"/>
      <c r="C857" s="39"/>
      <c r="D857" s="39"/>
      <c r="E857" s="39"/>
      <c r="F857" s="39"/>
      <c r="G857" s="39"/>
      <c r="H857" s="39"/>
      <c r="I857" s="40"/>
    </row>
    <row r="858" spans="1:9" ht="25" x14ac:dyDescent="0.25">
      <c r="A858" s="31"/>
      <c r="B858" s="39"/>
      <c r="C858" s="39"/>
      <c r="D858" s="39"/>
      <c r="E858" s="39"/>
      <c r="F858" s="39"/>
      <c r="G858" s="39"/>
      <c r="H858" s="39"/>
      <c r="I858" s="40"/>
    </row>
    <row r="859" spans="1:9" ht="25" x14ac:dyDescent="0.25">
      <c r="A859" s="31"/>
      <c r="B859" s="39"/>
      <c r="C859" s="39"/>
      <c r="D859" s="39"/>
      <c r="E859" s="39"/>
      <c r="F859" s="39"/>
      <c r="G859" s="39"/>
      <c r="H859" s="39"/>
      <c r="I859" s="40"/>
    </row>
    <row r="860" spans="1:9" ht="25" x14ac:dyDescent="0.25">
      <c r="A860" s="31"/>
      <c r="B860" s="39"/>
      <c r="C860" s="39"/>
      <c r="D860" s="39"/>
      <c r="E860" s="39"/>
      <c r="F860" s="39"/>
      <c r="G860" s="39"/>
      <c r="H860" s="39"/>
      <c r="I860" s="40"/>
    </row>
    <row r="861" spans="1:9" ht="25" x14ac:dyDescent="0.25">
      <c r="A861" s="31"/>
      <c r="B861" s="39"/>
      <c r="C861" s="39"/>
      <c r="D861" s="39"/>
      <c r="E861" s="39"/>
      <c r="F861" s="39"/>
      <c r="G861" s="39"/>
      <c r="H861" s="39"/>
      <c r="I861" s="40"/>
    </row>
    <row r="862" spans="1:9" ht="25" x14ac:dyDescent="0.25">
      <c r="A862" s="31"/>
      <c r="B862" s="39"/>
      <c r="C862" s="39"/>
      <c r="D862" s="39"/>
      <c r="E862" s="39"/>
      <c r="F862" s="39"/>
      <c r="G862" s="39"/>
      <c r="H862" s="39"/>
      <c r="I862" s="40"/>
    </row>
    <row r="863" spans="1:9" ht="25" x14ac:dyDescent="0.25">
      <c r="A863" s="31"/>
      <c r="B863" s="39"/>
      <c r="C863" s="39"/>
      <c r="D863" s="39"/>
      <c r="E863" s="39"/>
      <c r="F863" s="39"/>
      <c r="G863" s="39"/>
      <c r="H863" s="39"/>
      <c r="I863" s="40"/>
    </row>
    <row r="864" spans="1:9" ht="25" x14ac:dyDescent="0.25">
      <c r="A864" s="31"/>
      <c r="B864" s="39"/>
      <c r="C864" s="39"/>
      <c r="D864" s="39"/>
      <c r="E864" s="39"/>
      <c r="F864" s="39"/>
      <c r="G864" s="39"/>
      <c r="H864" s="39"/>
      <c r="I864" s="40"/>
    </row>
    <row r="865" spans="1:9" ht="25" x14ac:dyDescent="0.25">
      <c r="A865" s="31"/>
      <c r="B865" s="39"/>
      <c r="C865" s="39"/>
      <c r="D865" s="39"/>
      <c r="E865" s="39"/>
      <c r="F865" s="39"/>
      <c r="G865" s="39"/>
      <c r="H865" s="39"/>
      <c r="I865" s="40"/>
    </row>
    <row r="866" spans="1:9" ht="25" x14ac:dyDescent="0.25">
      <c r="A866" s="31"/>
      <c r="B866" s="39"/>
      <c r="C866" s="39"/>
      <c r="D866" s="39"/>
      <c r="E866" s="39"/>
      <c r="F866" s="39"/>
      <c r="G866" s="39"/>
      <c r="H866" s="39"/>
      <c r="I866" s="40"/>
    </row>
    <row r="867" spans="1:9" ht="25" x14ac:dyDescent="0.25">
      <c r="A867" s="31"/>
      <c r="B867" s="39"/>
      <c r="C867" s="39"/>
      <c r="D867" s="39"/>
      <c r="E867" s="39"/>
      <c r="F867" s="39"/>
      <c r="G867" s="39"/>
      <c r="H867" s="39"/>
      <c r="I867" s="40"/>
    </row>
    <row r="868" spans="1:9" ht="25" x14ac:dyDescent="0.25">
      <c r="A868" s="31"/>
      <c r="B868" s="39"/>
      <c r="C868" s="39"/>
      <c r="D868" s="39"/>
      <c r="E868" s="39"/>
      <c r="F868" s="39"/>
      <c r="G868" s="39"/>
      <c r="H868" s="39"/>
      <c r="I868" s="40"/>
    </row>
    <row r="869" spans="1:9" ht="25" x14ac:dyDescent="0.25">
      <c r="A869" s="31"/>
      <c r="B869" s="39"/>
      <c r="C869" s="39"/>
      <c r="D869" s="39"/>
      <c r="E869" s="39"/>
      <c r="F869" s="39"/>
      <c r="G869" s="39"/>
      <c r="H869" s="39"/>
      <c r="I869" s="40"/>
    </row>
    <row r="870" spans="1:9" ht="25" x14ac:dyDescent="0.25">
      <c r="A870" s="31"/>
      <c r="B870" s="39"/>
      <c r="C870" s="39"/>
      <c r="D870" s="39"/>
      <c r="E870" s="39"/>
      <c r="F870" s="39"/>
      <c r="G870" s="39"/>
      <c r="H870" s="39"/>
      <c r="I870" s="40"/>
    </row>
    <row r="871" spans="1:9" ht="25" x14ac:dyDescent="0.25">
      <c r="A871" s="31"/>
      <c r="B871" s="39"/>
      <c r="C871" s="39"/>
      <c r="D871" s="39"/>
      <c r="E871" s="39"/>
      <c r="F871" s="39"/>
      <c r="G871" s="39"/>
      <c r="H871" s="39"/>
      <c r="I871" s="40"/>
    </row>
    <row r="872" spans="1:9" ht="25" x14ac:dyDescent="0.25">
      <c r="A872" s="31"/>
      <c r="B872" s="39"/>
      <c r="C872" s="39"/>
      <c r="D872" s="39"/>
      <c r="E872" s="39"/>
      <c r="F872" s="39"/>
      <c r="G872" s="39"/>
      <c r="H872" s="39"/>
      <c r="I872" s="40"/>
    </row>
    <row r="873" spans="1:9" ht="25" x14ac:dyDescent="0.25">
      <c r="A873" s="31"/>
      <c r="B873" s="39"/>
      <c r="C873" s="39"/>
      <c r="D873" s="39"/>
      <c r="E873" s="39"/>
      <c r="F873" s="39"/>
      <c r="G873" s="39"/>
      <c r="H873" s="39"/>
      <c r="I873" s="40"/>
    </row>
    <row r="874" spans="1:9" ht="25" x14ac:dyDescent="0.25">
      <c r="A874" s="31"/>
      <c r="B874" s="39"/>
      <c r="C874" s="39"/>
      <c r="D874" s="39"/>
      <c r="E874" s="39"/>
      <c r="F874" s="39"/>
      <c r="G874" s="39"/>
      <c r="H874" s="39"/>
      <c r="I874" s="40"/>
    </row>
    <row r="875" spans="1:9" ht="25" x14ac:dyDescent="0.25">
      <c r="A875" s="31"/>
      <c r="B875" s="39"/>
      <c r="C875" s="39"/>
      <c r="D875" s="39"/>
      <c r="E875" s="39"/>
      <c r="F875" s="39"/>
      <c r="G875" s="39"/>
      <c r="H875" s="39"/>
      <c r="I875" s="40"/>
    </row>
    <row r="876" spans="1:9" ht="25" x14ac:dyDescent="0.25">
      <c r="A876" s="31"/>
      <c r="B876" s="39"/>
      <c r="C876" s="39"/>
      <c r="D876" s="39"/>
      <c r="E876" s="39"/>
      <c r="F876" s="39"/>
      <c r="G876" s="39"/>
      <c r="H876" s="39"/>
      <c r="I876" s="40"/>
    </row>
    <row r="877" spans="1:9" ht="25" x14ac:dyDescent="0.25">
      <c r="A877" s="31"/>
      <c r="B877" s="39"/>
      <c r="C877" s="39"/>
      <c r="D877" s="39"/>
      <c r="E877" s="39"/>
      <c r="F877" s="39"/>
      <c r="G877" s="39"/>
      <c r="H877" s="39"/>
      <c r="I877" s="40"/>
    </row>
    <row r="878" spans="1:9" ht="25" x14ac:dyDescent="0.25">
      <c r="A878" s="31"/>
      <c r="B878" s="39"/>
      <c r="C878" s="39"/>
      <c r="D878" s="39"/>
      <c r="E878" s="39"/>
      <c r="F878" s="39"/>
      <c r="G878" s="39"/>
      <c r="H878" s="39"/>
      <c r="I878" s="40"/>
    </row>
    <row r="879" spans="1:9" ht="25" x14ac:dyDescent="0.25">
      <c r="A879" s="31"/>
      <c r="B879" s="39"/>
      <c r="C879" s="39"/>
      <c r="D879" s="39"/>
      <c r="E879" s="39"/>
      <c r="F879" s="39"/>
      <c r="G879" s="39"/>
      <c r="H879" s="39"/>
      <c r="I879" s="40"/>
    </row>
    <row r="880" spans="1:9" ht="25" x14ac:dyDescent="0.25">
      <c r="A880" s="31"/>
      <c r="B880" s="39"/>
      <c r="C880" s="39"/>
      <c r="D880" s="39"/>
      <c r="E880" s="39"/>
      <c r="F880" s="39"/>
      <c r="G880" s="39"/>
      <c r="H880" s="39"/>
      <c r="I880" s="40"/>
    </row>
    <row r="881" spans="1:9" ht="25" x14ac:dyDescent="0.25">
      <c r="A881" s="31"/>
      <c r="B881" s="39"/>
      <c r="C881" s="39"/>
      <c r="D881" s="39"/>
      <c r="E881" s="39"/>
      <c r="F881" s="39"/>
      <c r="G881" s="39"/>
      <c r="H881" s="39"/>
      <c r="I881" s="40"/>
    </row>
    <row r="882" spans="1:9" ht="25" x14ac:dyDescent="0.25">
      <c r="A882" s="31"/>
      <c r="B882" s="39"/>
      <c r="C882" s="39"/>
      <c r="D882" s="39"/>
      <c r="E882" s="39"/>
      <c r="F882" s="39"/>
      <c r="G882" s="39"/>
      <c r="H882" s="39"/>
      <c r="I882" s="40"/>
    </row>
    <row r="883" spans="1:9" ht="25" x14ac:dyDescent="0.25">
      <c r="A883" s="31"/>
      <c r="B883" s="39"/>
      <c r="C883" s="39"/>
      <c r="D883" s="39"/>
      <c r="E883" s="39"/>
      <c r="F883" s="39"/>
      <c r="G883" s="39"/>
      <c r="H883" s="39"/>
      <c r="I883" s="40"/>
    </row>
    <row r="884" spans="1:9" ht="25" x14ac:dyDescent="0.25">
      <c r="A884" s="31"/>
      <c r="B884" s="39"/>
      <c r="C884" s="39"/>
      <c r="D884" s="39"/>
      <c r="E884" s="39"/>
      <c r="F884" s="39"/>
      <c r="G884" s="39"/>
      <c r="H884" s="39"/>
      <c r="I884" s="40"/>
    </row>
    <row r="885" spans="1:9" ht="25" x14ac:dyDescent="0.25">
      <c r="A885" s="31"/>
      <c r="B885" s="39"/>
      <c r="C885" s="39"/>
      <c r="D885" s="39"/>
      <c r="E885" s="39"/>
      <c r="F885" s="39"/>
      <c r="G885" s="39"/>
      <c r="H885" s="39"/>
      <c r="I885" s="40"/>
    </row>
    <row r="886" spans="1:9" ht="25" x14ac:dyDescent="0.25">
      <c r="A886" s="31"/>
      <c r="B886" s="39"/>
      <c r="C886" s="39"/>
      <c r="D886" s="39"/>
      <c r="E886" s="39"/>
      <c r="F886" s="39"/>
      <c r="G886" s="39"/>
      <c r="H886" s="39"/>
      <c r="I886" s="40"/>
    </row>
    <row r="887" spans="1:9" ht="25" x14ac:dyDescent="0.25">
      <c r="A887" s="31"/>
      <c r="B887" s="39"/>
      <c r="C887" s="39"/>
      <c r="D887" s="39"/>
      <c r="E887" s="39"/>
      <c r="F887" s="39"/>
      <c r="G887" s="39"/>
      <c r="H887" s="39"/>
      <c r="I887" s="40"/>
    </row>
    <row r="888" spans="1:9" ht="25" x14ac:dyDescent="0.25">
      <c r="A888" s="31"/>
      <c r="B888" s="39"/>
      <c r="C888" s="39"/>
      <c r="D888" s="39"/>
      <c r="E888" s="39"/>
      <c r="F888" s="39"/>
      <c r="G888" s="39"/>
      <c r="H888" s="39"/>
      <c r="I888" s="40"/>
    </row>
    <row r="889" spans="1:9" ht="25" x14ac:dyDescent="0.25">
      <c r="A889" s="31"/>
      <c r="B889" s="39"/>
      <c r="C889" s="39"/>
      <c r="D889" s="39"/>
      <c r="E889" s="39"/>
      <c r="F889" s="39"/>
      <c r="G889" s="39"/>
      <c r="H889" s="39"/>
      <c r="I889" s="40"/>
    </row>
    <row r="890" spans="1:9" ht="25" x14ac:dyDescent="0.25">
      <c r="A890" s="31"/>
      <c r="B890" s="39"/>
      <c r="C890" s="39"/>
      <c r="D890" s="39"/>
      <c r="E890" s="39"/>
      <c r="F890" s="39"/>
      <c r="G890" s="39"/>
      <c r="H890" s="39"/>
      <c r="I890" s="40"/>
    </row>
    <row r="891" spans="1:9" ht="25" x14ac:dyDescent="0.25">
      <c r="A891" s="31"/>
      <c r="B891" s="39"/>
      <c r="C891" s="39"/>
      <c r="D891" s="39"/>
      <c r="E891" s="39"/>
      <c r="F891" s="39"/>
      <c r="G891" s="39"/>
      <c r="H891" s="39"/>
      <c r="I891" s="40"/>
    </row>
    <row r="892" spans="1:9" ht="25" x14ac:dyDescent="0.25">
      <c r="A892" s="31"/>
      <c r="B892" s="39"/>
      <c r="C892" s="39"/>
      <c r="D892" s="39"/>
      <c r="E892" s="39"/>
      <c r="F892" s="39"/>
      <c r="G892" s="39"/>
      <c r="H892" s="39"/>
      <c r="I892" s="40"/>
    </row>
    <row r="893" spans="1:9" ht="25" x14ac:dyDescent="0.25">
      <c r="A893" s="31"/>
      <c r="B893" s="39"/>
      <c r="C893" s="39"/>
      <c r="D893" s="39"/>
      <c r="E893" s="39"/>
      <c r="F893" s="39"/>
      <c r="G893" s="39"/>
      <c r="H893" s="39"/>
      <c r="I893" s="40"/>
    </row>
    <row r="894" spans="1:9" ht="25" x14ac:dyDescent="0.25">
      <c r="A894" s="31"/>
      <c r="B894" s="39"/>
      <c r="C894" s="39"/>
      <c r="D894" s="39"/>
      <c r="E894" s="39"/>
      <c r="F894" s="39"/>
      <c r="G894" s="39"/>
      <c r="H894" s="39"/>
      <c r="I894" s="40"/>
    </row>
    <row r="895" spans="1:9" ht="25" x14ac:dyDescent="0.25">
      <c r="A895" s="31"/>
      <c r="B895" s="39"/>
      <c r="C895" s="39"/>
      <c r="D895" s="39"/>
      <c r="E895" s="39"/>
      <c r="F895" s="39"/>
      <c r="G895" s="39"/>
      <c r="H895" s="39"/>
      <c r="I895" s="40"/>
    </row>
    <row r="896" spans="1:9" ht="25" x14ac:dyDescent="0.25">
      <c r="A896" s="31"/>
      <c r="B896" s="39"/>
      <c r="C896" s="39"/>
      <c r="D896" s="39"/>
      <c r="E896" s="39"/>
      <c r="F896" s="39"/>
      <c r="G896" s="39"/>
      <c r="H896" s="39"/>
      <c r="I896" s="40"/>
    </row>
    <row r="897" spans="1:9" ht="25" x14ac:dyDescent="0.25">
      <c r="A897" s="31"/>
      <c r="B897" s="39"/>
      <c r="C897" s="39"/>
      <c r="D897" s="39"/>
      <c r="E897" s="39"/>
      <c r="F897" s="39"/>
      <c r="G897" s="39"/>
      <c r="H897" s="39"/>
      <c r="I897" s="40"/>
    </row>
    <row r="898" spans="1:9" ht="25" x14ac:dyDescent="0.25">
      <c r="A898" s="31"/>
      <c r="B898" s="39"/>
      <c r="C898" s="39"/>
      <c r="D898" s="39"/>
      <c r="E898" s="39"/>
      <c r="F898" s="39"/>
      <c r="G898" s="39"/>
      <c r="H898" s="39"/>
      <c r="I898" s="40"/>
    </row>
    <row r="899" spans="1:9" ht="25" x14ac:dyDescent="0.25">
      <c r="A899" s="31"/>
      <c r="B899" s="39"/>
      <c r="C899" s="39"/>
      <c r="D899" s="39"/>
      <c r="E899" s="39"/>
      <c r="F899" s="39"/>
      <c r="G899" s="39"/>
      <c r="H899" s="39"/>
      <c r="I899" s="40"/>
    </row>
    <row r="900" spans="1:9" ht="25" x14ac:dyDescent="0.25">
      <c r="A900" s="31"/>
      <c r="B900" s="39"/>
      <c r="C900" s="39"/>
      <c r="D900" s="39"/>
      <c r="E900" s="39"/>
      <c r="F900" s="39"/>
      <c r="G900" s="39"/>
      <c r="H900" s="39"/>
      <c r="I900" s="40"/>
    </row>
    <row r="901" spans="1:9" ht="25" x14ac:dyDescent="0.25">
      <c r="A901" s="31"/>
      <c r="B901" s="39"/>
      <c r="C901" s="39"/>
      <c r="D901" s="39"/>
      <c r="E901" s="39"/>
      <c r="F901" s="39"/>
      <c r="G901" s="39"/>
      <c r="H901" s="39"/>
      <c r="I901" s="40"/>
    </row>
    <row r="902" spans="1:9" ht="25" x14ac:dyDescent="0.25">
      <c r="A902" s="31"/>
      <c r="B902" s="39"/>
      <c r="C902" s="39"/>
      <c r="D902" s="39"/>
      <c r="E902" s="39"/>
      <c r="F902" s="39"/>
      <c r="G902" s="39"/>
      <c r="H902" s="39"/>
      <c r="I902" s="40"/>
    </row>
    <row r="903" spans="1:9" ht="25" x14ac:dyDescent="0.25">
      <c r="A903" s="31"/>
      <c r="B903" s="39"/>
      <c r="C903" s="39"/>
      <c r="D903" s="39"/>
      <c r="E903" s="39"/>
      <c r="F903" s="39"/>
      <c r="G903" s="39"/>
      <c r="H903" s="39"/>
      <c r="I903" s="40"/>
    </row>
    <row r="904" spans="1:9" ht="25" x14ac:dyDescent="0.25">
      <c r="A904" s="31"/>
      <c r="B904" s="39"/>
      <c r="C904" s="39"/>
      <c r="D904" s="39"/>
      <c r="E904" s="39"/>
      <c r="F904" s="39"/>
      <c r="G904" s="39"/>
      <c r="H904" s="39"/>
      <c r="I904" s="40"/>
    </row>
    <row r="905" spans="1:9" ht="25" x14ac:dyDescent="0.25">
      <c r="A905" s="31"/>
      <c r="B905" s="39"/>
      <c r="C905" s="39"/>
      <c r="D905" s="39"/>
      <c r="E905" s="39"/>
      <c r="F905" s="39"/>
      <c r="G905" s="39"/>
      <c r="H905" s="39"/>
      <c r="I905" s="40"/>
    </row>
    <row r="906" spans="1:9" ht="25" x14ac:dyDescent="0.25">
      <c r="A906" s="31"/>
      <c r="B906" s="39"/>
      <c r="C906" s="39"/>
      <c r="D906" s="39"/>
      <c r="E906" s="39"/>
      <c r="F906" s="39"/>
      <c r="G906" s="39"/>
      <c r="H906" s="39"/>
      <c r="I906" s="40"/>
    </row>
    <row r="907" spans="1:9" ht="25" x14ac:dyDescent="0.25">
      <c r="A907" s="31"/>
      <c r="B907" s="39"/>
      <c r="C907" s="39"/>
      <c r="D907" s="39"/>
      <c r="E907" s="39"/>
      <c r="F907" s="39"/>
      <c r="G907" s="39"/>
      <c r="H907" s="39"/>
      <c r="I907" s="40"/>
    </row>
    <row r="908" spans="1:9" ht="25" x14ac:dyDescent="0.25">
      <c r="A908" s="31"/>
      <c r="B908" s="39"/>
      <c r="C908" s="39"/>
      <c r="D908" s="39"/>
      <c r="E908" s="39"/>
      <c r="F908" s="39"/>
      <c r="G908" s="39"/>
      <c r="H908" s="39"/>
      <c r="I908" s="40"/>
    </row>
    <row r="909" spans="1:9" ht="25" x14ac:dyDescent="0.25">
      <c r="A909" s="31"/>
      <c r="B909" s="39"/>
      <c r="C909" s="39"/>
      <c r="D909" s="39"/>
      <c r="E909" s="39"/>
      <c r="F909" s="39"/>
      <c r="G909" s="39"/>
      <c r="H909" s="39"/>
      <c r="I909" s="40"/>
    </row>
    <row r="910" spans="1:9" ht="25" x14ac:dyDescent="0.25">
      <c r="A910" s="31"/>
      <c r="B910" s="39"/>
      <c r="C910" s="39"/>
      <c r="D910" s="39"/>
      <c r="E910" s="39"/>
      <c r="F910" s="39"/>
      <c r="G910" s="39"/>
      <c r="H910" s="39"/>
      <c r="I910" s="40"/>
    </row>
    <row r="911" spans="1:9" ht="25" x14ac:dyDescent="0.25">
      <c r="A911" s="31"/>
      <c r="B911" s="39"/>
      <c r="C911" s="39"/>
      <c r="D911" s="39"/>
      <c r="E911" s="39"/>
      <c r="F911" s="39"/>
      <c r="G911" s="39"/>
      <c r="H911" s="39"/>
      <c r="I911" s="40"/>
    </row>
    <row r="912" spans="1:9" ht="25" x14ac:dyDescent="0.25">
      <c r="A912" s="31"/>
      <c r="B912" s="39"/>
      <c r="C912" s="39"/>
      <c r="D912" s="39"/>
      <c r="E912" s="39"/>
      <c r="F912" s="39"/>
      <c r="G912" s="39"/>
      <c r="H912" s="39"/>
      <c r="I912" s="40"/>
    </row>
    <row r="913" spans="1:9" ht="25" x14ac:dyDescent="0.25">
      <c r="A913" s="31"/>
      <c r="B913" s="39"/>
      <c r="C913" s="39"/>
      <c r="D913" s="39"/>
      <c r="E913" s="39"/>
      <c r="F913" s="39"/>
      <c r="G913" s="39"/>
      <c r="H913" s="39"/>
      <c r="I913" s="40"/>
    </row>
    <row r="914" spans="1:9" ht="25" x14ac:dyDescent="0.25">
      <c r="A914" s="31"/>
      <c r="B914" s="39"/>
      <c r="C914" s="39"/>
      <c r="D914" s="39"/>
      <c r="E914" s="39"/>
      <c r="F914" s="39"/>
      <c r="G914" s="39"/>
      <c r="H914" s="39"/>
      <c r="I914" s="40"/>
    </row>
    <row r="915" spans="1:9" ht="25" x14ac:dyDescent="0.25">
      <c r="A915" s="31"/>
      <c r="B915" s="39"/>
      <c r="C915" s="39"/>
      <c r="D915" s="39"/>
      <c r="E915" s="39"/>
      <c r="F915" s="39"/>
      <c r="G915" s="39"/>
      <c r="H915" s="39"/>
      <c r="I915" s="40"/>
    </row>
    <row r="916" spans="1:9" ht="25" x14ac:dyDescent="0.25">
      <c r="A916" s="31"/>
      <c r="B916" s="39"/>
      <c r="C916" s="39"/>
      <c r="D916" s="39"/>
      <c r="E916" s="39"/>
      <c r="F916" s="39"/>
      <c r="G916" s="39"/>
      <c r="H916" s="39"/>
      <c r="I916" s="40"/>
    </row>
    <row r="917" spans="1:9" ht="25" x14ac:dyDescent="0.25">
      <c r="A917" s="31"/>
      <c r="B917" s="39"/>
      <c r="C917" s="39"/>
      <c r="D917" s="39"/>
      <c r="E917" s="39"/>
      <c r="F917" s="39"/>
      <c r="G917" s="39"/>
      <c r="H917" s="39"/>
      <c r="I917" s="40"/>
    </row>
    <row r="918" spans="1:9" ht="25" x14ac:dyDescent="0.25">
      <c r="A918" s="31"/>
      <c r="B918" s="39"/>
      <c r="C918" s="39"/>
      <c r="D918" s="39"/>
      <c r="E918" s="39"/>
      <c r="F918" s="39"/>
      <c r="G918" s="39"/>
      <c r="H918" s="39"/>
      <c r="I918" s="40"/>
    </row>
    <row r="919" spans="1:9" ht="25" x14ac:dyDescent="0.25">
      <c r="A919" s="31"/>
      <c r="B919" s="39"/>
      <c r="C919" s="39"/>
      <c r="D919" s="39"/>
      <c r="E919" s="39"/>
      <c r="F919" s="39"/>
      <c r="G919" s="39"/>
      <c r="H919" s="39"/>
      <c r="I919" s="40"/>
    </row>
    <row r="920" spans="1:9" ht="25" x14ac:dyDescent="0.25">
      <c r="A920" s="31"/>
      <c r="B920" s="39"/>
      <c r="C920" s="39"/>
      <c r="D920" s="39"/>
      <c r="E920" s="39"/>
      <c r="F920" s="39"/>
      <c r="G920" s="39"/>
      <c r="H920" s="39"/>
      <c r="I920" s="40"/>
    </row>
    <row r="921" spans="1:9" ht="25" x14ac:dyDescent="0.25">
      <c r="A921" s="31"/>
      <c r="B921" s="39"/>
      <c r="C921" s="39"/>
      <c r="D921" s="39"/>
      <c r="E921" s="39"/>
      <c r="F921" s="39"/>
      <c r="G921" s="39"/>
      <c r="H921" s="39"/>
      <c r="I921" s="40"/>
    </row>
    <row r="922" spans="1:9" ht="25" x14ac:dyDescent="0.25">
      <c r="A922" s="31"/>
      <c r="B922" s="39"/>
      <c r="C922" s="39"/>
      <c r="D922" s="39"/>
      <c r="E922" s="39"/>
      <c r="F922" s="39"/>
      <c r="G922" s="39"/>
      <c r="H922" s="39"/>
      <c r="I922" s="40"/>
    </row>
    <row r="923" spans="1:9" ht="25" x14ac:dyDescent="0.25">
      <c r="A923" s="31"/>
      <c r="B923" s="39"/>
      <c r="C923" s="39"/>
      <c r="D923" s="39"/>
      <c r="E923" s="39"/>
      <c r="F923" s="39"/>
      <c r="G923" s="39"/>
      <c r="H923" s="39"/>
      <c r="I923" s="40"/>
    </row>
    <row r="924" spans="1:9" ht="25" x14ac:dyDescent="0.25">
      <c r="A924" s="31"/>
      <c r="B924" s="39"/>
      <c r="C924" s="39"/>
      <c r="D924" s="39"/>
      <c r="E924" s="39"/>
      <c r="F924" s="39"/>
      <c r="G924" s="39"/>
      <c r="H924" s="39"/>
      <c r="I924" s="40"/>
    </row>
    <row r="925" spans="1:9" ht="25" x14ac:dyDescent="0.25">
      <c r="A925" s="31"/>
      <c r="B925" s="39"/>
      <c r="C925" s="39"/>
      <c r="D925" s="39"/>
      <c r="E925" s="39"/>
      <c r="F925" s="39"/>
      <c r="G925" s="39"/>
      <c r="H925" s="39"/>
      <c r="I925" s="40"/>
    </row>
    <row r="926" spans="1:9" ht="25" x14ac:dyDescent="0.25">
      <c r="A926" s="31"/>
      <c r="B926" s="39"/>
      <c r="C926" s="39"/>
      <c r="D926" s="39"/>
      <c r="E926" s="39"/>
      <c r="F926" s="39"/>
      <c r="G926" s="39"/>
      <c r="H926" s="39"/>
      <c r="I926" s="40"/>
    </row>
    <row r="927" spans="1:9" ht="25" x14ac:dyDescent="0.25">
      <c r="A927" s="31"/>
      <c r="B927" s="39"/>
      <c r="C927" s="39"/>
      <c r="D927" s="39"/>
      <c r="E927" s="39"/>
      <c r="F927" s="39"/>
      <c r="G927" s="39"/>
      <c r="H927" s="39"/>
      <c r="I927" s="40"/>
    </row>
    <row r="928" spans="1:9" ht="25" x14ac:dyDescent="0.25">
      <c r="A928" s="31"/>
      <c r="B928" s="39"/>
      <c r="C928" s="39"/>
      <c r="D928" s="39"/>
      <c r="E928" s="39"/>
      <c r="F928" s="39"/>
      <c r="G928" s="39"/>
      <c r="H928" s="39"/>
      <c r="I928" s="40"/>
    </row>
    <row r="929" spans="1:9" ht="25" x14ac:dyDescent="0.25">
      <c r="A929" s="31"/>
      <c r="B929" s="39"/>
      <c r="C929" s="39"/>
      <c r="D929" s="39"/>
      <c r="E929" s="39"/>
      <c r="F929" s="39"/>
      <c r="G929" s="39"/>
      <c r="H929" s="39"/>
      <c r="I929" s="40"/>
    </row>
    <row r="930" spans="1:9" ht="25" x14ac:dyDescent="0.25">
      <c r="A930" s="31"/>
      <c r="B930" s="39"/>
      <c r="C930" s="39"/>
      <c r="D930" s="39"/>
      <c r="E930" s="39"/>
      <c r="F930" s="39"/>
      <c r="G930" s="39"/>
      <c r="H930" s="39"/>
      <c r="I930" s="40"/>
    </row>
    <row r="931" spans="1:9" ht="25" x14ac:dyDescent="0.25">
      <c r="A931" s="31"/>
      <c r="B931" s="39"/>
      <c r="C931" s="39"/>
      <c r="D931" s="39"/>
      <c r="E931" s="39"/>
      <c r="F931" s="39"/>
      <c r="G931" s="39"/>
      <c r="H931" s="39"/>
      <c r="I931" s="40"/>
    </row>
    <row r="932" spans="1:9" ht="25" x14ac:dyDescent="0.25">
      <c r="A932" s="31"/>
      <c r="B932" s="39"/>
      <c r="C932" s="39"/>
      <c r="D932" s="39"/>
      <c r="E932" s="39"/>
      <c r="F932" s="39"/>
      <c r="G932" s="39"/>
      <c r="H932" s="39"/>
      <c r="I932" s="40"/>
    </row>
    <row r="933" spans="1:9" ht="25" x14ac:dyDescent="0.25">
      <c r="A933" s="31"/>
      <c r="B933" s="39"/>
      <c r="C933" s="39"/>
      <c r="D933" s="39"/>
      <c r="E933" s="39"/>
      <c r="F933" s="39"/>
      <c r="G933" s="39"/>
      <c r="H933" s="39"/>
      <c r="I933" s="40"/>
    </row>
    <row r="934" spans="1:9" ht="25" x14ac:dyDescent="0.25">
      <c r="A934" s="31"/>
      <c r="B934" s="39"/>
      <c r="C934" s="39"/>
      <c r="D934" s="39"/>
      <c r="E934" s="39"/>
      <c r="F934" s="39"/>
      <c r="G934" s="39"/>
      <c r="H934" s="39"/>
      <c r="I934" s="40"/>
    </row>
    <row r="935" spans="1:9" ht="25" x14ac:dyDescent="0.25">
      <c r="A935" s="31"/>
      <c r="B935" s="39"/>
      <c r="C935" s="39"/>
      <c r="D935" s="39"/>
      <c r="E935" s="39"/>
      <c r="F935" s="39"/>
      <c r="G935" s="39"/>
      <c r="H935" s="39"/>
      <c r="I935" s="40"/>
    </row>
    <row r="936" spans="1:9" ht="25" x14ac:dyDescent="0.25">
      <c r="A936" s="31"/>
      <c r="B936" s="39"/>
      <c r="C936" s="39"/>
      <c r="D936" s="39"/>
      <c r="E936" s="39"/>
      <c r="F936" s="39"/>
      <c r="G936" s="39"/>
      <c r="H936" s="39"/>
      <c r="I936" s="40"/>
    </row>
    <row r="937" spans="1:9" ht="25" x14ac:dyDescent="0.25">
      <c r="A937" s="31"/>
      <c r="B937" s="39"/>
      <c r="C937" s="39"/>
      <c r="D937" s="39"/>
      <c r="E937" s="39"/>
      <c r="F937" s="39"/>
      <c r="G937" s="39"/>
      <c r="H937" s="39"/>
      <c r="I937" s="40"/>
    </row>
    <row r="938" spans="1:9" ht="25" x14ac:dyDescent="0.25">
      <c r="A938" s="31"/>
      <c r="B938" s="39"/>
      <c r="C938" s="39"/>
      <c r="D938" s="39"/>
      <c r="E938" s="39"/>
      <c r="F938" s="39"/>
      <c r="G938" s="39"/>
      <c r="H938" s="39"/>
      <c r="I938" s="40"/>
    </row>
    <row r="939" spans="1:9" ht="25" x14ac:dyDescent="0.25">
      <c r="A939" s="31"/>
      <c r="B939" s="39"/>
      <c r="C939" s="39"/>
      <c r="D939" s="39"/>
      <c r="E939" s="39"/>
      <c r="F939" s="39"/>
      <c r="G939" s="39"/>
      <c r="H939" s="39"/>
      <c r="I939" s="40"/>
    </row>
    <row r="940" spans="1:9" ht="25" x14ac:dyDescent="0.25">
      <c r="A940" s="31"/>
      <c r="B940" s="39"/>
      <c r="C940" s="39"/>
      <c r="D940" s="39"/>
      <c r="E940" s="39"/>
      <c r="F940" s="39"/>
      <c r="G940" s="39"/>
      <c r="H940" s="39"/>
      <c r="I940" s="40"/>
    </row>
    <row r="941" spans="1:9" ht="25" x14ac:dyDescent="0.25">
      <c r="A941" s="31"/>
      <c r="B941" s="39"/>
      <c r="C941" s="39"/>
      <c r="D941" s="39"/>
      <c r="E941" s="39"/>
      <c r="F941" s="39"/>
      <c r="G941" s="39"/>
      <c r="H941" s="39"/>
      <c r="I941" s="40"/>
    </row>
    <row r="942" spans="1:9" ht="25" x14ac:dyDescent="0.25">
      <c r="A942" s="31"/>
      <c r="B942" s="39"/>
      <c r="C942" s="39"/>
      <c r="D942" s="39"/>
      <c r="E942" s="39"/>
      <c r="F942" s="39"/>
      <c r="G942" s="39"/>
      <c r="H942" s="39"/>
      <c r="I942" s="40"/>
    </row>
    <row r="943" spans="1:9" ht="25" x14ac:dyDescent="0.25">
      <c r="A943" s="31"/>
      <c r="B943" s="39"/>
      <c r="C943" s="39"/>
      <c r="D943" s="39"/>
      <c r="E943" s="39"/>
      <c r="F943" s="39"/>
      <c r="G943" s="39"/>
      <c r="H943" s="39"/>
      <c r="I943" s="40"/>
    </row>
    <row r="944" spans="1:9" ht="25" x14ac:dyDescent="0.25">
      <c r="A944" s="31"/>
      <c r="B944" s="39"/>
      <c r="C944" s="39"/>
      <c r="D944" s="39"/>
      <c r="E944" s="39"/>
      <c r="F944" s="39"/>
      <c r="G944" s="39"/>
      <c r="H944" s="39"/>
      <c r="I944" s="40"/>
    </row>
    <row r="945" spans="1:9" ht="25" x14ac:dyDescent="0.25">
      <c r="A945" s="31"/>
      <c r="B945" s="39"/>
      <c r="C945" s="39"/>
      <c r="D945" s="39"/>
      <c r="E945" s="39"/>
      <c r="F945" s="39"/>
      <c r="G945" s="39"/>
      <c r="H945" s="39"/>
      <c r="I945" s="40"/>
    </row>
    <row r="946" spans="1:9" ht="25" x14ac:dyDescent="0.25">
      <c r="A946" s="31"/>
      <c r="B946" s="39"/>
      <c r="C946" s="39"/>
      <c r="D946" s="39"/>
      <c r="E946" s="39"/>
      <c r="F946" s="39"/>
      <c r="G946" s="39"/>
      <c r="H946" s="39"/>
      <c r="I946" s="40"/>
    </row>
    <row r="947" spans="1:9" ht="25" x14ac:dyDescent="0.25">
      <c r="A947" s="31"/>
      <c r="B947" s="39"/>
      <c r="C947" s="39"/>
      <c r="D947" s="39"/>
      <c r="E947" s="39"/>
      <c r="F947" s="39"/>
      <c r="G947" s="39"/>
      <c r="H947" s="39"/>
      <c r="I947" s="40"/>
    </row>
    <row r="948" spans="1:9" ht="25" x14ac:dyDescent="0.25">
      <c r="A948" s="31"/>
      <c r="B948" s="39"/>
      <c r="C948" s="39"/>
      <c r="D948" s="39"/>
      <c r="E948" s="39"/>
      <c r="F948" s="39"/>
      <c r="G948" s="39"/>
      <c r="H948" s="39"/>
      <c r="I948" s="40"/>
    </row>
    <row r="949" spans="1:9" ht="25" x14ac:dyDescent="0.25">
      <c r="A949" s="31"/>
      <c r="B949" s="39"/>
      <c r="C949" s="39"/>
      <c r="D949" s="39"/>
      <c r="E949" s="39"/>
      <c r="F949" s="39"/>
      <c r="G949" s="39"/>
      <c r="H949" s="39"/>
      <c r="I949" s="40"/>
    </row>
    <row r="950" spans="1:9" ht="25" x14ac:dyDescent="0.25">
      <c r="A950" s="31"/>
      <c r="B950" s="39"/>
      <c r="C950" s="39"/>
      <c r="D950" s="39"/>
      <c r="E950" s="39"/>
      <c r="F950" s="39"/>
      <c r="G950" s="39"/>
      <c r="H950" s="39"/>
      <c r="I950" s="40"/>
    </row>
    <row r="951" spans="1:9" ht="25" x14ac:dyDescent="0.25">
      <c r="A951" s="31"/>
      <c r="B951" s="39"/>
      <c r="C951" s="39"/>
      <c r="D951" s="39"/>
      <c r="E951" s="39"/>
      <c r="F951" s="39"/>
      <c r="G951" s="39"/>
      <c r="H951" s="39"/>
      <c r="I951" s="40"/>
    </row>
    <row r="952" spans="1:9" ht="25" x14ac:dyDescent="0.25">
      <c r="A952" s="31"/>
      <c r="B952" s="39"/>
      <c r="C952" s="39"/>
      <c r="D952" s="39"/>
      <c r="E952" s="39"/>
      <c r="F952" s="39"/>
      <c r="G952" s="39"/>
      <c r="H952" s="39"/>
      <c r="I952" s="40"/>
    </row>
    <row r="953" spans="1:9" ht="25" x14ac:dyDescent="0.25">
      <c r="A953" s="31"/>
      <c r="B953" s="39"/>
      <c r="C953" s="39"/>
      <c r="D953" s="39"/>
      <c r="E953" s="39"/>
      <c r="F953" s="39"/>
      <c r="G953" s="39"/>
      <c r="H953" s="39"/>
      <c r="I953" s="40"/>
    </row>
    <row r="954" spans="1:9" ht="25" x14ac:dyDescent="0.25">
      <c r="A954" s="31"/>
      <c r="B954" s="39"/>
      <c r="C954" s="39"/>
      <c r="D954" s="39"/>
      <c r="E954" s="39"/>
      <c r="F954" s="39"/>
      <c r="G954" s="39"/>
      <c r="H954" s="39"/>
      <c r="I954" s="40"/>
    </row>
    <row r="955" spans="1:9" ht="25" x14ac:dyDescent="0.25">
      <c r="A955" s="31"/>
      <c r="B955" s="39"/>
      <c r="C955" s="39"/>
      <c r="D955" s="39"/>
      <c r="E955" s="39"/>
      <c r="F955" s="39"/>
      <c r="G955" s="39"/>
      <c r="H955" s="39"/>
      <c r="I955" s="40"/>
    </row>
    <row r="956" spans="1:9" ht="25" x14ac:dyDescent="0.25">
      <c r="A956" s="31"/>
      <c r="B956" s="39"/>
      <c r="C956" s="39"/>
      <c r="D956" s="39"/>
      <c r="E956" s="39"/>
      <c r="F956" s="39"/>
      <c r="G956" s="39"/>
      <c r="H956" s="39"/>
      <c r="I956" s="40"/>
    </row>
    <row r="957" spans="1:9" ht="25" x14ac:dyDescent="0.25">
      <c r="A957" s="31"/>
      <c r="B957" s="39"/>
      <c r="C957" s="39"/>
      <c r="D957" s="39"/>
      <c r="E957" s="39"/>
      <c r="F957" s="39"/>
      <c r="G957" s="39"/>
      <c r="H957" s="39"/>
      <c r="I957" s="40"/>
    </row>
    <row r="958" spans="1:9" ht="25" x14ac:dyDescent="0.25">
      <c r="A958" s="31"/>
      <c r="B958" s="39"/>
      <c r="C958" s="39"/>
      <c r="D958" s="39"/>
      <c r="E958" s="39"/>
      <c r="F958" s="39"/>
      <c r="G958" s="39"/>
      <c r="H958" s="39"/>
      <c r="I958" s="40"/>
    </row>
    <row r="959" spans="1:9" ht="25" x14ac:dyDescent="0.25">
      <c r="A959" s="31"/>
      <c r="B959" s="39"/>
      <c r="C959" s="39"/>
      <c r="D959" s="39"/>
      <c r="E959" s="39"/>
      <c r="F959" s="39"/>
      <c r="G959" s="39"/>
      <c r="H959" s="39"/>
      <c r="I959" s="40"/>
    </row>
    <row r="960" spans="1:9" ht="25" x14ac:dyDescent="0.25">
      <c r="A960" s="31"/>
      <c r="B960" s="39"/>
      <c r="C960" s="39"/>
      <c r="D960" s="39"/>
      <c r="E960" s="39"/>
      <c r="F960" s="39"/>
      <c r="G960" s="39"/>
      <c r="H960" s="39"/>
      <c r="I960" s="40"/>
    </row>
    <row r="961" spans="1:9" ht="25" x14ac:dyDescent="0.25">
      <c r="A961" s="31"/>
      <c r="B961" s="39"/>
      <c r="C961" s="39"/>
      <c r="D961" s="39"/>
      <c r="E961" s="39"/>
      <c r="F961" s="39"/>
      <c r="G961" s="39"/>
      <c r="H961" s="39"/>
      <c r="I961" s="40"/>
    </row>
    <row r="962" spans="1:9" ht="25" x14ac:dyDescent="0.25">
      <c r="A962" s="31"/>
      <c r="B962" s="39"/>
      <c r="C962" s="39"/>
      <c r="D962" s="39"/>
      <c r="E962" s="39"/>
      <c r="F962" s="39"/>
      <c r="G962" s="39"/>
      <c r="H962" s="39"/>
      <c r="I962" s="40"/>
    </row>
    <row r="963" spans="1:9" ht="25" x14ac:dyDescent="0.25">
      <c r="A963" s="31"/>
      <c r="B963" s="39"/>
      <c r="C963" s="39"/>
      <c r="D963" s="39"/>
      <c r="E963" s="39"/>
      <c r="F963" s="39"/>
      <c r="G963" s="39"/>
      <c r="H963" s="39"/>
      <c r="I963" s="40"/>
    </row>
    <row r="964" spans="1:9" ht="25" x14ac:dyDescent="0.25">
      <c r="A964" s="31"/>
      <c r="B964" s="39"/>
      <c r="C964" s="39"/>
      <c r="D964" s="39"/>
      <c r="E964" s="39"/>
      <c r="F964" s="39"/>
      <c r="G964" s="39"/>
      <c r="H964" s="39"/>
      <c r="I964" s="40"/>
    </row>
    <row r="965" spans="1:9" ht="25" x14ac:dyDescent="0.25">
      <c r="A965" s="31"/>
      <c r="B965" s="39"/>
      <c r="C965" s="39"/>
      <c r="D965" s="39"/>
      <c r="E965" s="39"/>
      <c r="F965" s="39"/>
      <c r="G965" s="39"/>
      <c r="H965" s="39"/>
      <c r="I965" s="40"/>
    </row>
    <row r="966" spans="1:9" ht="25" x14ac:dyDescent="0.25">
      <c r="A966" s="31"/>
      <c r="B966" s="39"/>
      <c r="C966" s="39"/>
      <c r="D966" s="39"/>
      <c r="E966" s="39"/>
      <c r="F966" s="39"/>
      <c r="G966" s="39"/>
      <c r="H966" s="39"/>
      <c r="I966" s="40"/>
    </row>
    <row r="967" spans="1:9" ht="25" x14ac:dyDescent="0.25">
      <c r="A967" s="31"/>
      <c r="B967" s="39"/>
      <c r="C967" s="39"/>
      <c r="D967" s="39"/>
      <c r="E967" s="39"/>
      <c r="F967" s="39"/>
      <c r="G967" s="39"/>
      <c r="H967" s="39"/>
      <c r="I967" s="40"/>
    </row>
    <row r="968" spans="1:9" ht="25" x14ac:dyDescent="0.25">
      <c r="A968" s="31"/>
      <c r="B968" s="39"/>
      <c r="C968" s="39"/>
      <c r="D968" s="39"/>
      <c r="E968" s="39"/>
      <c r="F968" s="39"/>
      <c r="G968" s="39"/>
      <c r="H968" s="39"/>
      <c r="I968" s="40"/>
    </row>
    <row r="969" spans="1:9" ht="25" x14ac:dyDescent="0.25">
      <c r="A969" s="31"/>
      <c r="B969" s="39"/>
      <c r="C969" s="39"/>
      <c r="D969" s="39"/>
      <c r="E969" s="39"/>
      <c r="F969" s="39"/>
      <c r="G969" s="39"/>
      <c r="H969" s="39"/>
      <c r="I969" s="40"/>
    </row>
    <row r="970" spans="1:9" ht="25" x14ac:dyDescent="0.25">
      <c r="A970" s="31"/>
      <c r="B970" s="39"/>
      <c r="C970" s="39"/>
      <c r="D970" s="39"/>
      <c r="E970" s="39"/>
      <c r="F970" s="39"/>
      <c r="G970" s="39"/>
      <c r="H970" s="39"/>
      <c r="I970" s="40"/>
    </row>
    <row r="971" spans="1:9" ht="25" x14ac:dyDescent="0.25">
      <c r="A971" s="31"/>
      <c r="B971" s="39"/>
      <c r="C971" s="39"/>
      <c r="D971" s="39"/>
      <c r="E971" s="39"/>
      <c r="F971" s="39"/>
      <c r="G971" s="39"/>
      <c r="H971" s="39"/>
      <c r="I971" s="40"/>
    </row>
    <row r="972" spans="1:9" ht="25" x14ac:dyDescent="0.25">
      <c r="A972" s="31"/>
      <c r="B972" s="39"/>
      <c r="C972" s="39"/>
      <c r="D972" s="39"/>
      <c r="E972" s="39"/>
      <c r="F972" s="39"/>
      <c r="G972" s="39"/>
      <c r="H972" s="39"/>
      <c r="I972" s="40"/>
    </row>
    <row r="973" spans="1:9" ht="25" x14ac:dyDescent="0.25">
      <c r="A973" s="31"/>
      <c r="B973" s="39"/>
      <c r="C973" s="39"/>
      <c r="D973" s="39"/>
      <c r="E973" s="39"/>
      <c r="F973" s="39"/>
      <c r="G973" s="39"/>
      <c r="H973" s="39"/>
      <c r="I973" s="40"/>
    </row>
    <row r="974" spans="1:9" ht="25" x14ac:dyDescent="0.25">
      <c r="A974" s="31"/>
      <c r="B974" s="39"/>
      <c r="C974" s="39"/>
      <c r="D974" s="39"/>
      <c r="E974" s="39"/>
      <c r="F974" s="39"/>
      <c r="G974" s="39"/>
      <c r="H974" s="39"/>
      <c r="I974" s="40"/>
    </row>
    <row r="975" spans="1:9" ht="25" x14ac:dyDescent="0.25">
      <c r="A975" s="31"/>
      <c r="B975" s="39"/>
      <c r="C975" s="39"/>
      <c r="D975" s="39"/>
      <c r="E975" s="39"/>
      <c r="F975" s="39"/>
      <c r="G975" s="39"/>
      <c r="H975" s="39"/>
      <c r="I975" s="40"/>
    </row>
    <row r="976" spans="1:9" ht="25" x14ac:dyDescent="0.25">
      <c r="A976" s="31"/>
      <c r="B976" s="39"/>
      <c r="C976" s="39"/>
      <c r="D976" s="39"/>
      <c r="E976" s="39"/>
      <c r="F976" s="39"/>
      <c r="G976" s="39"/>
      <c r="H976" s="39"/>
      <c r="I976" s="40"/>
    </row>
    <row r="977" spans="1:9" ht="25" x14ac:dyDescent="0.25">
      <c r="A977" s="31"/>
      <c r="B977" s="39"/>
      <c r="C977" s="39"/>
      <c r="D977" s="39"/>
      <c r="E977" s="39"/>
      <c r="F977" s="39"/>
      <c r="G977" s="39"/>
      <c r="H977" s="39"/>
      <c r="I977" s="40"/>
    </row>
    <row r="978" spans="1:9" ht="25" x14ac:dyDescent="0.25">
      <c r="A978" s="31"/>
      <c r="B978" s="39"/>
      <c r="C978" s="39"/>
      <c r="D978" s="39"/>
      <c r="E978" s="39"/>
      <c r="F978" s="39"/>
      <c r="G978" s="39"/>
      <c r="H978" s="39"/>
      <c r="I978" s="40"/>
    </row>
    <row r="979" spans="1:9" ht="25" x14ac:dyDescent="0.25">
      <c r="A979" s="31"/>
      <c r="B979" s="39"/>
      <c r="C979" s="39"/>
      <c r="D979" s="39"/>
      <c r="E979" s="39"/>
      <c r="F979" s="39"/>
      <c r="G979" s="39"/>
      <c r="H979" s="39"/>
      <c r="I979" s="40"/>
    </row>
    <row r="980" spans="1:9" ht="25" x14ac:dyDescent="0.25">
      <c r="A980" s="31"/>
      <c r="B980" s="39"/>
      <c r="C980" s="39"/>
      <c r="D980" s="39"/>
      <c r="E980" s="39"/>
      <c r="F980" s="39"/>
      <c r="G980" s="39"/>
      <c r="H980" s="39"/>
      <c r="I980" s="40"/>
    </row>
    <row r="981" spans="1:9" ht="25" x14ac:dyDescent="0.25">
      <c r="A981" s="31"/>
      <c r="B981" s="39"/>
      <c r="C981" s="39"/>
      <c r="D981" s="39"/>
      <c r="E981" s="39"/>
      <c r="F981" s="39"/>
      <c r="G981" s="39"/>
      <c r="H981" s="39"/>
      <c r="I981" s="40"/>
    </row>
    <row r="982" spans="1:9" ht="25" x14ac:dyDescent="0.25">
      <c r="A982" s="31"/>
      <c r="B982" s="39"/>
      <c r="C982" s="39"/>
      <c r="D982" s="39"/>
      <c r="E982" s="39"/>
      <c r="F982" s="39"/>
      <c r="G982" s="39"/>
      <c r="H982" s="39"/>
      <c r="I982" s="40"/>
    </row>
    <row r="983" spans="1:9" ht="25" x14ac:dyDescent="0.25">
      <c r="A983" s="31"/>
      <c r="B983" s="39"/>
      <c r="C983" s="39"/>
      <c r="D983" s="39"/>
      <c r="E983" s="39"/>
      <c r="F983" s="39"/>
      <c r="G983" s="39"/>
      <c r="H983" s="39"/>
      <c r="I983" s="40"/>
    </row>
    <row r="984" spans="1:9" ht="25" x14ac:dyDescent="0.25">
      <c r="A984" s="31"/>
      <c r="B984" s="39"/>
      <c r="C984" s="39"/>
      <c r="D984" s="39"/>
      <c r="E984" s="39"/>
      <c r="F984" s="39"/>
      <c r="G984" s="39"/>
      <c r="H984" s="39"/>
      <c r="I984" s="40"/>
    </row>
    <row r="985" spans="1:9" ht="25" x14ac:dyDescent="0.25">
      <c r="A985" s="31"/>
      <c r="B985" s="39"/>
      <c r="C985" s="39"/>
      <c r="D985" s="39"/>
      <c r="E985" s="39"/>
      <c r="F985" s="39"/>
      <c r="G985" s="39"/>
      <c r="H985" s="39"/>
      <c r="I985" s="40"/>
    </row>
    <row r="986" spans="1:9" ht="25" x14ac:dyDescent="0.25">
      <c r="A986" s="31"/>
      <c r="B986" s="39"/>
      <c r="C986" s="39"/>
      <c r="D986" s="39"/>
      <c r="E986" s="39"/>
      <c r="F986" s="39"/>
      <c r="G986" s="39"/>
      <c r="H986" s="39"/>
      <c r="I986" s="40"/>
    </row>
    <row r="987" spans="1:9" ht="25" x14ac:dyDescent="0.25">
      <c r="A987" s="31"/>
      <c r="B987" s="39"/>
      <c r="C987" s="39"/>
      <c r="D987" s="39"/>
      <c r="E987" s="39"/>
      <c r="F987" s="39"/>
      <c r="G987" s="39"/>
      <c r="H987" s="39"/>
      <c r="I987" s="40"/>
    </row>
    <row r="988" spans="1:9" ht="25" x14ac:dyDescent="0.25">
      <c r="A988" s="31"/>
      <c r="B988" s="39"/>
      <c r="C988" s="39"/>
      <c r="D988" s="39"/>
      <c r="E988" s="39"/>
      <c r="F988" s="39"/>
      <c r="G988" s="39"/>
      <c r="H988" s="39"/>
      <c r="I988" s="40"/>
    </row>
    <row r="989" spans="1:9" ht="25" x14ac:dyDescent="0.25">
      <c r="A989" s="31"/>
      <c r="B989" s="39"/>
      <c r="C989" s="39"/>
      <c r="D989" s="39"/>
      <c r="E989" s="39"/>
      <c r="F989" s="39"/>
      <c r="G989" s="39"/>
      <c r="H989" s="39"/>
      <c r="I989" s="40"/>
    </row>
    <row r="990" spans="1:9" ht="25" x14ac:dyDescent="0.25">
      <c r="A990" s="31"/>
      <c r="B990" s="39"/>
      <c r="C990" s="39"/>
      <c r="D990" s="39"/>
      <c r="E990" s="39"/>
      <c r="F990" s="39"/>
      <c r="G990" s="39"/>
      <c r="H990" s="39"/>
      <c r="I990" s="40"/>
    </row>
    <row r="991" spans="1:9" ht="25" x14ac:dyDescent="0.25">
      <c r="A991" s="31"/>
      <c r="B991" s="39"/>
      <c r="C991" s="39"/>
      <c r="D991" s="39"/>
      <c r="E991" s="39"/>
      <c r="F991" s="39"/>
      <c r="G991" s="39"/>
      <c r="H991" s="39"/>
      <c r="I991" s="40"/>
    </row>
    <row r="992" spans="1:9" ht="25" x14ac:dyDescent="0.25">
      <c r="A992" s="31"/>
      <c r="B992" s="39"/>
      <c r="C992" s="39"/>
      <c r="D992" s="39"/>
      <c r="E992" s="39"/>
      <c r="F992" s="39"/>
      <c r="G992" s="39"/>
      <c r="H992" s="39"/>
      <c r="I992" s="40"/>
    </row>
    <row r="993" spans="1:9" ht="25" x14ac:dyDescent="0.25">
      <c r="A993" s="31"/>
      <c r="B993" s="39"/>
      <c r="C993" s="39"/>
      <c r="D993" s="39"/>
      <c r="E993" s="39"/>
      <c r="F993" s="39"/>
      <c r="G993" s="39"/>
      <c r="H993" s="39"/>
      <c r="I993" s="40"/>
    </row>
    <row r="994" spans="1:9" ht="25" x14ac:dyDescent="0.25">
      <c r="A994" s="31"/>
      <c r="B994" s="39"/>
      <c r="C994" s="39"/>
      <c r="D994" s="39"/>
      <c r="E994" s="39"/>
      <c r="F994" s="39"/>
      <c r="G994" s="39"/>
      <c r="H994" s="39"/>
      <c r="I99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2" t="s">
        <v>0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27</v>
      </c>
      <c r="K1" s="2" t="s">
        <v>128</v>
      </c>
      <c r="L1" s="2" t="s">
        <v>129</v>
      </c>
    </row>
    <row r="2" spans="1:12" ht="15.75" customHeight="1" x14ac:dyDescent="0.15">
      <c r="A2" s="4">
        <v>42210</v>
      </c>
      <c r="B2" s="56">
        <v>0.17502314814814815</v>
      </c>
      <c r="C2" s="2">
        <v>32.1</v>
      </c>
      <c r="D2" s="2">
        <v>1044.4000000000001</v>
      </c>
      <c r="E2" s="2">
        <v>15</v>
      </c>
      <c r="F2" s="2">
        <v>1.08</v>
      </c>
      <c r="G2" s="2">
        <v>4.1760000000000002</v>
      </c>
      <c r="H2" s="2">
        <v>4741</v>
      </c>
      <c r="I2" s="2">
        <v>2.19</v>
      </c>
      <c r="J2" s="2">
        <v>6.62</v>
      </c>
      <c r="K2" s="2">
        <v>0.1</v>
      </c>
      <c r="L2" s="2">
        <v>-333</v>
      </c>
    </row>
    <row r="3" spans="1:12" ht="15.75" customHeight="1" x14ac:dyDescent="0.15">
      <c r="B3" s="56">
        <v>0.17556712962962964</v>
      </c>
      <c r="C3" s="2">
        <v>32.9</v>
      </c>
      <c r="D3" s="2">
        <v>1044.3</v>
      </c>
      <c r="E3" s="2">
        <v>10.6</v>
      </c>
      <c r="F3" s="2">
        <v>0.75</v>
      </c>
      <c r="G3" s="2">
        <v>4.984</v>
      </c>
      <c r="H3" s="2">
        <v>5731</v>
      </c>
      <c r="I3" s="2">
        <v>2.64</v>
      </c>
      <c r="J3" s="2">
        <v>6.49</v>
      </c>
      <c r="K3" s="2">
        <v>7</v>
      </c>
      <c r="L3" s="2">
        <v>-330.7</v>
      </c>
    </row>
    <row r="4" spans="1:12" ht="15.75" customHeight="1" x14ac:dyDescent="0.15">
      <c r="B4" s="56">
        <v>0.17608796296296297</v>
      </c>
      <c r="C4" s="2">
        <v>32</v>
      </c>
      <c r="D4" s="2">
        <v>1044.5</v>
      </c>
      <c r="E4" s="2">
        <v>1.3</v>
      </c>
      <c r="F4" s="2">
        <v>0.09</v>
      </c>
      <c r="G4" s="2">
        <v>21.736000000000001</v>
      </c>
      <c r="H4" s="2">
        <v>24660</v>
      </c>
      <c r="I4" s="2">
        <v>12.94</v>
      </c>
      <c r="J4" s="2">
        <v>6.25</v>
      </c>
      <c r="K4" s="2">
        <v>19.8</v>
      </c>
      <c r="L4" s="2">
        <v>-309.5</v>
      </c>
    </row>
    <row r="5" spans="1:12" ht="15.75" customHeight="1" x14ac:dyDescent="0.15">
      <c r="B5" s="56">
        <v>0.1763888888888889</v>
      </c>
      <c r="C5" s="2">
        <v>28.7</v>
      </c>
      <c r="D5" s="2">
        <v>1044.4000000000001</v>
      </c>
      <c r="E5" s="2">
        <v>6</v>
      </c>
      <c r="F5" s="2">
        <v>0.4</v>
      </c>
      <c r="G5" s="2">
        <v>38.045000000000002</v>
      </c>
      <c r="H5" s="2">
        <v>40717</v>
      </c>
      <c r="I5" s="2">
        <v>24.06</v>
      </c>
      <c r="J5" s="2">
        <v>6.34</v>
      </c>
      <c r="K5" s="2">
        <v>14.6</v>
      </c>
      <c r="L5" s="2">
        <v>-307.60000000000002</v>
      </c>
    </row>
    <row r="6" spans="1:12" ht="15.75" customHeight="1" x14ac:dyDescent="0.15">
      <c r="B6" s="56">
        <v>0.1854976851851852</v>
      </c>
      <c r="C6" s="2">
        <v>31.6</v>
      </c>
      <c r="D6" s="2">
        <v>1044.7</v>
      </c>
      <c r="E6" s="2">
        <v>33.1</v>
      </c>
      <c r="F6" s="2">
        <v>2.41</v>
      </c>
      <c r="G6" s="2">
        <v>3.8980000000000001</v>
      </c>
      <c r="H6" s="2">
        <v>4391</v>
      </c>
      <c r="I6" s="2">
        <v>2.04</v>
      </c>
      <c r="J6" s="2">
        <v>7.37</v>
      </c>
      <c r="K6" s="2">
        <v>-39</v>
      </c>
      <c r="L6" s="2">
        <v>-202.4</v>
      </c>
    </row>
    <row r="7" spans="1:12" ht="15.75" customHeight="1" x14ac:dyDescent="0.15">
      <c r="B7" s="56">
        <v>0.18578703703703703</v>
      </c>
      <c r="C7" s="2">
        <v>32.1</v>
      </c>
      <c r="D7" s="2">
        <v>1044.5999999999999</v>
      </c>
      <c r="E7" s="2">
        <v>28</v>
      </c>
      <c r="F7" s="2">
        <v>2.02</v>
      </c>
      <c r="G7" s="2">
        <v>3.95</v>
      </c>
      <c r="H7" s="2">
        <v>4489</v>
      </c>
      <c r="I7" s="2">
        <v>2.06</v>
      </c>
      <c r="J7" s="2">
        <v>7.24</v>
      </c>
      <c r="K7" s="2">
        <v>-32.4</v>
      </c>
      <c r="L7" s="2">
        <v>-191.5</v>
      </c>
    </row>
    <row r="8" spans="1:12" ht="15.75" customHeight="1" x14ac:dyDescent="0.15">
      <c r="B8" s="56">
        <v>0.18605324074074073</v>
      </c>
      <c r="C8" s="2">
        <v>29.2</v>
      </c>
      <c r="D8" s="2">
        <v>1044.7</v>
      </c>
      <c r="E8" s="2">
        <v>20.3</v>
      </c>
      <c r="F8" s="2">
        <v>1.42</v>
      </c>
      <c r="G8" s="2">
        <v>26.64</v>
      </c>
      <c r="H8" s="2">
        <v>28790</v>
      </c>
      <c r="I8" s="2">
        <v>16.22</v>
      </c>
      <c r="J8" s="2">
        <v>6.39</v>
      </c>
      <c r="K8" s="2">
        <v>11.9</v>
      </c>
      <c r="L8" s="2">
        <v>-244.4</v>
      </c>
    </row>
    <row r="9" spans="1:12" ht="15.75" customHeight="1" x14ac:dyDescent="0.15">
      <c r="B9" s="56">
        <v>0.19684027777777777</v>
      </c>
      <c r="C9" s="2">
        <v>30.7</v>
      </c>
      <c r="D9" s="2">
        <v>1044.5999999999999</v>
      </c>
      <c r="E9" s="2">
        <v>66.8</v>
      </c>
      <c r="F9" s="2">
        <v>4.93</v>
      </c>
      <c r="G9" s="2">
        <v>3.6869999999999998</v>
      </c>
      <c r="H9" s="2">
        <v>4090</v>
      </c>
      <c r="I9" s="2">
        <v>1.92</v>
      </c>
      <c r="J9" s="2">
        <v>6.73</v>
      </c>
      <c r="K9" s="2">
        <v>-5.7</v>
      </c>
      <c r="L9" s="2">
        <v>-17.7</v>
      </c>
    </row>
    <row r="10" spans="1:12" ht="15.75" customHeight="1" x14ac:dyDescent="0.15">
      <c r="B10" s="56">
        <v>0.1973263888888889</v>
      </c>
      <c r="C10" s="2">
        <v>31.4</v>
      </c>
      <c r="D10" s="2">
        <v>1044.5999999999999</v>
      </c>
      <c r="E10" s="2">
        <v>57.5</v>
      </c>
      <c r="F10" s="2">
        <v>4.21</v>
      </c>
      <c r="G10" s="2">
        <v>3.7909999999999999</v>
      </c>
      <c r="H10" s="2">
        <v>4257</v>
      </c>
      <c r="I10" s="2">
        <v>1.98</v>
      </c>
      <c r="J10" s="2">
        <v>6.66</v>
      </c>
      <c r="K10" s="2">
        <v>-1.9</v>
      </c>
      <c r="L10" s="2">
        <v>-121.1</v>
      </c>
    </row>
    <row r="11" spans="1:12" ht="15.75" customHeight="1" x14ac:dyDescent="0.15">
      <c r="B11" s="56">
        <v>0.19908564814814814</v>
      </c>
      <c r="C11" s="2">
        <v>29.2</v>
      </c>
      <c r="D11" s="2">
        <v>1044.7</v>
      </c>
      <c r="E11" s="2">
        <v>5.4</v>
      </c>
      <c r="F11" s="2">
        <v>0.38</v>
      </c>
      <c r="G11" s="2">
        <v>26.332999999999998</v>
      </c>
      <c r="H11" s="2">
        <v>28455</v>
      </c>
      <c r="I11" s="2">
        <v>16.02</v>
      </c>
      <c r="J11" s="2">
        <v>6.49</v>
      </c>
      <c r="K11" s="2">
        <v>6.6</v>
      </c>
      <c r="L11" s="2">
        <v>-262.2</v>
      </c>
    </row>
    <row r="12" spans="1:12" ht="15.75" customHeight="1" x14ac:dyDescent="0.15">
      <c r="B12" s="56">
        <v>0.19945601851851852</v>
      </c>
      <c r="C12" s="2">
        <v>26.8</v>
      </c>
      <c r="D12" s="2">
        <v>1044.5999999999999</v>
      </c>
      <c r="E12" s="2">
        <v>5.6</v>
      </c>
      <c r="F12" s="2">
        <v>0.4</v>
      </c>
      <c r="G12" s="2">
        <v>35.19</v>
      </c>
      <c r="H12" s="2">
        <v>36398</v>
      </c>
      <c r="I12" s="2">
        <v>22.11</v>
      </c>
      <c r="J12" s="2">
        <v>6.4</v>
      </c>
      <c r="K12" s="2">
        <v>11.3</v>
      </c>
      <c r="L12" s="2">
        <v>-267</v>
      </c>
    </row>
    <row r="13" spans="1:12" ht="15.75" customHeight="1" x14ac:dyDescent="0.15">
      <c r="A13" s="4"/>
    </row>
    <row r="14" spans="1:12" ht="15.75" customHeight="1" x14ac:dyDescent="0.15">
      <c r="A14" s="4">
        <v>42211</v>
      </c>
      <c r="B14" s="56">
        <v>0.22446759259259258</v>
      </c>
      <c r="C14" s="2">
        <v>26.6</v>
      </c>
      <c r="D14" s="2">
        <v>1044</v>
      </c>
      <c r="E14" s="2">
        <v>62.2</v>
      </c>
      <c r="F14" s="2">
        <v>4.92</v>
      </c>
      <c r="G14" s="2">
        <v>3.75</v>
      </c>
      <c r="H14" s="2">
        <v>3876</v>
      </c>
      <c r="I14" s="2">
        <v>1.97</v>
      </c>
      <c r="J14" s="2">
        <v>6.95</v>
      </c>
      <c r="K14" s="2">
        <v>-17.100000000000001</v>
      </c>
      <c r="L14" s="2">
        <v>-291.3</v>
      </c>
    </row>
    <row r="15" spans="1:12" ht="15.75" customHeight="1" x14ac:dyDescent="0.15">
      <c r="B15" s="56">
        <v>0.22537037037037036</v>
      </c>
      <c r="C15" s="2">
        <v>28</v>
      </c>
      <c r="D15" s="2">
        <v>1044</v>
      </c>
      <c r="E15" s="2">
        <v>49.4</v>
      </c>
      <c r="F15" s="2">
        <v>3.8</v>
      </c>
      <c r="G15" s="2">
        <v>5.7960000000000003</v>
      </c>
      <c r="H15" s="2">
        <v>6124</v>
      </c>
      <c r="I15" s="2">
        <v>3.12</v>
      </c>
      <c r="J15" s="2">
        <v>6.77</v>
      </c>
      <c r="K15" s="2">
        <v>-7.9</v>
      </c>
      <c r="L15" s="2">
        <v>-287.2</v>
      </c>
    </row>
    <row r="16" spans="1:12" ht="15.75" customHeight="1" x14ac:dyDescent="0.15">
      <c r="B16" s="56">
        <v>0.22592592592592592</v>
      </c>
      <c r="C16" s="2">
        <v>27.8</v>
      </c>
      <c r="D16" s="2">
        <v>1043.9000000000001</v>
      </c>
      <c r="E16" s="2">
        <v>46.3</v>
      </c>
      <c r="F16" s="2">
        <v>3.37</v>
      </c>
      <c r="G16" s="2">
        <v>22.731999999999999</v>
      </c>
      <c r="H16" s="2">
        <v>23948</v>
      </c>
      <c r="I16" s="2">
        <v>13.66</v>
      </c>
      <c r="J16" s="2">
        <v>6.31</v>
      </c>
      <c r="K16" s="2">
        <v>15.8</v>
      </c>
      <c r="L16" s="2">
        <v>-285.2</v>
      </c>
    </row>
    <row r="17" spans="1:12" ht="15.75" customHeight="1" x14ac:dyDescent="0.15">
      <c r="B17" s="56">
        <v>0.22707175925925926</v>
      </c>
      <c r="C17" s="2">
        <v>25.7</v>
      </c>
      <c r="D17" s="2">
        <v>1044</v>
      </c>
      <c r="E17" s="2">
        <v>69.099999999999994</v>
      </c>
      <c r="F17" s="2">
        <v>4.9000000000000004</v>
      </c>
      <c r="G17" s="2">
        <v>28.712</v>
      </c>
      <c r="H17" s="2">
        <v>39254</v>
      </c>
      <c r="I17" s="2">
        <v>24.59</v>
      </c>
      <c r="J17" s="2">
        <v>6.36</v>
      </c>
      <c r="K17" s="2">
        <v>13.2</v>
      </c>
      <c r="L17" s="2">
        <v>-281.8</v>
      </c>
    </row>
    <row r="18" spans="1:12" ht="15.75" customHeight="1" x14ac:dyDescent="0.15">
      <c r="B18" s="56">
        <v>0.2298263888888889</v>
      </c>
      <c r="C18" s="2">
        <v>26.8</v>
      </c>
      <c r="D18" s="2">
        <v>1043.9000000000001</v>
      </c>
      <c r="E18" s="2">
        <v>54.6</v>
      </c>
      <c r="F18" s="2">
        <v>4.32</v>
      </c>
      <c r="G18" s="2">
        <v>3.7919999999999998</v>
      </c>
      <c r="H18" s="2">
        <v>3922</v>
      </c>
      <c r="I18" s="2">
        <v>1.99</v>
      </c>
      <c r="J18" s="2">
        <v>7.09</v>
      </c>
      <c r="K18" s="2">
        <v>-24.3</v>
      </c>
      <c r="L18" s="2">
        <v>-272.2</v>
      </c>
    </row>
    <row r="19" spans="1:12" ht="15.75" customHeight="1" x14ac:dyDescent="0.15">
      <c r="B19" s="56">
        <v>0.23065972222222222</v>
      </c>
      <c r="C19" s="2">
        <v>26.9</v>
      </c>
      <c r="D19" s="2">
        <v>1044</v>
      </c>
      <c r="E19" s="2">
        <v>49.3</v>
      </c>
      <c r="F19" s="2">
        <v>3.89</v>
      </c>
      <c r="G19" s="2">
        <v>3.8130000000000002</v>
      </c>
      <c r="H19" s="2">
        <v>3955</v>
      </c>
      <c r="I19" s="2">
        <v>2</v>
      </c>
      <c r="J19" s="2">
        <v>7.01</v>
      </c>
      <c r="K19" s="2">
        <v>-20.100000000000001</v>
      </c>
      <c r="L19" s="2">
        <v>-273</v>
      </c>
    </row>
    <row r="20" spans="1:12" ht="15.75" customHeight="1" x14ac:dyDescent="0.15">
      <c r="B20" s="56">
        <v>0.23140046296296296</v>
      </c>
      <c r="C20" s="2">
        <v>27.1</v>
      </c>
      <c r="D20" s="2">
        <v>1043.9000000000001</v>
      </c>
      <c r="E20" s="2">
        <v>11.7</v>
      </c>
      <c r="F20" s="2">
        <v>0.86</v>
      </c>
      <c r="G20" s="2">
        <v>22.864000000000001</v>
      </c>
      <c r="H20" s="2">
        <v>23765</v>
      </c>
      <c r="I20" s="2">
        <v>13.76</v>
      </c>
      <c r="J20" s="2">
        <v>6.34</v>
      </c>
      <c r="K20" s="2">
        <v>14.4</v>
      </c>
      <c r="L20" s="2">
        <v>-276.7</v>
      </c>
    </row>
    <row r="21" spans="1:12" ht="15.75" customHeight="1" x14ac:dyDescent="0.15">
      <c r="B21" s="56">
        <v>0.23206018518518517</v>
      </c>
      <c r="C21" s="2">
        <v>25.6</v>
      </c>
      <c r="D21" s="2">
        <v>1044</v>
      </c>
      <c r="E21" s="2">
        <v>14.4</v>
      </c>
      <c r="F21" s="2">
        <v>1.05</v>
      </c>
      <c r="G21" s="2">
        <v>33.253999999999998</v>
      </c>
      <c r="H21" s="2">
        <v>33664</v>
      </c>
      <c r="I21" s="2">
        <v>20.79</v>
      </c>
      <c r="J21" s="2">
        <v>6.33</v>
      </c>
      <c r="K21" s="2">
        <v>14.6</v>
      </c>
      <c r="L21" s="2">
        <v>-275.89999999999998</v>
      </c>
    </row>
    <row r="22" spans="1:12" ht="15.75" customHeight="1" x14ac:dyDescent="0.15">
      <c r="B22" s="56">
        <v>0.23939814814814814</v>
      </c>
      <c r="C22" s="2">
        <v>263</v>
      </c>
      <c r="D22" s="2">
        <v>1044</v>
      </c>
      <c r="E22" s="2">
        <v>53.8</v>
      </c>
      <c r="F22" s="2">
        <v>4.29</v>
      </c>
      <c r="G22" s="2">
        <v>3.7410000000000001</v>
      </c>
      <c r="H22" s="2">
        <v>3835</v>
      </c>
      <c r="I22" s="2">
        <v>1.97</v>
      </c>
      <c r="J22" s="2">
        <v>6.59</v>
      </c>
      <c r="K22" s="2">
        <v>1.4</v>
      </c>
      <c r="L22" s="2">
        <v>-262.39999999999998</v>
      </c>
    </row>
    <row r="23" spans="1:12" ht="15.75" customHeight="1" x14ac:dyDescent="0.15">
      <c r="B23" s="56">
        <v>0.23984953703703704</v>
      </c>
      <c r="C23" s="2">
        <v>26.4</v>
      </c>
      <c r="D23" s="2">
        <v>1044</v>
      </c>
      <c r="E23" s="2">
        <v>52.4</v>
      </c>
      <c r="F23" s="2">
        <v>4.17</v>
      </c>
      <c r="G23" s="2">
        <v>3.75</v>
      </c>
      <c r="H23" s="2">
        <v>3850</v>
      </c>
      <c r="I23" s="2">
        <v>1.97</v>
      </c>
      <c r="J23" s="2">
        <v>6.59</v>
      </c>
      <c r="K23" s="2">
        <v>1.4</v>
      </c>
      <c r="L23" s="2">
        <v>-246.4</v>
      </c>
    </row>
    <row r="24" spans="1:12" ht="15.75" customHeight="1" x14ac:dyDescent="0.15">
      <c r="B24" s="56">
        <v>0.24083333333333334</v>
      </c>
      <c r="C24" s="2">
        <v>27.3</v>
      </c>
      <c r="D24" s="2">
        <v>1044.0999999999999</v>
      </c>
      <c r="E24" s="2">
        <v>8.8000000000000007</v>
      </c>
      <c r="F24" s="2">
        <v>0.65</v>
      </c>
      <c r="G24" s="2">
        <v>21.196000000000002</v>
      </c>
      <c r="H24" s="2">
        <v>22126</v>
      </c>
      <c r="I24" s="2">
        <v>12.66</v>
      </c>
      <c r="J24" s="2">
        <v>6.36</v>
      </c>
      <c r="K24" s="2">
        <v>12.1</v>
      </c>
      <c r="L24" s="2">
        <v>-252</v>
      </c>
    </row>
    <row r="25" spans="1:12" ht="15.75" customHeight="1" x14ac:dyDescent="0.15">
      <c r="B25" s="56">
        <v>0.24153935185185185</v>
      </c>
      <c r="C25" s="2">
        <v>26.1</v>
      </c>
      <c r="D25" s="2">
        <v>1044.0999999999999</v>
      </c>
      <c r="E25" s="2">
        <v>11.7</v>
      </c>
      <c r="F25" s="2">
        <v>0.85</v>
      </c>
      <c r="G25" s="2">
        <v>32.780999999999999</v>
      </c>
      <c r="H25" s="2">
        <v>33443</v>
      </c>
      <c r="I25" s="2">
        <v>20.45</v>
      </c>
      <c r="J25" s="2">
        <v>6.28</v>
      </c>
      <c r="K25" s="2">
        <v>17.399999999999999</v>
      </c>
      <c r="L25" s="2">
        <v>-257.8</v>
      </c>
    </row>
    <row r="27" spans="1:12" ht="15.75" customHeight="1" x14ac:dyDescent="0.15">
      <c r="A27" s="4">
        <v>42212</v>
      </c>
      <c r="B27" s="56">
        <v>0.22358796296296296</v>
      </c>
      <c r="C27" s="2">
        <v>29.7</v>
      </c>
      <c r="D27" s="2">
        <v>1044.0999999999999</v>
      </c>
      <c r="E27" s="2">
        <v>30.9</v>
      </c>
      <c r="F27" s="2">
        <v>2.31</v>
      </c>
      <c r="G27" s="2">
        <v>4.6589999999999998</v>
      </c>
      <c r="H27" s="2">
        <v>5082</v>
      </c>
      <c r="I27" s="2">
        <v>2.4700000000000002</v>
      </c>
      <c r="J27" s="2">
        <v>6.42</v>
      </c>
      <c r="K27" s="2">
        <v>10.7</v>
      </c>
      <c r="L27" s="2">
        <v>-304.10000000000002</v>
      </c>
    </row>
    <row r="28" spans="1:12" ht="15.75" customHeight="1" x14ac:dyDescent="0.15">
      <c r="B28" s="56">
        <v>0.22409722222222223</v>
      </c>
      <c r="C28" s="2">
        <v>29.5</v>
      </c>
      <c r="D28" s="2">
        <v>1044.0999999999999</v>
      </c>
      <c r="E28" s="2">
        <v>26.8</v>
      </c>
      <c r="F28" s="2">
        <v>2</v>
      </c>
      <c r="G28" s="2">
        <v>6.9139999999999997</v>
      </c>
      <c r="H28" s="2">
        <v>7514</v>
      </c>
      <c r="I28" s="2">
        <v>3.76</v>
      </c>
      <c r="J28" s="2">
        <v>6.16</v>
      </c>
      <c r="K28" s="2">
        <v>24</v>
      </c>
      <c r="L28" s="2">
        <v>-298.60000000000002</v>
      </c>
    </row>
    <row r="29" spans="1:12" ht="15.75" customHeight="1" x14ac:dyDescent="0.15">
      <c r="B29" s="56">
        <v>0.22505787037037037</v>
      </c>
      <c r="C29" s="2">
        <v>26.9</v>
      </c>
      <c r="D29" s="2">
        <v>1044.0999999999999</v>
      </c>
      <c r="E29" s="2">
        <v>18.899999999999999</v>
      </c>
      <c r="F29" s="2">
        <v>1.38</v>
      </c>
      <c r="G29" s="2">
        <v>26.866</v>
      </c>
      <c r="H29" s="2">
        <v>27854</v>
      </c>
      <c r="I29" s="2">
        <v>16.420000000000002</v>
      </c>
      <c r="J29" s="2">
        <v>6.36</v>
      </c>
      <c r="K29" s="2">
        <v>13.5</v>
      </c>
      <c r="L29" s="2">
        <v>-298.8</v>
      </c>
    </row>
    <row r="30" spans="1:12" ht="15.75" customHeight="1" x14ac:dyDescent="0.15">
      <c r="B30" s="56">
        <v>0.22569444444444445</v>
      </c>
      <c r="C30" s="2">
        <v>25.3</v>
      </c>
      <c r="D30" s="2">
        <v>1044.0999999999999</v>
      </c>
      <c r="E30" s="2">
        <v>21.7</v>
      </c>
      <c r="F30" s="2">
        <v>1.57</v>
      </c>
      <c r="G30" s="2">
        <v>36.597999999999999</v>
      </c>
      <c r="H30" s="2">
        <v>36777</v>
      </c>
      <c r="I30" s="2">
        <v>23.12</v>
      </c>
      <c r="J30" s="2">
        <v>6.32</v>
      </c>
      <c r="K30" s="2">
        <v>15.4</v>
      </c>
      <c r="L30" s="2">
        <v>-295.89999999999998</v>
      </c>
    </row>
    <row r="31" spans="1:12" ht="15.75" customHeight="1" x14ac:dyDescent="0.15">
      <c r="B31" s="56">
        <v>0.22645833333333334</v>
      </c>
      <c r="C31" s="2">
        <v>30.1</v>
      </c>
      <c r="D31" s="2">
        <v>1044.2</v>
      </c>
      <c r="E31" s="2">
        <v>33</v>
      </c>
      <c r="F31" s="2">
        <v>2.46</v>
      </c>
      <c r="G31" s="2">
        <v>4.1660000000000004</v>
      </c>
      <c r="H31" s="2">
        <v>4575</v>
      </c>
      <c r="I31" s="2">
        <v>2.19</v>
      </c>
      <c r="J31" s="2">
        <v>7.74</v>
      </c>
      <c r="K31" s="2">
        <v>-58.5</v>
      </c>
      <c r="L31" s="2">
        <v>-304.39999999999998</v>
      </c>
    </row>
    <row r="32" spans="1:12" ht="15.75" customHeight="1" x14ac:dyDescent="0.15">
      <c r="B32" s="56">
        <v>0.22714120370370369</v>
      </c>
      <c r="C32" s="2">
        <v>29.1</v>
      </c>
      <c r="D32" s="2">
        <v>1044.0999999999999</v>
      </c>
      <c r="E32" s="2">
        <v>16.399999999999999</v>
      </c>
      <c r="F32" s="2">
        <v>1.21</v>
      </c>
      <c r="G32" s="2">
        <v>12.202999999999999</v>
      </c>
      <c r="H32" s="2">
        <v>13150</v>
      </c>
      <c r="I32" s="2">
        <v>6.94</v>
      </c>
      <c r="J32" s="2">
        <v>6.18</v>
      </c>
      <c r="K32" s="2">
        <v>23.1</v>
      </c>
      <c r="L32" s="2">
        <v>-294.3</v>
      </c>
    </row>
    <row r="33" spans="1:12" ht="15.75" customHeight="1" x14ac:dyDescent="0.15">
      <c r="B33" s="56">
        <v>0.22756944444444444</v>
      </c>
      <c r="C33" s="2">
        <v>26.9</v>
      </c>
      <c r="D33" s="2">
        <v>1044.0999999999999</v>
      </c>
      <c r="E33" s="2">
        <v>11.7</v>
      </c>
      <c r="F33" s="2">
        <v>0.87</v>
      </c>
      <c r="G33" s="2">
        <v>22.616</v>
      </c>
      <c r="H33" s="2">
        <v>23450</v>
      </c>
      <c r="I33" s="2">
        <v>13.6</v>
      </c>
      <c r="J33" s="2">
        <v>6.29</v>
      </c>
      <c r="K33" s="2">
        <v>16.899999999999999</v>
      </c>
      <c r="L33" s="2">
        <v>-291.89999999999998</v>
      </c>
    </row>
    <row r="34" spans="1:12" ht="15.75" customHeight="1" x14ac:dyDescent="0.15">
      <c r="B34" s="56">
        <v>0.22814814814814816</v>
      </c>
      <c r="C34" s="2">
        <v>25.2</v>
      </c>
      <c r="D34" s="2">
        <v>1044.0999999999999</v>
      </c>
      <c r="E34" s="2">
        <v>10.4</v>
      </c>
      <c r="F34" s="2">
        <v>0.76</v>
      </c>
      <c r="G34" s="2">
        <v>31.727</v>
      </c>
      <c r="H34" s="2">
        <v>31870</v>
      </c>
      <c r="I34" s="2">
        <v>19.75</v>
      </c>
      <c r="J34" s="2">
        <v>6.29</v>
      </c>
      <c r="K34" s="2">
        <v>16.5</v>
      </c>
      <c r="L34" s="2">
        <v>-293.3</v>
      </c>
    </row>
    <row r="35" spans="1:12" ht="15.75" customHeight="1" x14ac:dyDescent="0.15">
      <c r="B35" s="56">
        <v>0.22908564814814814</v>
      </c>
      <c r="C35" s="2">
        <v>28.5</v>
      </c>
      <c r="D35" s="2">
        <v>1044.0999999999999</v>
      </c>
      <c r="E35" s="2">
        <v>73.599999999999994</v>
      </c>
      <c r="F35" s="2">
        <v>5.65</v>
      </c>
      <c r="G35" s="2">
        <v>3.6339999999999999</v>
      </c>
      <c r="H35" s="2">
        <v>3876</v>
      </c>
      <c r="I35" s="2">
        <v>1.9</v>
      </c>
      <c r="J35" s="2">
        <v>7.67</v>
      </c>
      <c r="K35" s="2">
        <v>-54.4</v>
      </c>
      <c r="L35" s="2">
        <v>-298.3</v>
      </c>
    </row>
    <row r="36" spans="1:12" ht="15.75" customHeight="1" x14ac:dyDescent="0.15">
      <c r="B36" s="56">
        <v>0.23021990740740741</v>
      </c>
      <c r="C36" s="2">
        <v>29</v>
      </c>
      <c r="D36" s="2">
        <v>1044.2</v>
      </c>
      <c r="E36" s="2">
        <v>50.7</v>
      </c>
      <c r="F36" s="2">
        <v>3.85</v>
      </c>
      <c r="G36" s="2">
        <v>4.6479999999999997</v>
      </c>
      <c r="H36" s="2">
        <v>5004</v>
      </c>
      <c r="I36" s="2">
        <v>2.4700000000000002</v>
      </c>
      <c r="J36" s="2">
        <v>6.64</v>
      </c>
      <c r="K36" s="2">
        <v>-1.1000000000000001</v>
      </c>
      <c r="L36" s="2">
        <v>-287.89999999999998</v>
      </c>
    </row>
    <row r="37" spans="1:12" ht="15.75" customHeight="1" x14ac:dyDescent="0.15">
      <c r="B37" s="56">
        <v>0.23105324074074074</v>
      </c>
      <c r="C37" s="2">
        <v>27.1</v>
      </c>
      <c r="D37" s="2">
        <v>1044.2</v>
      </c>
      <c r="E37" s="2">
        <v>8.9</v>
      </c>
      <c r="F37" s="2">
        <v>0.66</v>
      </c>
      <c r="G37" s="2">
        <v>20.164000000000001</v>
      </c>
      <c r="H37" s="2">
        <v>20965</v>
      </c>
      <c r="I37" s="2">
        <v>11.99</v>
      </c>
      <c r="J37" s="2">
        <v>6.35</v>
      </c>
      <c r="K37" s="2">
        <v>14</v>
      </c>
      <c r="L37" s="2">
        <v>-280.60000000000002</v>
      </c>
    </row>
    <row r="38" spans="1:12" ht="15.75" customHeight="1" x14ac:dyDescent="0.15">
      <c r="B38" s="56">
        <v>0.23149305555555555</v>
      </c>
      <c r="C38" s="2">
        <v>25.4</v>
      </c>
      <c r="D38" s="2">
        <v>1044.2</v>
      </c>
      <c r="E38" s="2">
        <v>8.9</v>
      </c>
      <c r="F38" s="2">
        <v>0.65</v>
      </c>
      <c r="G38" s="2">
        <v>31.763999999999999</v>
      </c>
      <c r="H38" s="2">
        <v>31899</v>
      </c>
      <c r="I38" s="2">
        <v>19.71</v>
      </c>
      <c r="J38" s="2">
        <v>6.25</v>
      </c>
      <c r="K38" s="2">
        <v>18.7</v>
      </c>
      <c r="L38" s="2">
        <v>-282.89999999999998</v>
      </c>
    </row>
    <row r="40" spans="1:12" ht="15.75" customHeight="1" x14ac:dyDescent="0.15">
      <c r="A40" s="4">
        <v>42214</v>
      </c>
      <c r="B40" s="56">
        <v>0.23223379629629629</v>
      </c>
      <c r="C40" s="2">
        <v>32.799999999999997</v>
      </c>
      <c r="D40" s="2">
        <v>1040.7</v>
      </c>
      <c r="E40" s="2">
        <v>10.6</v>
      </c>
      <c r="F40" s="2">
        <v>0.76</v>
      </c>
      <c r="G40" s="2">
        <v>4.2389999999999999</v>
      </c>
      <c r="H40" s="2">
        <v>4867</v>
      </c>
      <c r="I40" s="2">
        <v>2.2200000000000002</v>
      </c>
      <c r="J40" s="2">
        <v>6.37</v>
      </c>
      <c r="K40" s="2">
        <v>13.7</v>
      </c>
      <c r="L40" s="2">
        <v>-264.5</v>
      </c>
    </row>
    <row r="41" spans="1:12" ht="15.75" customHeight="1" x14ac:dyDescent="0.15">
      <c r="B41" s="56">
        <v>0.2328587962962963</v>
      </c>
      <c r="C41" s="2">
        <v>29</v>
      </c>
      <c r="D41" s="2">
        <v>1040.8</v>
      </c>
      <c r="E41" s="2">
        <v>12.4</v>
      </c>
      <c r="F41" s="2">
        <v>0.66</v>
      </c>
      <c r="G41" s="2">
        <v>29.561</v>
      </c>
      <c r="H41" s="2">
        <v>31841</v>
      </c>
      <c r="I41" s="2">
        <v>18.190000000000001</v>
      </c>
      <c r="J41" s="2">
        <v>6.3</v>
      </c>
      <c r="K41" s="2">
        <v>16.899999999999999</v>
      </c>
      <c r="L41" s="2">
        <v>-271.3</v>
      </c>
    </row>
    <row r="42" spans="1:12" ht="15.75" customHeight="1" x14ac:dyDescent="0.15">
      <c r="B42" s="56">
        <v>0.23328703703703704</v>
      </c>
      <c r="C42" s="2">
        <v>27.1</v>
      </c>
      <c r="D42" s="2">
        <v>1040.8</v>
      </c>
      <c r="E42" s="2">
        <v>20.2</v>
      </c>
      <c r="F42" s="2">
        <v>1.41</v>
      </c>
      <c r="G42" s="2">
        <v>36.340000000000003</v>
      </c>
      <c r="H42" s="2">
        <v>37831</v>
      </c>
      <c r="I42" s="2">
        <v>22.9</v>
      </c>
      <c r="J42" s="2">
        <v>6.33</v>
      </c>
      <c r="K42" s="2">
        <v>15.1</v>
      </c>
      <c r="L42" s="2">
        <v>-267.8</v>
      </c>
    </row>
    <row r="43" spans="1:12" ht="15.75" customHeight="1" x14ac:dyDescent="0.15">
      <c r="B43" s="56">
        <v>0.23386574074074074</v>
      </c>
      <c r="C43" s="2">
        <v>32.200000000000003</v>
      </c>
      <c r="D43" s="2">
        <v>1040.8</v>
      </c>
      <c r="E43" s="2">
        <v>31.2</v>
      </c>
      <c r="F43" s="2">
        <v>2.25</v>
      </c>
      <c r="G43" s="2">
        <v>3.8610000000000002</v>
      </c>
      <c r="H43" s="2">
        <v>4394</v>
      </c>
      <c r="I43" s="2">
        <v>2.0099999999999998</v>
      </c>
      <c r="J43" s="2">
        <v>7.49</v>
      </c>
      <c r="K43" s="2">
        <v>-45.7</v>
      </c>
      <c r="L43" s="2">
        <v>-281.10000000000002</v>
      </c>
    </row>
    <row r="44" spans="1:12" ht="15.75" customHeight="1" x14ac:dyDescent="0.15">
      <c r="B44" s="56">
        <v>0.23432870370370371</v>
      </c>
      <c r="C44" s="2">
        <v>32.5</v>
      </c>
      <c r="D44" s="2">
        <v>1040.8</v>
      </c>
      <c r="E44" s="2">
        <v>25</v>
      </c>
      <c r="F44" s="2">
        <v>1.79</v>
      </c>
      <c r="G44" s="2">
        <v>4.0229999999999997</v>
      </c>
      <c r="H44" s="2">
        <v>4599</v>
      </c>
      <c r="I44" s="2">
        <v>2.1</v>
      </c>
      <c r="J44" s="2">
        <v>7.2</v>
      </c>
      <c r="K44" s="2">
        <v>-30.5</v>
      </c>
      <c r="L44" s="2">
        <v>-273.3</v>
      </c>
    </row>
    <row r="45" spans="1:12" ht="15.75" customHeight="1" x14ac:dyDescent="0.15">
      <c r="B45" s="56">
        <v>0.23467592592592593</v>
      </c>
      <c r="C45" s="2">
        <v>29</v>
      </c>
      <c r="D45" s="2">
        <v>1040.8</v>
      </c>
      <c r="E45" s="2">
        <v>8.1</v>
      </c>
      <c r="F45" s="2">
        <v>0.57999999999999996</v>
      </c>
      <c r="G45" s="2">
        <v>22.233000000000001</v>
      </c>
      <c r="H45" s="2">
        <v>23941</v>
      </c>
      <c r="I45" s="2">
        <v>13.31</v>
      </c>
      <c r="J45" s="2">
        <v>6.28</v>
      </c>
      <c r="K45" s="2">
        <v>17.600000000000001</v>
      </c>
      <c r="L45" s="2">
        <v>-268.3</v>
      </c>
    </row>
    <row r="46" spans="1:12" ht="15.75" customHeight="1" x14ac:dyDescent="0.15">
      <c r="B46" s="56">
        <v>0.23493055555555556</v>
      </c>
      <c r="C46" s="2">
        <v>27.5</v>
      </c>
      <c r="D46" s="2">
        <v>1040.8</v>
      </c>
      <c r="E46" s="2">
        <v>8.5</v>
      </c>
      <c r="F46" s="2">
        <v>0.61</v>
      </c>
      <c r="G46" s="2">
        <v>31.123000000000001</v>
      </c>
      <c r="H46" s="2">
        <v>32602</v>
      </c>
      <c r="I46" s="2">
        <v>19.29</v>
      </c>
      <c r="J46" s="2">
        <v>6.28</v>
      </c>
      <c r="K46" s="2">
        <v>17.399999999999999</v>
      </c>
      <c r="L46" s="2">
        <v>-269.8</v>
      </c>
    </row>
    <row r="47" spans="1:12" ht="15.75" customHeight="1" x14ac:dyDescent="0.15">
      <c r="B47" s="56">
        <v>0.23559027777777777</v>
      </c>
      <c r="C47" s="2">
        <v>31.4</v>
      </c>
      <c r="D47" s="2">
        <v>1040.9000000000001</v>
      </c>
      <c r="E47" s="2">
        <v>68.7</v>
      </c>
      <c r="F47" s="2">
        <v>5.0199999999999996</v>
      </c>
      <c r="G47" s="2">
        <v>3.601</v>
      </c>
      <c r="H47" s="2">
        <v>4042</v>
      </c>
      <c r="I47" s="2">
        <v>1.87</v>
      </c>
      <c r="J47" s="2">
        <v>7.33</v>
      </c>
      <c r="K47" s="2">
        <v>-36.9</v>
      </c>
      <c r="L47" s="2">
        <v>-266.2</v>
      </c>
    </row>
    <row r="48" spans="1:12" ht="15.75" customHeight="1" x14ac:dyDescent="0.15">
      <c r="B48" s="56">
        <v>0.23653935185185185</v>
      </c>
      <c r="C48" s="2">
        <v>32</v>
      </c>
      <c r="D48" s="2">
        <v>1040.9000000000001</v>
      </c>
      <c r="E48" s="2">
        <v>59.8</v>
      </c>
      <c r="F48" s="2">
        <v>4.32</v>
      </c>
      <c r="G48" s="2">
        <v>3.798</v>
      </c>
      <c r="H48" s="2">
        <v>4305</v>
      </c>
      <c r="I48" s="2">
        <v>1.98</v>
      </c>
      <c r="J48" s="2">
        <v>7.08</v>
      </c>
      <c r="K48" s="2">
        <v>-24.1</v>
      </c>
      <c r="L48" s="2">
        <v>-266.39999999999998</v>
      </c>
    </row>
    <row r="49" spans="1:12" ht="15.75" customHeight="1" x14ac:dyDescent="0.15">
      <c r="B49" s="56">
        <v>0.23690972222222223</v>
      </c>
      <c r="C49" s="2">
        <v>28.7</v>
      </c>
      <c r="D49" s="2">
        <v>1040.8</v>
      </c>
      <c r="E49" s="2">
        <v>7.7</v>
      </c>
      <c r="F49" s="2">
        <v>0.55000000000000004</v>
      </c>
      <c r="G49" s="2">
        <v>22.867999999999999</v>
      </c>
      <c r="H49" s="2">
        <v>24488</v>
      </c>
      <c r="I49" s="2">
        <v>13.73</v>
      </c>
      <c r="J49" s="2">
        <v>6.28</v>
      </c>
      <c r="K49" s="2">
        <v>17.899999999999999</v>
      </c>
      <c r="L49" s="2">
        <v>-269.10000000000002</v>
      </c>
    </row>
    <row r="50" spans="1:12" ht="15.75" customHeight="1" x14ac:dyDescent="0.15">
      <c r="B50" s="56">
        <v>0.23719907407407406</v>
      </c>
      <c r="C50" s="2">
        <v>28.4</v>
      </c>
      <c r="D50" s="2">
        <v>1040.9000000000001</v>
      </c>
      <c r="E50" s="2">
        <v>6</v>
      </c>
      <c r="F50" s="2">
        <v>0.42</v>
      </c>
      <c r="G50" s="2">
        <v>28.055</v>
      </c>
      <c r="H50" s="2">
        <v>29858</v>
      </c>
      <c r="I50" s="2">
        <v>17.190000000000001</v>
      </c>
      <c r="J50" s="2">
        <v>6.24</v>
      </c>
      <c r="K50" s="2">
        <v>19.8</v>
      </c>
      <c r="L50" s="2">
        <v>-270.2</v>
      </c>
    </row>
    <row r="52" spans="1:12" ht="13" x14ac:dyDescent="0.15">
      <c r="A52" s="4">
        <v>42216</v>
      </c>
      <c r="B52" s="56">
        <v>0.23028935185185184</v>
      </c>
      <c r="C52" s="2">
        <v>31.8</v>
      </c>
      <c r="D52" s="2">
        <v>1035.8</v>
      </c>
      <c r="E52" s="2">
        <v>10.3</v>
      </c>
      <c r="F52" s="2">
        <v>0.75</v>
      </c>
      <c r="G52" s="2">
        <v>2.2029999999999998</v>
      </c>
      <c r="H52" s="2">
        <v>2491</v>
      </c>
      <c r="I52" s="2">
        <v>1.1100000000000001</v>
      </c>
      <c r="J52" s="2">
        <v>6.6</v>
      </c>
      <c r="K52" s="2">
        <v>1.3</v>
      </c>
      <c r="L52" s="2">
        <v>-286.7</v>
      </c>
    </row>
    <row r="53" spans="1:12" ht="13" x14ac:dyDescent="0.15">
      <c r="B53" s="56">
        <v>0.23098379629629628</v>
      </c>
      <c r="C53" s="2">
        <v>33.4</v>
      </c>
      <c r="D53" s="2">
        <v>1035.8</v>
      </c>
      <c r="E53" s="2">
        <v>4.4000000000000004</v>
      </c>
      <c r="F53" s="2">
        <v>0.31</v>
      </c>
      <c r="G53" s="2">
        <v>6.5629999999999997</v>
      </c>
      <c r="H53" s="2">
        <v>7612</v>
      </c>
      <c r="I53" s="2">
        <v>3.54</v>
      </c>
      <c r="J53" s="2">
        <v>6.14</v>
      </c>
      <c r="K53" s="2">
        <v>25.5</v>
      </c>
      <c r="L53" s="2">
        <v>-290.89999999999998</v>
      </c>
    </row>
    <row r="54" spans="1:12" ht="13" x14ac:dyDescent="0.15">
      <c r="B54" s="56">
        <v>0.23138888888888889</v>
      </c>
      <c r="C54" s="2">
        <v>30.8</v>
      </c>
      <c r="D54" s="2">
        <v>1035.8</v>
      </c>
      <c r="E54" s="2">
        <v>8.1</v>
      </c>
      <c r="F54" s="2">
        <v>0.56000000000000005</v>
      </c>
      <c r="G54" s="2">
        <v>22.690999999999999</v>
      </c>
      <c r="H54" s="2">
        <v>25193</v>
      </c>
      <c r="I54" s="2">
        <v>13.58</v>
      </c>
      <c r="J54" s="2">
        <v>6.16</v>
      </c>
      <c r="K54" s="2">
        <v>24.5</v>
      </c>
      <c r="L54" s="2">
        <v>-294.39999999999998</v>
      </c>
    </row>
    <row r="55" spans="1:12" ht="13" x14ac:dyDescent="0.15">
      <c r="B55" s="56">
        <v>0.23341435185185186</v>
      </c>
      <c r="C55" s="2">
        <v>28.5</v>
      </c>
      <c r="D55" s="2">
        <v>1035.9000000000001</v>
      </c>
      <c r="E55" s="2">
        <v>11.3</v>
      </c>
      <c r="F55" s="2">
        <v>0.79</v>
      </c>
      <c r="G55" s="2">
        <v>32.292999999999999</v>
      </c>
      <c r="H55" s="2">
        <v>34459</v>
      </c>
      <c r="I55" s="2">
        <v>20.07</v>
      </c>
      <c r="J55" s="2">
        <v>6.23</v>
      </c>
      <c r="K55" s="2">
        <v>20.399999999999999</v>
      </c>
      <c r="L55" s="2">
        <v>-290.89999999999998</v>
      </c>
    </row>
    <row r="56" spans="1:12" ht="13" x14ac:dyDescent="0.15">
      <c r="B56" s="56">
        <v>0.23369212962962962</v>
      </c>
      <c r="C56" s="2">
        <v>27.5</v>
      </c>
      <c r="D56" s="2">
        <v>1035.9000000000001</v>
      </c>
      <c r="E56" s="2">
        <v>10.7</v>
      </c>
      <c r="F56" s="2">
        <v>0.75</v>
      </c>
      <c r="G56" s="2">
        <v>35.377000000000002</v>
      </c>
      <c r="H56" s="2">
        <v>36961</v>
      </c>
      <c r="I56" s="2">
        <v>22.15</v>
      </c>
      <c r="J56" s="2">
        <v>6.25</v>
      </c>
      <c r="K56" s="2">
        <v>19.3</v>
      </c>
      <c r="L56" s="2">
        <v>-286.8</v>
      </c>
    </row>
    <row r="57" spans="1:12" ht="13" x14ac:dyDescent="0.15">
      <c r="B57" s="56">
        <v>0.23585648148148147</v>
      </c>
      <c r="C57" s="2">
        <v>31</v>
      </c>
      <c r="D57" s="2">
        <v>1035.8</v>
      </c>
      <c r="E57" s="2">
        <v>47.6</v>
      </c>
      <c r="F57" s="2">
        <v>3.51</v>
      </c>
      <c r="G57" s="2">
        <v>2.9689999999999999</v>
      </c>
      <c r="H57" s="2">
        <v>3307</v>
      </c>
      <c r="I57" s="2">
        <v>1.53</v>
      </c>
      <c r="J57" s="2">
        <v>6.81</v>
      </c>
      <c r="K57" s="2">
        <v>-9.6</v>
      </c>
      <c r="L57" s="2">
        <v>-283.7</v>
      </c>
    </row>
    <row r="58" spans="1:12" ht="13" x14ac:dyDescent="0.15">
      <c r="B58" s="56">
        <v>0.23641203703703703</v>
      </c>
      <c r="C58" s="2">
        <v>31.2</v>
      </c>
      <c r="D58" s="2">
        <v>1035.9000000000001</v>
      </c>
      <c r="E58" s="2">
        <v>49</v>
      </c>
      <c r="F58" s="2">
        <v>3.59</v>
      </c>
      <c r="G58" s="2">
        <v>3.7160000000000002</v>
      </c>
      <c r="H58" s="2">
        <v>4155</v>
      </c>
      <c r="I58" s="2">
        <v>1.94</v>
      </c>
      <c r="J58" s="2">
        <v>6.73</v>
      </c>
      <c r="K58" s="2">
        <v>-5.4</v>
      </c>
      <c r="L58" s="2">
        <v>-291.7</v>
      </c>
    </row>
    <row r="59" spans="1:12" ht="13" x14ac:dyDescent="0.15">
      <c r="B59" s="56">
        <v>0.23730324074074075</v>
      </c>
      <c r="C59" s="2">
        <v>29.3</v>
      </c>
      <c r="D59" s="2">
        <v>1035.9000000000001</v>
      </c>
      <c r="E59" s="2">
        <v>4.9000000000000004</v>
      </c>
      <c r="F59" s="2">
        <v>0.35</v>
      </c>
      <c r="G59" s="2">
        <v>21.405999999999999</v>
      </c>
      <c r="H59" s="2">
        <v>23167</v>
      </c>
      <c r="I59" s="2">
        <v>12.77</v>
      </c>
      <c r="J59" s="2">
        <v>6.04</v>
      </c>
      <c r="K59" s="2">
        <v>30.4</v>
      </c>
      <c r="L59" s="2">
        <v>-281.39999999999998</v>
      </c>
    </row>
    <row r="60" spans="1:12" ht="13" x14ac:dyDescent="0.15">
      <c r="B60" s="56">
        <v>0.23777777777777778</v>
      </c>
      <c r="C60" s="2">
        <v>27.9</v>
      </c>
      <c r="D60" s="2">
        <v>1035.8</v>
      </c>
      <c r="E60" s="2">
        <v>6.7</v>
      </c>
      <c r="F60" s="2">
        <v>0.48</v>
      </c>
      <c r="G60" s="2">
        <v>28.193000000000001</v>
      </c>
      <c r="H60" s="2">
        <v>29738</v>
      </c>
      <c r="I60" s="2">
        <v>17.29</v>
      </c>
      <c r="J60" s="2">
        <v>6.09</v>
      </c>
      <c r="K60" s="2">
        <v>27.5</v>
      </c>
      <c r="L60" s="2">
        <v>-281</v>
      </c>
    </row>
    <row r="61" spans="1:12" ht="13" x14ac:dyDescent="0.15">
      <c r="B61" s="56">
        <v>0.24453703703703702</v>
      </c>
      <c r="C61" s="2">
        <v>32.200000000000003</v>
      </c>
      <c r="D61" s="2">
        <v>1036.0999999999999</v>
      </c>
      <c r="E61" s="2">
        <v>51.7</v>
      </c>
      <c r="F61" s="2">
        <v>3.71</v>
      </c>
      <c r="G61" s="2">
        <v>4.3890000000000002</v>
      </c>
      <c r="H61" s="2">
        <v>4995</v>
      </c>
      <c r="I61" s="2">
        <v>2.31</v>
      </c>
      <c r="J61" s="2">
        <v>6.56</v>
      </c>
      <c r="K61" s="2">
        <v>3.5</v>
      </c>
      <c r="L61" s="2">
        <v>-258.60000000000002</v>
      </c>
    </row>
    <row r="62" spans="1:12" ht="13" x14ac:dyDescent="0.15">
      <c r="B62" s="56">
        <v>0.24527777777777779</v>
      </c>
      <c r="C62" s="2">
        <v>32.299999999999997</v>
      </c>
      <c r="D62" s="2">
        <v>1036.0999999999999</v>
      </c>
      <c r="E62" s="2">
        <v>22.9</v>
      </c>
      <c r="F62" s="2">
        <v>1.63</v>
      </c>
      <c r="G62" s="2">
        <v>6.234</v>
      </c>
      <c r="H62" s="2">
        <v>7107</v>
      </c>
      <c r="I62" s="2">
        <v>3.35</v>
      </c>
      <c r="J62" s="2">
        <v>6.24</v>
      </c>
      <c r="K62" s="2">
        <v>20.3</v>
      </c>
      <c r="L62" s="2">
        <v>-263.3</v>
      </c>
    </row>
    <row r="63" spans="1:12" ht="13" x14ac:dyDescent="0.15">
      <c r="B63" s="56">
        <v>0.24611111111111111</v>
      </c>
      <c r="C63" s="2">
        <v>28.3</v>
      </c>
      <c r="D63" s="2">
        <v>1036</v>
      </c>
      <c r="E63" s="2">
        <v>5.0999999999999996</v>
      </c>
      <c r="F63" s="2">
        <v>0.37</v>
      </c>
      <c r="G63" s="2">
        <v>22.032</v>
      </c>
      <c r="H63" s="2">
        <v>23442</v>
      </c>
      <c r="I63" s="2">
        <v>13.19</v>
      </c>
      <c r="J63" s="2">
        <v>6.11</v>
      </c>
      <c r="K63" s="2">
        <v>26.7</v>
      </c>
      <c r="L63" s="2">
        <v>-266.3</v>
      </c>
    </row>
    <row r="64" spans="1:12" ht="13" x14ac:dyDescent="0.15">
      <c r="B64" s="56">
        <v>0.24655092592592592</v>
      </c>
      <c r="C64" s="2">
        <v>29.4</v>
      </c>
      <c r="D64" s="2">
        <v>1036</v>
      </c>
      <c r="E64" s="2">
        <v>4.4000000000000004</v>
      </c>
      <c r="F64" s="2">
        <v>0.31</v>
      </c>
      <c r="G64" s="2">
        <v>25.722999999999999</v>
      </c>
      <c r="H64" s="2">
        <v>27866</v>
      </c>
      <c r="I64" s="2">
        <v>15.61</v>
      </c>
      <c r="J64" s="2">
        <v>6.2</v>
      </c>
      <c r="K64" s="2">
        <v>21.7</v>
      </c>
      <c r="L64" s="2">
        <v>-272.39999999999998</v>
      </c>
    </row>
    <row r="65" spans="1:12" ht="13" x14ac:dyDescent="0.15">
      <c r="B65" s="56">
        <v>0.24706018518518519</v>
      </c>
      <c r="C65" s="2">
        <v>28</v>
      </c>
      <c r="D65" s="2">
        <v>1036</v>
      </c>
      <c r="E65" s="2">
        <v>5.3</v>
      </c>
      <c r="F65" s="2">
        <v>0.37</v>
      </c>
      <c r="G65" s="2">
        <v>32.252000000000002</v>
      </c>
      <c r="H65" s="2">
        <v>34080</v>
      </c>
      <c r="I65" s="2">
        <v>20.05</v>
      </c>
      <c r="J65" s="2">
        <v>6.32</v>
      </c>
      <c r="K65" s="2">
        <v>15.5</v>
      </c>
      <c r="L65" s="2">
        <v>-271.10000000000002</v>
      </c>
    </row>
    <row r="66" spans="1:12" ht="13" x14ac:dyDescent="0.15">
      <c r="B66" s="56">
        <v>0.24777777777777779</v>
      </c>
      <c r="C66" s="2">
        <v>27.4</v>
      </c>
      <c r="D66" s="2">
        <v>1036.0999999999999</v>
      </c>
      <c r="E66" s="2">
        <v>5</v>
      </c>
      <c r="F66" s="2">
        <v>0.35</v>
      </c>
      <c r="G66" s="2">
        <v>34.228999999999999</v>
      </c>
      <c r="H66" s="2">
        <v>35784</v>
      </c>
      <c r="I66" s="2">
        <v>21.43</v>
      </c>
      <c r="J66" s="2">
        <v>6.37</v>
      </c>
      <c r="K66" s="2">
        <v>12.7</v>
      </c>
      <c r="L66" s="2">
        <v>-295.60000000000002</v>
      </c>
    </row>
    <row r="67" spans="1:12" ht="13" x14ac:dyDescent="0.15">
      <c r="B67" s="56">
        <v>0.25526620370370373</v>
      </c>
      <c r="C67" s="2">
        <v>30.7</v>
      </c>
      <c r="D67" s="2">
        <v>1036</v>
      </c>
      <c r="E67" s="2">
        <v>10.9</v>
      </c>
      <c r="F67" s="2">
        <v>0.81</v>
      </c>
      <c r="G67" s="2">
        <v>2.117</v>
      </c>
      <c r="H67" s="2">
        <v>2349</v>
      </c>
      <c r="I67" s="2">
        <v>1.07</v>
      </c>
      <c r="J67" s="2">
        <v>6.64</v>
      </c>
      <c r="K67" s="2">
        <v>-0.7</v>
      </c>
      <c r="L67" s="2">
        <v>-276.2</v>
      </c>
    </row>
    <row r="68" spans="1:12" ht="13" x14ac:dyDescent="0.15">
      <c r="B68" s="56">
        <v>0.25564814814814812</v>
      </c>
      <c r="C68" s="2">
        <v>32.700000000000003</v>
      </c>
      <c r="D68" s="2">
        <v>1036</v>
      </c>
      <c r="E68" s="2">
        <v>5.2</v>
      </c>
      <c r="F68" s="2">
        <v>0.37</v>
      </c>
      <c r="G68" s="2">
        <v>6.9320000000000004</v>
      </c>
      <c r="H68" s="2">
        <v>7947</v>
      </c>
      <c r="I68" s="2">
        <v>3.76</v>
      </c>
      <c r="J68" s="2">
        <v>6.24</v>
      </c>
      <c r="K68" s="2">
        <v>20.100000000000001</v>
      </c>
      <c r="L68" s="2">
        <v>-279.10000000000002</v>
      </c>
    </row>
    <row r="69" spans="1:12" ht="13" x14ac:dyDescent="0.15">
      <c r="B69" s="56">
        <v>0.25599537037037035</v>
      </c>
      <c r="C69" s="2">
        <v>30.8</v>
      </c>
      <c r="D69" s="2">
        <v>1036.0999999999999</v>
      </c>
      <c r="E69" s="2">
        <v>4.5999999999999996</v>
      </c>
      <c r="F69" s="2">
        <v>0.32</v>
      </c>
      <c r="G69" s="2">
        <v>23.35</v>
      </c>
      <c r="H69" s="2">
        <v>25915</v>
      </c>
      <c r="I69" s="2">
        <v>14.02</v>
      </c>
      <c r="J69" s="2">
        <v>6.05</v>
      </c>
      <c r="K69" s="2">
        <v>29.9</v>
      </c>
      <c r="L69" s="2">
        <v>-270.7</v>
      </c>
    </row>
    <row r="70" spans="1:12" ht="13" x14ac:dyDescent="0.15">
      <c r="B70" s="56">
        <v>0.25641203703703702</v>
      </c>
      <c r="C70" s="2">
        <v>27.8</v>
      </c>
      <c r="D70" s="2">
        <v>1036</v>
      </c>
      <c r="E70" s="2">
        <v>5.5</v>
      </c>
      <c r="F70" s="2">
        <v>0.38</v>
      </c>
      <c r="G70" s="2">
        <v>34.917999999999999</v>
      </c>
      <c r="H70" s="2">
        <v>36806</v>
      </c>
      <c r="I70" s="2">
        <v>21.89</v>
      </c>
      <c r="J70" s="2">
        <v>6.22</v>
      </c>
      <c r="K70" s="2">
        <v>20.8</v>
      </c>
      <c r="L70" s="2">
        <v>-282.39999999999998</v>
      </c>
    </row>
    <row r="71" spans="1:12" ht="13" x14ac:dyDescent="0.15">
      <c r="B71" s="56">
        <v>0.25753472222222223</v>
      </c>
      <c r="C71" s="2">
        <v>31.2</v>
      </c>
      <c r="D71" s="2">
        <v>1036</v>
      </c>
      <c r="E71" s="2">
        <v>14.3</v>
      </c>
      <c r="F71" s="2">
        <v>1.05</v>
      </c>
      <c r="G71" s="2">
        <v>3.8450000000000002</v>
      </c>
      <c r="H71" s="2">
        <v>4298</v>
      </c>
      <c r="I71" s="2">
        <v>2.0099999999999998</v>
      </c>
      <c r="J71" s="2">
        <v>7.24</v>
      </c>
      <c r="K71" s="2">
        <v>-32.5</v>
      </c>
      <c r="L71" s="2">
        <v>-290</v>
      </c>
    </row>
    <row r="72" spans="1:12" ht="13" x14ac:dyDescent="0.15">
      <c r="B72" s="56">
        <v>0.25791666666666668</v>
      </c>
      <c r="C72" s="2">
        <v>31.8</v>
      </c>
      <c r="D72" s="2">
        <v>1036</v>
      </c>
      <c r="E72" s="2">
        <v>9</v>
      </c>
      <c r="F72" s="2">
        <v>0.65</v>
      </c>
      <c r="G72" s="2">
        <v>4.5229999999999997</v>
      </c>
      <c r="H72" s="2">
        <v>5111</v>
      </c>
      <c r="I72" s="2">
        <v>2.38</v>
      </c>
      <c r="J72" s="2">
        <v>6.91</v>
      </c>
      <c r="K72" s="2">
        <v>-14.8</v>
      </c>
      <c r="L72" s="2">
        <v>-271</v>
      </c>
    </row>
    <row r="73" spans="1:12" ht="13" x14ac:dyDescent="0.15">
      <c r="B73" s="56">
        <v>0.2582638888888889</v>
      </c>
      <c r="C73" s="2">
        <v>29.5</v>
      </c>
      <c r="D73" s="2">
        <v>1036.0999999999999</v>
      </c>
      <c r="E73" s="2">
        <v>3.6</v>
      </c>
      <c r="F73" s="2">
        <v>0.25</v>
      </c>
      <c r="G73" s="2">
        <v>24.251000000000001</v>
      </c>
      <c r="H73" s="2">
        <v>26352</v>
      </c>
      <c r="I73" s="2">
        <v>14.63</v>
      </c>
      <c r="J73" s="2">
        <v>6.11</v>
      </c>
      <c r="K73" s="2">
        <v>26.7</v>
      </c>
      <c r="L73" s="2">
        <v>-273.10000000000002</v>
      </c>
    </row>
    <row r="74" spans="1:12" ht="13" x14ac:dyDescent="0.15">
      <c r="B74" s="56">
        <v>0.2585763888888889</v>
      </c>
      <c r="C74" s="2">
        <v>28.1</v>
      </c>
      <c r="D74" s="2">
        <v>1036.0999999999999</v>
      </c>
      <c r="E74" s="2">
        <v>5.4</v>
      </c>
      <c r="F74" s="2">
        <v>0.38</v>
      </c>
      <c r="G74" s="2">
        <v>29.969000000000001</v>
      </c>
      <c r="H74" s="2">
        <v>31717</v>
      </c>
      <c r="I74" s="2">
        <v>18.489999999999998</v>
      </c>
      <c r="J74" s="2">
        <v>6.18</v>
      </c>
      <c r="K74" s="2">
        <v>22.6</v>
      </c>
      <c r="L74" s="2">
        <v>-280.10000000000002</v>
      </c>
    </row>
    <row r="76" spans="1:12" ht="13" x14ac:dyDescent="0.15">
      <c r="A76" s="4">
        <v>42219</v>
      </c>
      <c r="B76" s="56">
        <v>0.18732638888888889</v>
      </c>
      <c r="C76" s="2">
        <v>33.700000000000003</v>
      </c>
      <c r="D76" s="2">
        <v>1037.5999999999999</v>
      </c>
      <c r="E76" s="2">
        <v>35.1</v>
      </c>
      <c r="F76" s="2">
        <v>2.46</v>
      </c>
      <c r="G76" s="2">
        <v>4.3470000000000004</v>
      </c>
      <c r="H76" s="2">
        <v>5066</v>
      </c>
      <c r="I76" s="2">
        <v>2.2799999999999998</v>
      </c>
      <c r="J76" s="2">
        <v>6.85</v>
      </c>
      <c r="K76" s="2">
        <v>-11.9</v>
      </c>
      <c r="L76" s="2">
        <v>-304.7</v>
      </c>
    </row>
    <row r="77" spans="1:12" ht="13" x14ac:dyDescent="0.15">
      <c r="B77" s="56">
        <v>0.18800925925925926</v>
      </c>
      <c r="C77" s="2">
        <v>33.5</v>
      </c>
      <c r="D77" s="2">
        <v>1037.8</v>
      </c>
      <c r="E77" s="2">
        <v>32.9</v>
      </c>
      <c r="F77" s="2">
        <v>2.31</v>
      </c>
      <c r="G77" s="2">
        <v>5.2510000000000003</v>
      </c>
      <c r="H77" s="2">
        <v>6100</v>
      </c>
      <c r="I77" s="2">
        <v>2.79</v>
      </c>
      <c r="J77" s="2">
        <v>6.41</v>
      </c>
      <c r="K77" s="2">
        <v>11.6</v>
      </c>
      <c r="L77" s="2">
        <v>-297.7</v>
      </c>
    </row>
    <row r="78" spans="1:12" ht="13" x14ac:dyDescent="0.15">
      <c r="B78" s="56">
        <v>0.18913194444444445</v>
      </c>
      <c r="C78" s="2">
        <v>27</v>
      </c>
      <c r="D78" s="2">
        <v>1037.7</v>
      </c>
      <c r="E78" s="2">
        <v>66.3</v>
      </c>
      <c r="F78" s="2">
        <v>4.7300000000000004</v>
      </c>
      <c r="G78" s="2">
        <v>31.956</v>
      </c>
      <c r="H78" s="2">
        <v>33181</v>
      </c>
      <c r="I78" s="2">
        <v>19.87</v>
      </c>
      <c r="J78" s="2">
        <v>6.36</v>
      </c>
      <c r="K78" s="2">
        <v>13.3</v>
      </c>
      <c r="L78" s="2">
        <v>-293.89999999999998</v>
      </c>
    </row>
    <row r="79" spans="1:12" ht="13" x14ac:dyDescent="0.15">
      <c r="B79" s="56">
        <v>0.19068287037037038</v>
      </c>
      <c r="C79" s="2">
        <v>25.7</v>
      </c>
      <c r="D79" s="2">
        <v>1037.8</v>
      </c>
      <c r="E79" s="2">
        <v>4.9000000000000004</v>
      </c>
      <c r="F79" s="2">
        <v>0.35</v>
      </c>
      <c r="G79" s="2">
        <v>35.68</v>
      </c>
      <c r="H79" s="2">
        <v>36159</v>
      </c>
      <c r="I79" s="2">
        <v>22.47</v>
      </c>
      <c r="J79" s="2">
        <v>6.39</v>
      </c>
      <c r="K79" s="2">
        <v>11.9</v>
      </c>
      <c r="L79" s="2">
        <v>-300.5</v>
      </c>
    </row>
    <row r="80" spans="1:12" ht="13" x14ac:dyDescent="0.15">
      <c r="B80" s="56">
        <v>0.19120370370370371</v>
      </c>
      <c r="C80" s="2">
        <v>33.1</v>
      </c>
      <c r="D80" s="2">
        <v>1037.9000000000001</v>
      </c>
      <c r="E80" s="2">
        <v>51</v>
      </c>
      <c r="F80" s="2">
        <v>3.61</v>
      </c>
      <c r="G80" s="2">
        <v>4.0309999999999997</v>
      </c>
      <c r="H80" s="2">
        <v>4653</v>
      </c>
      <c r="I80" s="2">
        <v>2.11</v>
      </c>
      <c r="J80" s="2">
        <v>7.68</v>
      </c>
      <c r="K80" s="2">
        <v>-55.7</v>
      </c>
      <c r="L80" s="2">
        <v>-300.39999999999998</v>
      </c>
    </row>
    <row r="81" spans="1:12" ht="13" x14ac:dyDescent="0.15">
      <c r="B81" s="56">
        <v>0.19188657407407408</v>
      </c>
      <c r="C81" s="2">
        <v>33.5</v>
      </c>
      <c r="D81" s="2">
        <v>1037.9000000000001</v>
      </c>
      <c r="E81" s="2">
        <v>27.4</v>
      </c>
      <c r="F81" s="2">
        <v>1.93</v>
      </c>
      <c r="G81" s="2">
        <v>4.2549999999999999</v>
      </c>
      <c r="H81" s="2">
        <v>4943</v>
      </c>
      <c r="I81" s="2">
        <v>2.23</v>
      </c>
      <c r="J81" s="2">
        <v>6.75</v>
      </c>
      <c r="K81" s="2">
        <v>-6.4</v>
      </c>
      <c r="L81" s="2">
        <v>-294.39999999999998</v>
      </c>
    </row>
    <row r="82" spans="1:12" ht="13" x14ac:dyDescent="0.15">
      <c r="B82" s="56">
        <v>0.19255787037037037</v>
      </c>
      <c r="C82" s="2">
        <v>28.5</v>
      </c>
      <c r="D82" s="2">
        <v>1037.8</v>
      </c>
      <c r="E82" s="2">
        <v>3.4</v>
      </c>
      <c r="F82" s="2">
        <v>0.24</v>
      </c>
      <c r="G82" s="2">
        <v>22.405000000000001</v>
      </c>
      <c r="H82" s="2">
        <v>23900</v>
      </c>
      <c r="I82" s="2">
        <v>13.43</v>
      </c>
      <c r="J82" s="2">
        <v>6.23</v>
      </c>
      <c r="K82" s="2">
        <v>20.399999999999999</v>
      </c>
      <c r="L82" s="2">
        <v>-292.7</v>
      </c>
    </row>
    <row r="83" spans="1:12" ht="13" x14ac:dyDescent="0.15">
      <c r="B83" s="56">
        <v>0.19285879629629629</v>
      </c>
      <c r="C83" s="2">
        <v>27</v>
      </c>
      <c r="D83" s="2">
        <v>1037.9000000000001</v>
      </c>
      <c r="E83" s="2">
        <v>2.8</v>
      </c>
      <c r="F83" s="2">
        <v>0.21</v>
      </c>
      <c r="G83" s="2">
        <v>27.177</v>
      </c>
      <c r="H83" s="2">
        <v>28213</v>
      </c>
      <c r="I83" s="2">
        <v>16.63</v>
      </c>
      <c r="J83" s="2">
        <v>6.24</v>
      </c>
      <c r="K83" s="2">
        <v>19.600000000000001</v>
      </c>
      <c r="L83" s="2">
        <v>-292.7</v>
      </c>
    </row>
    <row r="84" spans="1:12" ht="13" x14ac:dyDescent="0.15">
      <c r="B84" s="56">
        <v>0.19435185185185186</v>
      </c>
      <c r="C84" s="2">
        <v>32.4</v>
      </c>
      <c r="D84" s="2">
        <v>1037.8</v>
      </c>
      <c r="E84" s="2">
        <v>48.4</v>
      </c>
      <c r="F84" s="2">
        <v>3.47</v>
      </c>
      <c r="G84" s="2">
        <v>3.9119999999999999</v>
      </c>
      <c r="H84" s="2">
        <v>4466</v>
      </c>
      <c r="I84" s="2">
        <v>2.04</v>
      </c>
      <c r="J84" s="2">
        <v>7.62</v>
      </c>
      <c r="K84" s="2">
        <v>-52.3</v>
      </c>
      <c r="L84" s="2">
        <v>-283.2</v>
      </c>
    </row>
    <row r="85" spans="1:12" ht="13" x14ac:dyDescent="0.15">
      <c r="B85" s="56">
        <v>0.1948263888888889</v>
      </c>
      <c r="C85" s="2">
        <v>32.799999999999997</v>
      </c>
      <c r="D85" s="2">
        <v>1037.7</v>
      </c>
      <c r="E85" s="2">
        <v>36.299999999999997</v>
      </c>
      <c r="F85" s="2">
        <v>2.58</v>
      </c>
      <c r="G85" s="2">
        <v>4.7869999999999999</v>
      </c>
      <c r="H85" s="2">
        <v>5498</v>
      </c>
      <c r="I85" s="2">
        <v>2.5299999999999998</v>
      </c>
      <c r="J85" s="2">
        <v>7.1</v>
      </c>
      <c r="K85" s="2">
        <v>-25.1</v>
      </c>
      <c r="L85" s="2">
        <v>-85</v>
      </c>
    </row>
    <row r="86" spans="1:12" ht="13" x14ac:dyDescent="0.15">
      <c r="B86" s="56">
        <v>0.19542824074074075</v>
      </c>
      <c r="C86" s="2">
        <v>27.9</v>
      </c>
      <c r="D86" s="2">
        <v>1037.8</v>
      </c>
      <c r="E86" s="2">
        <v>4.3</v>
      </c>
      <c r="F86" s="2">
        <v>0.31</v>
      </c>
      <c r="G86" s="2">
        <v>22965</v>
      </c>
      <c r="H86" s="2">
        <v>24228</v>
      </c>
      <c r="I86" s="2">
        <v>13.81</v>
      </c>
      <c r="J86" s="2">
        <v>6.18</v>
      </c>
      <c r="K86" s="2">
        <v>22.5</v>
      </c>
      <c r="L86" s="2">
        <v>-284.5</v>
      </c>
    </row>
    <row r="87" spans="1:12" ht="13" x14ac:dyDescent="0.15">
      <c r="B87" s="56">
        <v>0.19611111111111112</v>
      </c>
      <c r="C87" s="2">
        <v>26.4</v>
      </c>
      <c r="D87" s="2">
        <v>1037.9000000000001</v>
      </c>
      <c r="E87" s="2">
        <v>2.5</v>
      </c>
      <c r="F87" s="2">
        <v>0.18</v>
      </c>
      <c r="G87" s="2">
        <v>30.521000000000001</v>
      </c>
      <c r="H87" s="2">
        <v>31326</v>
      </c>
      <c r="I87" s="2">
        <v>18.899999999999999</v>
      </c>
      <c r="J87" s="2">
        <v>6.25</v>
      </c>
      <c r="K87" s="2">
        <v>19.2</v>
      </c>
      <c r="L87" s="2">
        <v>-203.8</v>
      </c>
    </row>
    <row r="89" spans="1:12" ht="13" x14ac:dyDescent="0.15">
      <c r="A89" s="4">
        <v>42222</v>
      </c>
      <c r="B89" s="56">
        <v>0.18778935185185186</v>
      </c>
      <c r="C89" s="2">
        <v>29.1</v>
      </c>
      <c r="D89" s="2">
        <v>1040.2</v>
      </c>
      <c r="E89" s="2">
        <v>44.8</v>
      </c>
      <c r="F89" s="2">
        <v>3.4</v>
      </c>
      <c r="G89" s="2">
        <v>3.8660000000000001</v>
      </c>
      <c r="H89" s="2">
        <v>4167</v>
      </c>
      <c r="I89" s="2">
        <v>2.0299999999999998</v>
      </c>
      <c r="J89" s="2">
        <v>6.65</v>
      </c>
      <c r="K89" s="2">
        <v>-1.3</v>
      </c>
      <c r="L89" s="2">
        <v>-328.8</v>
      </c>
    </row>
    <row r="90" spans="1:12" ht="13" x14ac:dyDescent="0.15">
      <c r="B90" s="56">
        <v>0.18832175925925926</v>
      </c>
      <c r="C90" s="2">
        <v>29.6</v>
      </c>
      <c r="D90" s="2">
        <v>1040.2</v>
      </c>
      <c r="E90" s="2">
        <v>38.6</v>
      </c>
      <c r="F90" s="2">
        <v>2.9</v>
      </c>
      <c r="G90" s="2">
        <v>3.9159999999999999</v>
      </c>
      <c r="H90" s="2">
        <v>4261</v>
      </c>
      <c r="I90" s="2">
        <v>2.0499999999999998</v>
      </c>
      <c r="J90" s="2">
        <v>6.57</v>
      </c>
      <c r="K90" s="2">
        <v>2.5</v>
      </c>
      <c r="L90" s="2">
        <v>-329.2</v>
      </c>
    </row>
    <row r="91" spans="1:12" ht="13" x14ac:dyDescent="0.15">
      <c r="B91" s="56">
        <v>0.18870370370370371</v>
      </c>
      <c r="C91" s="2">
        <v>25.3</v>
      </c>
      <c r="D91" s="2">
        <v>1040.2</v>
      </c>
      <c r="E91" s="2">
        <v>15.4</v>
      </c>
      <c r="F91" s="2">
        <v>1.1499999999999999</v>
      </c>
      <c r="G91" s="2">
        <v>27.408000000000001</v>
      </c>
      <c r="H91" s="2">
        <v>27546</v>
      </c>
      <c r="I91" s="2">
        <v>16.809999999999999</v>
      </c>
      <c r="J91" s="2">
        <v>6.18</v>
      </c>
      <c r="K91" s="2">
        <v>22.4</v>
      </c>
      <c r="L91" s="2">
        <v>-322.89999999999998</v>
      </c>
    </row>
    <row r="92" spans="1:12" ht="13" x14ac:dyDescent="0.15">
      <c r="B92" s="56">
        <v>0.19064814814814815</v>
      </c>
      <c r="C92" s="2">
        <v>25.1</v>
      </c>
      <c r="D92" s="2">
        <v>1040.4000000000001</v>
      </c>
      <c r="E92" s="2">
        <v>3.7</v>
      </c>
      <c r="F92" s="2">
        <v>0.27</v>
      </c>
      <c r="G92" s="2">
        <v>27.646999999999998</v>
      </c>
      <c r="H92" s="2">
        <v>27716</v>
      </c>
      <c r="I92" s="2">
        <v>16.97</v>
      </c>
      <c r="J92" s="2">
        <v>6.33</v>
      </c>
      <c r="K92" s="2">
        <v>14.5</v>
      </c>
      <c r="L92" s="2">
        <v>-319.3</v>
      </c>
    </row>
    <row r="93" spans="1:12" ht="13" x14ac:dyDescent="0.15">
      <c r="B93" s="56">
        <v>0.19165509259259259</v>
      </c>
      <c r="C93" s="2">
        <v>29.1</v>
      </c>
      <c r="D93" s="2">
        <v>1040.2</v>
      </c>
      <c r="E93" s="2">
        <v>45.7</v>
      </c>
      <c r="F93" s="2">
        <v>3.47</v>
      </c>
      <c r="G93" s="2">
        <v>3.7789999999999999</v>
      </c>
      <c r="H93" s="2">
        <v>4074</v>
      </c>
      <c r="I93" s="2">
        <v>1.98</v>
      </c>
      <c r="J93" s="2">
        <v>7.19</v>
      </c>
      <c r="K93" s="2">
        <v>-29.7</v>
      </c>
      <c r="L93" s="2">
        <v>-305.8</v>
      </c>
    </row>
    <row r="94" spans="1:12" ht="13" x14ac:dyDescent="0.15">
      <c r="B94" s="56">
        <v>0.19218750000000001</v>
      </c>
      <c r="C94" s="2">
        <v>29.2</v>
      </c>
      <c r="D94" s="2">
        <v>1040.3</v>
      </c>
      <c r="E94" s="2">
        <v>44.4</v>
      </c>
      <c r="F94" s="2">
        <v>3.37</v>
      </c>
      <c r="G94" s="2">
        <v>3.8109999999999999</v>
      </c>
      <c r="H94" s="2">
        <v>4114</v>
      </c>
      <c r="I94" s="2">
        <v>2</v>
      </c>
      <c r="J94" s="2">
        <v>7.02</v>
      </c>
      <c r="K94" s="2">
        <v>-20.7</v>
      </c>
      <c r="L94" s="2">
        <v>-303.8</v>
      </c>
    </row>
    <row r="95" spans="1:12" ht="13" x14ac:dyDescent="0.15">
      <c r="B95" s="56">
        <v>0.1930324074074074</v>
      </c>
      <c r="C95" s="2">
        <v>26.6</v>
      </c>
      <c r="D95" s="2">
        <v>1040.2</v>
      </c>
      <c r="E95" s="2">
        <v>8</v>
      </c>
      <c r="F95" s="2">
        <v>0.61</v>
      </c>
      <c r="G95" s="2">
        <v>15.571999999999999</v>
      </c>
      <c r="H95" s="2">
        <v>16059</v>
      </c>
      <c r="I95" s="2">
        <v>9.06</v>
      </c>
      <c r="J95" s="2">
        <v>6.18</v>
      </c>
      <c r="K95" s="2">
        <v>22.6</v>
      </c>
      <c r="L95" s="2">
        <v>-310.7</v>
      </c>
    </row>
    <row r="96" spans="1:12" ht="13" x14ac:dyDescent="0.15">
      <c r="B96" s="56">
        <v>0.19376157407407407</v>
      </c>
      <c r="C96" s="2">
        <v>26</v>
      </c>
      <c r="D96" s="2">
        <v>1040.2</v>
      </c>
      <c r="E96" s="2">
        <v>2.5</v>
      </c>
      <c r="F96" s="2">
        <v>0.19</v>
      </c>
      <c r="G96" s="2">
        <v>23.439</v>
      </c>
      <c r="H96" s="2">
        <v>23878</v>
      </c>
      <c r="I96" s="2">
        <v>14.15</v>
      </c>
      <c r="J96" s="2">
        <v>6.19</v>
      </c>
      <c r="K96" s="2">
        <v>21.9</v>
      </c>
      <c r="L96" s="2">
        <v>-312.2</v>
      </c>
    </row>
    <row r="97" spans="2:12" ht="13" x14ac:dyDescent="0.15">
      <c r="B97" s="56">
        <v>0.1950925925925926</v>
      </c>
      <c r="C97" s="2">
        <v>28.2</v>
      </c>
      <c r="D97" s="2">
        <v>1040.2</v>
      </c>
      <c r="E97" s="2">
        <v>68.3</v>
      </c>
      <c r="F97" s="2">
        <v>5.27</v>
      </c>
      <c r="G97" s="2">
        <v>3.6880000000000002</v>
      </c>
      <c r="H97" s="2">
        <v>3916</v>
      </c>
      <c r="I97" s="2">
        <v>1.93</v>
      </c>
      <c r="J97" s="2">
        <v>7.1</v>
      </c>
      <c r="K97" s="2">
        <v>-24.8</v>
      </c>
      <c r="L97" s="2">
        <v>-290.2</v>
      </c>
    </row>
    <row r="98" spans="2:12" ht="13" x14ac:dyDescent="0.15">
      <c r="E98" s="2"/>
      <c r="L98" s="2" t="s">
        <v>112</v>
      </c>
    </row>
    <row r="99" spans="2:12" ht="13" x14ac:dyDescent="0.15">
      <c r="E9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"/>
  <sheetViews>
    <sheetView workbookViewId="0"/>
  </sheetViews>
  <sheetFormatPr baseColWidth="10" defaultColWidth="14.5" defaultRowHeight="15.75" customHeight="1" x14ac:dyDescent="0.15"/>
  <cols>
    <col min="7" max="7" width="22.5" customWidth="1"/>
    <col min="17" max="17" width="16.5" customWidth="1"/>
  </cols>
  <sheetData>
    <row r="1" spans="1:29" ht="15.75" customHeight="1" x14ac:dyDescent="0.15">
      <c r="A1" s="57" t="s">
        <v>139</v>
      </c>
      <c r="B1" s="57" t="s">
        <v>140</v>
      </c>
      <c r="C1" s="57" t="s">
        <v>141</v>
      </c>
      <c r="D1" s="57" t="s">
        <v>142</v>
      </c>
      <c r="E1" s="57" t="s">
        <v>143</v>
      </c>
      <c r="F1" s="57" t="s">
        <v>144</v>
      </c>
      <c r="G1" s="57" t="s">
        <v>145</v>
      </c>
      <c r="H1" s="57" t="s">
        <v>139</v>
      </c>
      <c r="I1" s="57" t="s">
        <v>140</v>
      </c>
      <c r="J1" s="57" t="s">
        <v>146</v>
      </c>
      <c r="K1" s="57" t="s">
        <v>141</v>
      </c>
      <c r="L1" s="57" t="s">
        <v>143</v>
      </c>
      <c r="M1" s="58"/>
      <c r="N1" s="58"/>
      <c r="O1" s="58"/>
      <c r="P1" s="58"/>
      <c r="Q1" s="57" t="s">
        <v>147</v>
      </c>
      <c r="R1" s="57" t="s">
        <v>148</v>
      </c>
      <c r="S1" s="57" t="s">
        <v>149</v>
      </c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29" ht="15.75" customHeight="1" x14ac:dyDescent="0.15">
      <c r="A2" s="4">
        <v>42200</v>
      </c>
      <c r="B2" s="2" t="s">
        <v>150</v>
      </c>
      <c r="C2" s="2">
        <v>0.75</v>
      </c>
      <c r="D2" s="2">
        <f t="shared" ref="D2:D13" si="0">C2-0.13</f>
        <v>0.62</v>
      </c>
      <c r="E2" s="2">
        <v>1</v>
      </c>
      <c r="F2">
        <f t="shared" ref="F2:F13" si="1">(D2-0.183)/14.712</f>
        <v>2.9703643284393694E-2</v>
      </c>
      <c r="G2" s="3">
        <f t="shared" ref="G2:G13" si="2">F2*E2</f>
        <v>2.9703643284393694E-2</v>
      </c>
      <c r="H2" s="4">
        <v>42223</v>
      </c>
      <c r="I2" s="2" t="s">
        <v>151</v>
      </c>
      <c r="J2" s="2">
        <f>1/10</f>
        <v>0.1</v>
      </c>
      <c r="K2" s="2">
        <v>1.52</v>
      </c>
      <c r="L2" s="2">
        <v>10</v>
      </c>
      <c r="R2" s="2">
        <v>0</v>
      </c>
      <c r="S2" s="2">
        <v>3.7999999999999999E-2</v>
      </c>
    </row>
    <row r="3" spans="1:29" ht="15.75" customHeight="1" x14ac:dyDescent="0.15">
      <c r="B3" s="2" t="s">
        <v>152</v>
      </c>
      <c r="C3" s="2">
        <v>1.08</v>
      </c>
      <c r="D3" s="2">
        <f t="shared" si="0"/>
        <v>0.95000000000000007</v>
      </c>
      <c r="E3" s="2">
        <v>10</v>
      </c>
      <c r="F3">
        <f t="shared" si="1"/>
        <v>5.2134312126155526E-2</v>
      </c>
      <c r="G3" s="3">
        <f t="shared" si="2"/>
        <v>0.52134312126155524</v>
      </c>
      <c r="I3" s="2" t="s">
        <v>153</v>
      </c>
      <c r="J3" s="2">
        <f>0.5/10</f>
        <v>0.05</v>
      </c>
      <c r="K3" s="2">
        <v>1.28</v>
      </c>
      <c r="L3" s="2">
        <v>10</v>
      </c>
      <c r="R3" s="2">
        <v>1</v>
      </c>
      <c r="S3" s="2">
        <v>4.2999999999999997E-2</v>
      </c>
    </row>
    <row r="4" spans="1:29" ht="15.75" customHeight="1" x14ac:dyDescent="0.15">
      <c r="B4" s="2" t="s">
        <v>154</v>
      </c>
      <c r="C4" s="2">
        <v>0.86</v>
      </c>
      <c r="D4" s="2">
        <f t="shared" si="0"/>
        <v>0.73</v>
      </c>
      <c r="E4" s="2">
        <v>10</v>
      </c>
      <c r="F4">
        <f t="shared" si="1"/>
        <v>3.71805328983143E-2</v>
      </c>
      <c r="G4" s="3">
        <f t="shared" si="2"/>
        <v>0.371805328983143</v>
      </c>
      <c r="I4" s="2" t="s">
        <v>155</v>
      </c>
      <c r="J4" s="2">
        <f>0.1/10</f>
        <v>0.01</v>
      </c>
      <c r="K4" s="2">
        <v>0.4</v>
      </c>
      <c r="L4" s="2">
        <v>10</v>
      </c>
      <c r="R4" s="2">
        <v>10</v>
      </c>
      <c r="S4" s="2">
        <v>7.9000000000000001E-2</v>
      </c>
    </row>
    <row r="5" spans="1:29" ht="15.75" customHeight="1" x14ac:dyDescent="0.15">
      <c r="B5" s="2" t="s">
        <v>156</v>
      </c>
      <c r="C5" s="2">
        <v>0.97</v>
      </c>
      <c r="D5" s="2">
        <f t="shared" si="0"/>
        <v>0.84</v>
      </c>
      <c r="E5" s="2">
        <v>10</v>
      </c>
      <c r="F5">
        <f t="shared" si="1"/>
        <v>4.4657422512234916E-2</v>
      </c>
      <c r="G5" s="3">
        <f t="shared" si="2"/>
        <v>0.44657422512234918</v>
      </c>
      <c r="I5" s="2" t="s">
        <v>157</v>
      </c>
      <c r="J5" s="2">
        <f>0.005</f>
        <v>5.0000000000000001E-3</v>
      </c>
      <c r="K5" s="2">
        <v>0.2</v>
      </c>
      <c r="L5" s="2">
        <v>1</v>
      </c>
      <c r="R5" s="2">
        <v>100</v>
      </c>
      <c r="S5" s="2">
        <v>0.47699999999999998</v>
      </c>
    </row>
    <row r="6" spans="1:29" ht="15.75" customHeight="1" x14ac:dyDescent="0.15">
      <c r="B6" s="2" t="s">
        <v>159</v>
      </c>
      <c r="C6" s="2">
        <v>1.32</v>
      </c>
      <c r="D6" s="2">
        <f t="shared" si="0"/>
        <v>1.19</v>
      </c>
      <c r="E6" s="2">
        <v>1</v>
      </c>
      <c r="F6">
        <f t="shared" si="1"/>
        <v>6.8447525829255021E-2</v>
      </c>
      <c r="G6" s="3">
        <f t="shared" si="2"/>
        <v>6.8447525829255021E-2</v>
      </c>
      <c r="I6" s="2" t="s">
        <v>160</v>
      </c>
      <c r="J6" s="2">
        <f>0.001</f>
        <v>1E-3</v>
      </c>
      <c r="K6" s="2">
        <v>0.25</v>
      </c>
      <c r="L6" s="2">
        <v>1</v>
      </c>
      <c r="R6" s="2">
        <v>1000</v>
      </c>
      <c r="S6" s="2">
        <v>3.262</v>
      </c>
    </row>
    <row r="7" spans="1:29" ht="15.75" customHeight="1" x14ac:dyDescent="0.15">
      <c r="B7" s="2" t="s">
        <v>161</v>
      </c>
      <c r="C7" s="2">
        <v>1.21</v>
      </c>
      <c r="D7" s="2">
        <f t="shared" si="0"/>
        <v>1.08</v>
      </c>
      <c r="E7" s="2">
        <v>10</v>
      </c>
      <c r="F7">
        <f t="shared" si="1"/>
        <v>6.0970636215334426E-2</v>
      </c>
      <c r="G7" s="3">
        <f t="shared" si="2"/>
        <v>0.60970636215334428</v>
      </c>
      <c r="I7" s="2" t="s">
        <v>162</v>
      </c>
      <c r="J7" s="2">
        <f>0</f>
        <v>0</v>
      </c>
      <c r="K7" s="2">
        <v>0.23</v>
      </c>
      <c r="L7" s="2">
        <v>1</v>
      </c>
    </row>
    <row r="8" spans="1:29" ht="15.75" customHeight="1" x14ac:dyDescent="0.15">
      <c r="B8" s="2" t="s">
        <v>163</v>
      </c>
      <c r="C8" s="2">
        <v>0.76</v>
      </c>
      <c r="D8" s="2">
        <f t="shared" si="0"/>
        <v>0.63</v>
      </c>
      <c r="E8" s="2">
        <v>10</v>
      </c>
      <c r="F8">
        <f t="shared" si="1"/>
        <v>3.038336052202284E-2</v>
      </c>
      <c r="G8" s="3">
        <f t="shared" si="2"/>
        <v>0.3038336052202284</v>
      </c>
      <c r="Q8" s="2" t="s">
        <v>165</v>
      </c>
    </row>
    <row r="9" spans="1:29" ht="15.75" customHeight="1" x14ac:dyDescent="0.15">
      <c r="B9" s="2" t="s">
        <v>166</v>
      </c>
      <c r="C9" s="2">
        <v>0.76</v>
      </c>
      <c r="D9" s="2">
        <f t="shared" si="0"/>
        <v>0.63</v>
      </c>
      <c r="E9" s="2">
        <v>10</v>
      </c>
      <c r="F9">
        <f t="shared" si="1"/>
        <v>3.038336052202284E-2</v>
      </c>
      <c r="G9" s="3">
        <f t="shared" si="2"/>
        <v>0.3038336052202284</v>
      </c>
      <c r="Q9" s="2" t="s">
        <v>174</v>
      </c>
    </row>
    <row r="10" spans="1:29" ht="15.75" customHeight="1" x14ac:dyDescent="0.15">
      <c r="B10" s="2" t="s">
        <v>175</v>
      </c>
      <c r="C10" s="2">
        <v>1.29</v>
      </c>
      <c r="D10" s="2">
        <f t="shared" si="0"/>
        <v>1.1600000000000001</v>
      </c>
      <c r="E10" s="2">
        <v>1</v>
      </c>
      <c r="F10">
        <f t="shared" si="1"/>
        <v>6.6408374116367602E-2</v>
      </c>
      <c r="G10" s="3">
        <f t="shared" si="2"/>
        <v>6.6408374116367602E-2</v>
      </c>
    </row>
    <row r="11" spans="1:29" ht="15.75" customHeight="1" x14ac:dyDescent="0.15">
      <c r="B11" s="2" t="s">
        <v>181</v>
      </c>
      <c r="C11" s="2">
        <v>1.01</v>
      </c>
      <c r="D11" s="2">
        <f t="shared" si="0"/>
        <v>0.88</v>
      </c>
      <c r="E11" s="2">
        <v>10</v>
      </c>
      <c r="F11">
        <f t="shared" si="1"/>
        <v>4.7376291462751498E-2</v>
      </c>
      <c r="G11" s="3">
        <f t="shared" si="2"/>
        <v>0.47376291462751496</v>
      </c>
    </row>
    <row r="12" spans="1:29" ht="15.75" customHeight="1" x14ac:dyDescent="0.15">
      <c r="B12" s="2" t="s">
        <v>182</v>
      </c>
      <c r="C12" s="2">
        <v>0.51</v>
      </c>
      <c r="D12" s="2">
        <f t="shared" si="0"/>
        <v>0.38</v>
      </c>
      <c r="E12" s="2">
        <v>10</v>
      </c>
      <c r="F12">
        <f t="shared" si="1"/>
        <v>1.3390429581294182E-2</v>
      </c>
      <c r="G12" s="3">
        <f t="shared" si="2"/>
        <v>0.13390429581294183</v>
      </c>
    </row>
    <row r="13" spans="1:29" ht="15.75" customHeight="1" x14ac:dyDescent="0.15">
      <c r="B13" s="2" t="s">
        <v>183</v>
      </c>
      <c r="C13" s="2">
        <v>0.57999999999999996</v>
      </c>
      <c r="D13" s="2">
        <f t="shared" si="0"/>
        <v>0.44999999999999996</v>
      </c>
      <c r="E13" s="2">
        <v>10</v>
      </c>
      <c r="F13">
        <f t="shared" si="1"/>
        <v>1.8148450244698203E-2</v>
      </c>
      <c r="G13" s="3">
        <f t="shared" si="2"/>
        <v>0.18148450244698203</v>
      </c>
    </row>
    <row r="14" spans="1:29" ht="15.75" customHeight="1" x14ac:dyDescent="0.15">
      <c r="B14" s="2"/>
      <c r="C14" s="2"/>
      <c r="D14" s="2"/>
      <c r="E14" s="2"/>
      <c r="G14" s="3"/>
    </row>
    <row r="15" spans="1:29" ht="15.75" customHeight="1" x14ac:dyDescent="0.15">
      <c r="A15" s="4">
        <v>42201</v>
      </c>
      <c r="B15" s="2" t="s">
        <v>184</v>
      </c>
      <c r="C15" s="2">
        <v>1.33</v>
      </c>
      <c r="D15" s="2">
        <f t="shared" ref="D15:D26" si="3">C15-0.13</f>
        <v>1.2000000000000002</v>
      </c>
      <c r="E15" s="2">
        <v>10</v>
      </c>
      <c r="F15">
        <f t="shared" ref="F15:F26" si="4">(D15-0.183)/14.712</f>
        <v>6.9127243066884184E-2</v>
      </c>
      <c r="G15" s="3">
        <f t="shared" ref="G15:G26" si="5">F15*E15</f>
        <v>0.69127243066884181</v>
      </c>
    </row>
    <row r="16" spans="1:29" ht="15.75" customHeight="1" x14ac:dyDescent="0.15">
      <c r="B16" s="2" t="s">
        <v>186</v>
      </c>
      <c r="C16" s="2">
        <v>1.61</v>
      </c>
      <c r="D16" s="2">
        <f t="shared" si="3"/>
        <v>1.48</v>
      </c>
      <c r="E16" s="2">
        <v>10</v>
      </c>
      <c r="F16">
        <f t="shared" si="4"/>
        <v>8.8159325720500267E-2</v>
      </c>
      <c r="G16" s="3">
        <f t="shared" si="5"/>
        <v>0.8815932572050027</v>
      </c>
    </row>
    <row r="17" spans="2:7" ht="15.75" customHeight="1" x14ac:dyDescent="0.15">
      <c r="B17" s="2" t="s">
        <v>187</v>
      </c>
      <c r="C17" s="2">
        <v>1.6</v>
      </c>
      <c r="D17" s="2">
        <f t="shared" si="3"/>
        <v>1.4700000000000002</v>
      </c>
      <c r="E17" s="2">
        <v>10</v>
      </c>
      <c r="F17">
        <f t="shared" si="4"/>
        <v>8.7479608482871132E-2</v>
      </c>
      <c r="G17" s="3">
        <f t="shared" si="5"/>
        <v>0.8747960848287113</v>
      </c>
    </row>
    <row r="18" spans="2:7" ht="15.75" customHeight="1" x14ac:dyDescent="0.15">
      <c r="B18" s="2" t="s">
        <v>189</v>
      </c>
      <c r="C18" s="2">
        <v>1.36</v>
      </c>
      <c r="D18" s="2">
        <f t="shared" si="3"/>
        <v>1.23</v>
      </c>
      <c r="E18" s="2">
        <v>10</v>
      </c>
      <c r="F18">
        <f t="shared" si="4"/>
        <v>7.1166394779771616E-2</v>
      </c>
      <c r="G18" s="3">
        <f t="shared" si="5"/>
        <v>0.71166394779771613</v>
      </c>
    </row>
    <row r="19" spans="2:7" ht="15.75" customHeight="1" x14ac:dyDescent="0.15">
      <c r="B19" s="2" t="s">
        <v>190</v>
      </c>
      <c r="C19" s="2">
        <v>1.24</v>
      </c>
      <c r="D19" s="2">
        <f t="shared" si="3"/>
        <v>1.1099999999999999</v>
      </c>
      <c r="E19" s="2">
        <v>10</v>
      </c>
      <c r="F19">
        <f t="shared" si="4"/>
        <v>6.3009787928221844E-2</v>
      </c>
      <c r="G19" s="3">
        <f t="shared" si="5"/>
        <v>0.6300978792822185</v>
      </c>
    </row>
    <row r="20" spans="2:7" ht="15.75" customHeight="1" x14ac:dyDescent="0.15">
      <c r="B20" s="2" t="s">
        <v>191</v>
      </c>
      <c r="C20" s="2">
        <v>0.44</v>
      </c>
      <c r="D20" s="2">
        <f t="shared" si="3"/>
        <v>0.31</v>
      </c>
      <c r="E20" s="2">
        <v>10</v>
      </c>
      <c r="F20">
        <f t="shared" si="4"/>
        <v>8.6324089178901574E-3</v>
      </c>
      <c r="G20" s="3">
        <f t="shared" si="5"/>
        <v>8.6324089178901581E-2</v>
      </c>
    </row>
    <row r="21" spans="2:7" ht="15.75" customHeight="1" x14ac:dyDescent="0.15">
      <c r="B21" s="2" t="s">
        <v>192</v>
      </c>
      <c r="C21" s="2">
        <v>1.64</v>
      </c>
      <c r="D21" s="2">
        <f t="shared" si="3"/>
        <v>1.5099999999999998</v>
      </c>
      <c r="E21" s="2">
        <v>10</v>
      </c>
      <c r="F21">
        <f t="shared" si="4"/>
        <v>9.01984774333877E-2</v>
      </c>
      <c r="G21" s="3">
        <f t="shared" si="5"/>
        <v>0.90198477433387703</v>
      </c>
    </row>
    <row r="22" spans="2:7" ht="15.75" customHeight="1" x14ac:dyDescent="0.15">
      <c r="B22" s="2" t="s">
        <v>195</v>
      </c>
      <c r="C22" s="2">
        <v>1.5</v>
      </c>
      <c r="D22" s="2">
        <f t="shared" si="3"/>
        <v>1.37</v>
      </c>
      <c r="E22" s="2">
        <v>10</v>
      </c>
      <c r="F22">
        <f t="shared" si="4"/>
        <v>8.0682436106579672E-2</v>
      </c>
      <c r="G22" s="3">
        <f t="shared" si="5"/>
        <v>0.80682436106579669</v>
      </c>
    </row>
    <row r="23" spans="2:7" ht="15.75" customHeight="1" x14ac:dyDescent="0.15">
      <c r="B23" s="2" t="s">
        <v>196</v>
      </c>
      <c r="C23" s="2">
        <v>0.28999999999999998</v>
      </c>
      <c r="D23" s="2">
        <f t="shared" si="3"/>
        <v>0.15999999999999998</v>
      </c>
      <c r="E23" s="2">
        <v>10</v>
      </c>
      <c r="F23">
        <f t="shared" si="4"/>
        <v>-1.5633496465470378E-3</v>
      </c>
      <c r="G23" s="3">
        <f t="shared" si="5"/>
        <v>-1.5633496465470378E-2</v>
      </c>
    </row>
    <row r="24" spans="2:7" ht="15.75" customHeight="1" x14ac:dyDescent="0.15">
      <c r="B24" s="2" t="s">
        <v>197</v>
      </c>
      <c r="C24" s="2">
        <v>1.54</v>
      </c>
      <c r="D24" s="2">
        <f t="shared" si="3"/>
        <v>1.4100000000000001</v>
      </c>
      <c r="E24" s="2">
        <v>10</v>
      </c>
      <c r="F24">
        <f t="shared" si="4"/>
        <v>8.3401305057096253E-2</v>
      </c>
      <c r="G24" s="3">
        <f t="shared" si="5"/>
        <v>0.83401305057096253</v>
      </c>
    </row>
    <row r="25" spans="2:7" ht="15.75" customHeight="1" x14ac:dyDescent="0.15">
      <c r="B25" s="2" t="s">
        <v>198</v>
      </c>
      <c r="C25" s="2">
        <v>1.59</v>
      </c>
      <c r="D25" s="2">
        <f t="shared" si="3"/>
        <v>1.46</v>
      </c>
      <c r="E25" s="2">
        <v>10</v>
      </c>
      <c r="F25">
        <f t="shared" si="4"/>
        <v>8.679989124524197E-2</v>
      </c>
      <c r="G25" s="3">
        <f t="shared" si="5"/>
        <v>0.86799891245241967</v>
      </c>
    </row>
    <row r="26" spans="2:7" ht="15.75" customHeight="1" x14ac:dyDescent="0.15">
      <c r="B26" s="2" t="s">
        <v>200</v>
      </c>
      <c r="C26" s="2">
        <v>1.24</v>
      </c>
      <c r="D26" s="2">
        <f t="shared" si="3"/>
        <v>1.1099999999999999</v>
      </c>
      <c r="E26" s="2">
        <v>10</v>
      </c>
      <c r="F26">
        <f t="shared" si="4"/>
        <v>6.3009787928221844E-2</v>
      </c>
      <c r="G26" s="3">
        <f t="shared" si="5"/>
        <v>0.6300978792822185</v>
      </c>
    </row>
    <row r="27" spans="2:7" ht="15.75" customHeight="1" x14ac:dyDescent="0.15">
      <c r="B27" s="2"/>
      <c r="C27" s="2"/>
      <c r="D27" s="2"/>
      <c r="E27" s="2"/>
      <c r="G27" s="3"/>
    </row>
    <row r="28" spans="2:7" ht="15.75" customHeight="1" x14ac:dyDescent="0.15">
      <c r="B28" s="2" t="s">
        <v>201</v>
      </c>
      <c r="C28" s="2">
        <v>0.24</v>
      </c>
      <c r="D28" s="2">
        <f t="shared" ref="D28:D39" si="6">C28-0.13</f>
        <v>0.10999999999999999</v>
      </c>
      <c r="E28" s="2">
        <v>10</v>
      </c>
      <c r="F28">
        <f t="shared" ref="F28:F39" si="7">(D28-0.183)/14.712</f>
        <v>-4.9619358346927687E-3</v>
      </c>
      <c r="G28" s="3">
        <f t="shared" ref="G28:G39" si="8">F28*E28</f>
        <v>-4.9619358346927683E-2</v>
      </c>
    </row>
    <row r="29" spans="2:7" ht="15.75" customHeight="1" x14ac:dyDescent="0.15">
      <c r="B29" s="2" t="s">
        <v>205</v>
      </c>
      <c r="C29" s="2">
        <v>1.78</v>
      </c>
      <c r="D29" s="2">
        <f t="shared" si="6"/>
        <v>1.65</v>
      </c>
      <c r="E29" s="2">
        <v>10</v>
      </c>
      <c r="F29">
        <f t="shared" si="7"/>
        <v>9.9714518760195756E-2</v>
      </c>
      <c r="G29" s="3">
        <f t="shared" si="8"/>
        <v>0.99714518760195758</v>
      </c>
    </row>
    <row r="30" spans="2:7" ht="15.75" customHeight="1" x14ac:dyDescent="0.15">
      <c r="B30" s="2" t="s">
        <v>207</v>
      </c>
      <c r="C30" s="2">
        <v>1.61</v>
      </c>
      <c r="D30" s="2">
        <f t="shared" si="6"/>
        <v>1.48</v>
      </c>
      <c r="E30" s="2">
        <v>10</v>
      </c>
      <c r="F30">
        <f t="shared" si="7"/>
        <v>8.8159325720500267E-2</v>
      </c>
      <c r="G30" s="3">
        <f t="shared" si="8"/>
        <v>0.8815932572050027</v>
      </c>
    </row>
    <row r="31" spans="2:7" ht="15.75" customHeight="1" x14ac:dyDescent="0.15">
      <c r="B31" s="2" t="s">
        <v>209</v>
      </c>
      <c r="C31" s="2">
        <v>1.24</v>
      </c>
      <c r="D31" s="2">
        <f t="shared" si="6"/>
        <v>1.1099999999999999</v>
      </c>
      <c r="E31" s="2">
        <v>10</v>
      </c>
      <c r="F31">
        <f t="shared" si="7"/>
        <v>6.3009787928221844E-2</v>
      </c>
      <c r="G31" s="3">
        <f t="shared" si="8"/>
        <v>0.6300978792822185</v>
      </c>
    </row>
    <row r="32" spans="2:7" ht="15.75" customHeight="1" x14ac:dyDescent="0.15">
      <c r="B32" s="2" t="s">
        <v>211</v>
      </c>
      <c r="C32" s="2">
        <v>0.23</v>
      </c>
      <c r="D32" s="2">
        <f t="shared" si="6"/>
        <v>0.1</v>
      </c>
      <c r="E32" s="2">
        <v>1</v>
      </c>
      <c r="F32">
        <f t="shared" si="7"/>
        <v>-5.6416530723219132E-3</v>
      </c>
      <c r="G32" s="3">
        <f t="shared" si="8"/>
        <v>-5.6416530723219132E-3</v>
      </c>
    </row>
    <row r="33" spans="1:7" ht="15.75" customHeight="1" x14ac:dyDescent="0.15">
      <c r="B33" s="2" t="s">
        <v>212</v>
      </c>
      <c r="C33" s="2">
        <v>1.78</v>
      </c>
      <c r="D33" s="2">
        <f t="shared" si="6"/>
        <v>1.65</v>
      </c>
      <c r="E33" s="2">
        <v>10</v>
      </c>
      <c r="F33">
        <f t="shared" si="7"/>
        <v>9.9714518760195756E-2</v>
      </c>
      <c r="G33" s="3">
        <f t="shared" si="8"/>
        <v>0.99714518760195758</v>
      </c>
    </row>
    <row r="34" spans="1:7" ht="15.75" customHeight="1" x14ac:dyDescent="0.15">
      <c r="B34" s="2" t="s">
        <v>214</v>
      </c>
      <c r="C34" s="2">
        <v>1.61</v>
      </c>
      <c r="D34" s="2">
        <f t="shared" si="6"/>
        <v>1.48</v>
      </c>
      <c r="E34" s="2">
        <v>10</v>
      </c>
      <c r="F34">
        <f t="shared" si="7"/>
        <v>8.8159325720500267E-2</v>
      </c>
      <c r="G34" s="3">
        <f t="shared" si="8"/>
        <v>0.8815932572050027</v>
      </c>
    </row>
    <row r="35" spans="1:7" ht="15.75" customHeight="1" x14ac:dyDescent="0.15">
      <c r="B35" s="2" t="s">
        <v>216</v>
      </c>
      <c r="C35" s="2">
        <v>1.38</v>
      </c>
      <c r="D35" s="2">
        <f t="shared" si="6"/>
        <v>1.25</v>
      </c>
      <c r="E35" s="2">
        <v>10</v>
      </c>
      <c r="F35">
        <f t="shared" si="7"/>
        <v>7.25258292550299E-2</v>
      </c>
      <c r="G35" s="3">
        <f t="shared" si="8"/>
        <v>0.72525829255029906</v>
      </c>
    </row>
    <row r="36" spans="1:7" ht="15.75" customHeight="1" x14ac:dyDescent="0.15">
      <c r="A36" s="4">
        <v>42220</v>
      </c>
      <c r="B36" s="2" t="s">
        <v>218</v>
      </c>
      <c r="C36" s="2">
        <v>0.57999999999999996</v>
      </c>
      <c r="D36" s="2">
        <f t="shared" si="6"/>
        <v>0.44999999999999996</v>
      </c>
      <c r="E36" s="2">
        <v>1</v>
      </c>
      <c r="F36">
        <f t="shared" si="7"/>
        <v>1.8148450244698203E-2</v>
      </c>
      <c r="G36" s="3">
        <f t="shared" si="8"/>
        <v>1.8148450244698203E-2</v>
      </c>
    </row>
    <row r="37" spans="1:7" ht="15.75" customHeight="1" x14ac:dyDescent="0.15">
      <c r="B37" s="2" t="s">
        <v>219</v>
      </c>
      <c r="C37" s="2">
        <v>1.55</v>
      </c>
      <c r="D37" s="2">
        <f t="shared" si="6"/>
        <v>1.42</v>
      </c>
      <c r="E37" s="2">
        <v>10</v>
      </c>
      <c r="F37">
        <f t="shared" si="7"/>
        <v>8.4081022294725388E-2</v>
      </c>
      <c r="G37" s="3">
        <f t="shared" si="8"/>
        <v>0.84081022294725383</v>
      </c>
    </row>
    <row r="38" spans="1:7" ht="15.75" customHeight="1" x14ac:dyDescent="0.15">
      <c r="B38" s="2" t="s">
        <v>220</v>
      </c>
      <c r="C38" s="2">
        <v>1.29</v>
      </c>
      <c r="D38" s="2">
        <f t="shared" si="6"/>
        <v>1.1600000000000001</v>
      </c>
      <c r="E38" s="2">
        <v>10</v>
      </c>
      <c r="F38">
        <f t="shared" si="7"/>
        <v>6.6408374116367602E-2</v>
      </c>
      <c r="G38" s="3">
        <f t="shared" si="8"/>
        <v>0.66408374116367597</v>
      </c>
    </row>
    <row r="39" spans="1:7" ht="15.75" customHeight="1" x14ac:dyDescent="0.15">
      <c r="B39" s="2" t="s">
        <v>222</v>
      </c>
      <c r="C39" s="2">
        <v>0.92</v>
      </c>
      <c r="D39" s="2">
        <f t="shared" si="6"/>
        <v>0.79</v>
      </c>
      <c r="E39" s="2">
        <v>10</v>
      </c>
      <c r="F39">
        <f t="shared" si="7"/>
        <v>4.1258836324089179E-2</v>
      </c>
      <c r="G39" s="3">
        <f t="shared" si="8"/>
        <v>0.41258836324089176</v>
      </c>
    </row>
    <row r="40" spans="1:7" ht="15.75" customHeight="1" x14ac:dyDescent="0.15">
      <c r="B40" s="2"/>
      <c r="D40" s="2"/>
      <c r="G40" s="3"/>
    </row>
    <row r="41" spans="1:7" ht="15.75" customHeight="1" x14ac:dyDescent="0.15">
      <c r="A41" s="4">
        <v>42220</v>
      </c>
      <c r="B41" s="2" t="s">
        <v>223</v>
      </c>
      <c r="C41" s="2">
        <v>1.53</v>
      </c>
      <c r="D41" s="2">
        <f t="shared" ref="D41:D52" si="9">C41-0.13</f>
        <v>1.4</v>
      </c>
      <c r="E41" s="2">
        <v>10</v>
      </c>
      <c r="F41">
        <f t="shared" ref="F41:F52" si="10">(D41-0.183)/14.712</f>
        <v>8.2721587819467091E-2</v>
      </c>
      <c r="G41" s="3">
        <f t="shared" ref="G41:G52" si="11">F41*E41</f>
        <v>0.82721587819467091</v>
      </c>
    </row>
    <row r="42" spans="1:7" ht="15.75" customHeight="1" x14ac:dyDescent="0.15">
      <c r="B42" s="2" t="s">
        <v>224</v>
      </c>
      <c r="C42" s="2">
        <v>0.89</v>
      </c>
      <c r="D42" s="2">
        <f t="shared" si="9"/>
        <v>0.76</v>
      </c>
      <c r="E42" s="2">
        <v>10</v>
      </c>
      <c r="F42">
        <f t="shared" si="10"/>
        <v>3.921968461120174E-2</v>
      </c>
      <c r="G42" s="3">
        <f t="shared" si="11"/>
        <v>0.39219684611201738</v>
      </c>
    </row>
    <row r="43" spans="1:7" ht="15.75" customHeight="1" x14ac:dyDescent="0.15">
      <c r="B43" s="2" t="s">
        <v>225</v>
      </c>
      <c r="C43" s="2">
        <v>1.06</v>
      </c>
      <c r="D43" s="2">
        <f t="shared" si="9"/>
        <v>0.93</v>
      </c>
      <c r="E43" s="2">
        <v>10</v>
      </c>
      <c r="F43">
        <f t="shared" si="10"/>
        <v>5.0774877650897235E-2</v>
      </c>
      <c r="G43" s="3">
        <f t="shared" si="11"/>
        <v>0.50774877650897232</v>
      </c>
    </row>
    <row r="44" spans="1:7" ht="15.75" customHeight="1" x14ac:dyDescent="0.15">
      <c r="B44" s="2" t="s">
        <v>227</v>
      </c>
      <c r="C44" s="2">
        <v>0.71</v>
      </c>
      <c r="D44" s="2">
        <f t="shared" si="9"/>
        <v>0.57999999999999996</v>
      </c>
      <c r="E44" s="2">
        <v>10</v>
      </c>
      <c r="F44">
        <f t="shared" si="10"/>
        <v>2.6984774333877106E-2</v>
      </c>
      <c r="G44" s="3">
        <f t="shared" si="11"/>
        <v>0.26984774333877104</v>
      </c>
    </row>
    <row r="45" spans="1:7" ht="15.75" customHeight="1" x14ac:dyDescent="0.15">
      <c r="B45" s="2" t="s">
        <v>228</v>
      </c>
      <c r="C45" s="2">
        <v>0.43</v>
      </c>
      <c r="D45" s="2">
        <f t="shared" si="9"/>
        <v>0.3</v>
      </c>
      <c r="E45" s="2">
        <v>10</v>
      </c>
      <c r="F45">
        <f t="shared" si="10"/>
        <v>7.9526916802610103E-3</v>
      </c>
      <c r="G45" s="3">
        <f t="shared" si="11"/>
        <v>7.9526916802610106E-2</v>
      </c>
    </row>
    <row r="46" spans="1:7" ht="15.75" customHeight="1" x14ac:dyDescent="0.15">
      <c r="B46" s="2" t="s">
        <v>229</v>
      </c>
      <c r="C46" s="2">
        <v>1.55</v>
      </c>
      <c r="D46" s="2">
        <f t="shared" si="9"/>
        <v>1.42</v>
      </c>
      <c r="E46" s="2">
        <v>10</v>
      </c>
      <c r="F46">
        <f t="shared" si="10"/>
        <v>8.4081022294725388E-2</v>
      </c>
      <c r="G46" s="3">
        <f t="shared" si="11"/>
        <v>0.84081022294725383</v>
      </c>
    </row>
    <row r="47" spans="1:7" ht="15.75" customHeight="1" x14ac:dyDescent="0.15">
      <c r="B47" s="2" t="s">
        <v>230</v>
      </c>
      <c r="C47" s="2">
        <v>0.94</v>
      </c>
      <c r="D47" s="2">
        <f t="shared" si="9"/>
        <v>0.80999999999999994</v>
      </c>
      <c r="E47" s="2">
        <v>10</v>
      </c>
      <c r="F47">
        <f t="shared" si="10"/>
        <v>4.261827079934747E-2</v>
      </c>
      <c r="G47" s="3">
        <f t="shared" si="11"/>
        <v>0.42618270799347469</v>
      </c>
    </row>
    <row r="48" spans="1:7" ht="15.75" customHeight="1" x14ac:dyDescent="0.15">
      <c r="B48" s="2" t="s">
        <v>231</v>
      </c>
      <c r="C48" s="2">
        <v>0.86</v>
      </c>
      <c r="D48" s="2">
        <f t="shared" si="9"/>
        <v>0.73</v>
      </c>
      <c r="E48" s="2">
        <v>10</v>
      </c>
      <c r="F48">
        <f t="shared" si="10"/>
        <v>3.71805328983143E-2</v>
      </c>
      <c r="G48" s="3">
        <f t="shared" si="11"/>
        <v>0.371805328983143</v>
      </c>
    </row>
    <row r="49" spans="1:7" ht="15.75" customHeight="1" x14ac:dyDescent="0.15">
      <c r="B49" s="2" t="s">
        <v>232</v>
      </c>
      <c r="C49" s="2">
        <v>0.73</v>
      </c>
      <c r="D49" s="2">
        <f t="shared" si="9"/>
        <v>0.6</v>
      </c>
      <c r="E49" s="2">
        <v>1</v>
      </c>
      <c r="F49">
        <f t="shared" si="10"/>
        <v>2.83442088091354E-2</v>
      </c>
      <c r="G49" s="3">
        <f t="shared" si="11"/>
        <v>2.83442088091354E-2</v>
      </c>
    </row>
    <row r="50" spans="1:7" ht="15.75" customHeight="1" x14ac:dyDescent="0.15">
      <c r="B50" s="2" t="s">
        <v>233</v>
      </c>
      <c r="C50" s="2">
        <v>1.72</v>
      </c>
      <c r="D50" s="2">
        <f t="shared" si="9"/>
        <v>1.5899999999999999</v>
      </c>
      <c r="E50" s="2">
        <v>10</v>
      </c>
      <c r="F50">
        <f t="shared" si="10"/>
        <v>9.5636215334420863E-2</v>
      </c>
      <c r="G50" s="3">
        <f t="shared" si="11"/>
        <v>0.9563621533442086</v>
      </c>
    </row>
    <row r="51" spans="1:7" ht="13" x14ac:dyDescent="0.15">
      <c r="B51" s="2" t="s">
        <v>234</v>
      </c>
      <c r="C51" s="2">
        <v>0.97</v>
      </c>
      <c r="D51" s="2">
        <f t="shared" si="9"/>
        <v>0.84</v>
      </c>
      <c r="E51" s="2">
        <v>10</v>
      </c>
      <c r="F51">
        <f t="shared" si="10"/>
        <v>4.4657422512234916E-2</v>
      </c>
      <c r="G51" s="3">
        <f t="shared" si="11"/>
        <v>0.44657422512234918</v>
      </c>
    </row>
    <row r="52" spans="1:7" ht="13" x14ac:dyDescent="0.15">
      <c r="B52" s="2" t="s">
        <v>235</v>
      </c>
      <c r="C52" s="2">
        <v>0.7</v>
      </c>
      <c r="D52" s="2">
        <f t="shared" si="9"/>
        <v>0.56999999999999995</v>
      </c>
      <c r="E52" s="2">
        <v>10</v>
      </c>
      <c r="F52">
        <f t="shared" si="10"/>
        <v>2.6305057096247957E-2</v>
      </c>
      <c r="G52" s="3">
        <f t="shared" si="11"/>
        <v>0.26305057096247958</v>
      </c>
    </row>
    <row r="53" spans="1:7" ht="13" x14ac:dyDescent="0.15">
      <c r="B53" s="2"/>
      <c r="D53" s="2"/>
      <c r="G53" s="3"/>
    </row>
    <row r="54" spans="1:7" ht="13" x14ac:dyDescent="0.15">
      <c r="A54" s="4">
        <v>42220</v>
      </c>
      <c r="B54" s="2" t="s">
        <v>236</v>
      </c>
      <c r="C54" s="2">
        <v>0.69</v>
      </c>
      <c r="D54" s="2">
        <f t="shared" ref="D54:D65" si="12">C54-0.13</f>
        <v>0.55999999999999994</v>
      </c>
      <c r="E54" s="2">
        <v>10</v>
      </c>
      <c r="F54">
        <f t="shared" ref="F54:F65" si="13">(D54-0.183)/14.712</f>
        <v>2.5625339858618812E-2</v>
      </c>
      <c r="G54" s="3">
        <f t="shared" ref="G54:G65" si="14">F54*E54</f>
        <v>0.25625339858618812</v>
      </c>
    </row>
    <row r="55" spans="1:7" ht="13" x14ac:dyDescent="0.15">
      <c r="B55" s="2" t="s">
        <v>238</v>
      </c>
      <c r="C55" s="2">
        <v>1.84</v>
      </c>
      <c r="D55" s="2">
        <f t="shared" si="12"/>
        <v>1.71</v>
      </c>
      <c r="E55" s="2">
        <v>10</v>
      </c>
      <c r="F55">
        <f t="shared" si="13"/>
        <v>0.10379282218597063</v>
      </c>
      <c r="G55" s="3">
        <f t="shared" si="14"/>
        <v>1.0379282218597063</v>
      </c>
    </row>
    <row r="56" spans="1:7" ht="13" x14ac:dyDescent="0.15">
      <c r="B56" s="2" t="s">
        <v>239</v>
      </c>
      <c r="C56" s="2">
        <v>1.47</v>
      </c>
      <c r="D56" s="2">
        <f t="shared" si="12"/>
        <v>1.3399999999999999</v>
      </c>
      <c r="E56" s="2">
        <v>10</v>
      </c>
      <c r="F56">
        <f t="shared" si="13"/>
        <v>7.8643284393692212E-2</v>
      </c>
      <c r="G56" s="3">
        <f t="shared" si="14"/>
        <v>0.78643284393692214</v>
      </c>
    </row>
    <row r="57" spans="1:7" ht="13" x14ac:dyDescent="0.15">
      <c r="B57" s="2" t="s">
        <v>241</v>
      </c>
      <c r="C57" s="2">
        <v>1.06</v>
      </c>
      <c r="D57" s="2">
        <f t="shared" si="12"/>
        <v>0.93</v>
      </c>
      <c r="E57" s="2">
        <v>10</v>
      </c>
      <c r="F57">
        <f t="shared" si="13"/>
        <v>5.0774877650897235E-2</v>
      </c>
      <c r="G57" s="3">
        <f t="shared" si="14"/>
        <v>0.50774877650897232</v>
      </c>
    </row>
    <row r="58" spans="1:7" ht="13" x14ac:dyDescent="0.15">
      <c r="B58" s="2" t="s">
        <v>242</v>
      </c>
      <c r="C58" s="2">
        <v>0.99</v>
      </c>
      <c r="D58" s="2">
        <f t="shared" si="12"/>
        <v>0.86</v>
      </c>
      <c r="E58" s="2">
        <v>1</v>
      </c>
      <c r="F58">
        <f t="shared" si="13"/>
        <v>4.6016856987493207E-2</v>
      </c>
      <c r="G58" s="3">
        <f t="shared" si="14"/>
        <v>4.6016856987493207E-2</v>
      </c>
    </row>
    <row r="59" spans="1:7" ht="13" x14ac:dyDescent="0.15">
      <c r="B59" s="2" t="s">
        <v>243</v>
      </c>
      <c r="C59" s="2">
        <v>1.72</v>
      </c>
      <c r="D59" s="2">
        <f t="shared" si="12"/>
        <v>1.5899999999999999</v>
      </c>
      <c r="E59" s="2">
        <v>10</v>
      </c>
      <c r="F59">
        <f t="shared" si="13"/>
        <v>9.5636215334420863E-2</v>
      </c>
      <c r="G59" s="3">
        <f t="shared" si="14"/>
        <v>0.9563621533442086</v>
      </c>
    </row>
    <row r="60" spans="1:7" ht="13" x14ac:dyDescent="0.15">
      <c r="B60" s="2" t="s">
        <v>244</v>
      </c>
      <c r="C60" s="2">
        <v>1.28</v>
      </c>
      <c r="D60" s="2">
        <f t="shared" si="12"/>
        <v>1.1499999999999999</v>
      </c>
      <c r="E60" s="2">
        <v>10</v>
      </c>
      <c r="F60">
        <f t="shared" si="13"/>
        <v>6.572865687873844E-2</v>
      </c>
      <c r="G60" s="3">
        <f t="shared" si="14"/>
        <v>0.65728656878738434</v>
      </c>
    </row>
    <row r="61" spans="1:7" ht="13" x14ac:dyDescent="0.15">
      <c r="B61" s="2" t="s">
        <v>245</v>
      </c>
      <c r="C61" s="2">
        <v>1.22</v>
      </c>
      <c r="D61" s="2">
        <f t="shared" si="12"/>
        <v>1.0899999999999999</v>
      </c>
      <c r="E61" s="2">
        <v>10</v>
      </c>
      <c r="F61">
        <f t="shared" si="13"/>
        <v>6.1650353452963554E-2</v>
      </c>
      <c r="G61" s="3">
        <f t="shared" si="14"/>
        <v>0.61650353452963558</v>
      </c>
    </row>
    <row r="62" spans="1:7" ht="13" x14ac:dyDescent="0.15">
      <c r="B62" s="2" t="s">
        <v>248</v>
      </c>
      <c r="C62" s="2">
        <v>0.54</v>
      </c>
      <c r="D62" s="2">
        <f t="shared" si="12"/>
        <v>0.41000000000000003</v>
      </c>
      <c r="E62" s="2">
        <v>1</v>
      </c>
      <c r="F62">
        <f t="shared" si="13"/>
        <v>1.5429581294181623E-2</v>
      </c>
      <c r="G62" s="3">
        <f t="shared" si="14"/>
        <v>1.5429581294181623E-2</v>
      </c>
    </row>
    <row r="63" spans="1:7" ht="13" x14ac:dyDescent="0.15">
      <c r="B63" s="2" t="s">
        <v>249</v>
      </c>
      <c r="C63" s="2">
        <v>1.81</v>
      </c>
      <c r="D63" s="2">
        <f t="shared" si="12"/>
        <v>1.6800000000000002</v>
      </c>
      <c r="E63" s="2">
        <v>10</v>
      </c>
      <c r="F63">
        <f t="shared" si="13"/>
        <v>0.1017536704730832</v>
      </c>
      <c r="G63" s="3">
        <f t="shared" si="14"/>
        <v>1.0175367047308321</v>
      </c>
    </row>
    <row r="64" spans="1:7" ht="13" x14ac:dyDescent="0.15">
      <c r="B64" s="2" t="s">
        <v>250</v>
      </c>
      <c r="C64" s="2">
        <v>1.44</v>
      </c>
      <c r="D64" s="2">
        <f t="shared" si="12"/>
        <v>1.31</v>
      </c>
      <c r="E64" s="2">
        <v>10</v>
      </c>
      <c r="F64">
        <f t="shared" si="13"/>
        <v>7.6604132680804793E-2</v>
      </c>
      <c r="G64" s="3">
        <f t="shared" si="14"/>
        <v>0.76604132680804793</v>
      </c>
    </row>
    <row r="65" spans="1:7" ht="13" x14ac:dyDescent="0.15">
      <c r="B65" s="2" t="s">
        <v>251</v>
      </c>
      <c r="C65" s="2">
        <v>1.23</v>
      </c>
      <c r="D65" s="2">
        <f t="shared" si="12"/>
        <v>1.1000000000000001</v>
      </c>
      <c r="E65" s="2">
        <v>10</v>
      </c>
      <c r="F65">
        <f t="shared" si="13"/>
        <v>6.2330070690592716E-2</v>
      </c>
      <c r="G65" s="3">
        <f t="shared" si="14"/>
        <v>0.6233007069059272</v>
      </c>
    </row>
    <row r="66" spans="1:7" ht="13" x14ac:dyDescent="0.15">
      <c r="D66" s="2"/>
      <c r="G66" s="3"/>
    </row>
    <row r="67" spans="1:7" ht="13" x14ac:dyDescent="0.15">
      <c r="A67" s="4">
        <v>42220</v>
      </c>
      <c r="B67" s="2" t="s">
        <v>252</v>
      </c>
      <c r="C67" s="2">
        <v>0.23</v>
      </c>
      <c r="D67" s="2">
        <f t="shared" ref="D67:D78" si="15">C67-0.13</f>
        <v>0.1</v>
      </c>
      <c r="E67" s="2">
        <v>10</v>
      </c>
      <c r="F67">
        <f t="shared" ref="F67:F78" si="16">(D67-0.183)/14.712</f>
        <v>-5.6416530723219132E-3</v>
      </c>
      <c r="G67" s="3">
        <f t="shared" ref="G67:G78" si="17">F67*E67</f>
        <v>-5.641653072321913E-2</v>
      </c>
    </row>
    <row r="68" spans="1:7" ht="13" x14ac:dyDescent="0.15">
      <c r="B68" s="2" t="s">
        <v>253</v>
      </c>
      <c r="C68" s="2">
        <v>1.87</v>
      </c>
      <c r="D68" s="2">
        <f t="shared" si="15"/>
        <v>1.7400000000000002</v>
      </c>
      <c r="E68" s="2">
        <v>10</v>
      </c>
      <c r="F68">
        <f t="shared" si="16"/>
        <v>0.10583197389885808</v>
      </c>
      <c r="G68" s="3">
        <f t="shared" si="17"/>
        <v>1.0583197389885808</v>
      </c>
    </row>
    <row r="69" spans="1:7" ht="13" x14ac:dyDescent="0.15">
      <c r="B69" s="2" t="s">
        <v>255</v>
      </c>
      <c r="C69" s="2">
        <v>1.69</v>
      </c>
      <c r="D69" s="2">
        <f t="shared" si="15"/>
        <v>1.56</v>
      </c>
      <c r="E69" s="2">
        <v>10</v>
      </c>
      <c r="F69">
        <f t="shared" si="16"/>
        <v>9.3597063621533444E-2</v>
      </c>
      <c r="G69" s="3">
        <f t="shared" si="17"/>
        <v>0.93597063621533438</v>
      </c>
    </row>
    <row r="70" spans="1:7" ht="13" x14ac:dyDescent="0.15">
      <c r="B70" s="2" t="s">
        <v>256</v>
      </c>
      <c r="C70" s="2">
        <v>1.26</v>
      </c>
      <c r="D70" s="2">
        <f t="shared" si="15"/>
        <v>1.1299999999999999</v>
      </c>
      <c r="E70" s="2">
        <v>10</v>
      </c>
      <c r="F70">
        <f t="shared" si="16"/>
        <v>6.4369222403480142E-2</v>
      </c>
      <c r="G70" s="3">
        <f t="shared" si="17"/>
        <v>0.64369222403480142</v>
      </c>
    </row>
    <row r="71" spans="1:7" ht="13" x14ac:dyDescent="0.15">
      <c r="B71" s="2" t="s">
        <v>257</v>
      </c>
      <c r="C71" s="2">
        <v>0.28000000000000003</v>
      </c>
      <c r="D71" s="2">
        <f t="shared" si="15"/>
        <v>0.15000000000000002</v>
      </c>
      <c r="E71" s="2">
        <v>10</v>
      </c>
      <c r="F71">
        <f t="shared" si="16"/>
        <v>-2.2430668841761808E-3</v>
      </c>
      <c r="G71" s="3">
        <f t="shared" si="17"/>
        <v>-2.2430668841761807E-2</v>
      </c>
    </row>
    <row r="72" spans="1:7" ht="13" x14ac:dyDescent="0.15">
      <c r="B72" s="2" t="s">
        <v>258</v>
      </c>
      <c r="C72" s="2">
        <v>1.85</v>
      </c>
      <c r="D72" s="2">
        <f t="shared" si="15"/>
        <v>1.7200000000000002</v>
      </c>
      <c r="E72" s="2">
        <v>10</v>
      </c>
      <c r="F72">
        <f t="shared" si="16"/>
        <v>0.1044725394235998</v>
      </c>
      <c r="G72" s="3">
        <f t="shared" si="17"/>
        <v>1.044725394235998</v>
      </c>
    </row>
    <row r="73" spans="1:7" ht="13" x14ac:dyDescent="0.15">
      <c r="B73" s="2" t="s">
        <v>259</v>
      </c>
      <c r="C73" s="2">
        <v>1.4</v>
      </c>
      <c r="D73" s="2">
        <f t="shared" si="15"/>
        <v>1.27</v>
      </c>
      <c r="E73" s="2">
        <v>10</v>
      </c>
      <c r="F73">
        <f t="shared" si="16"/>
        <v>7.3885263730288198E-2</v>
      </c>
      <c r="G73" s="3">
        <f t="shared" si="17"/>
        <v>0.73885263730288198</v>
      </c>
    </row>
    <row r="74" spans="1:7" ht="13" x14ac:dyDescent="0.15">
      <c r="B74" s="2" t="s">
        <v>260</v>
      </c>
      <c r="C74" s="2">
        <v>1.0900000000000001</v>
      </c>
      <c r="D74" s="2">
        <f t="shared" si="15"/>
        <v>0.96000000000000008</v>
      </c>
      <c r="E74" s="2">
        <v>10</v>
      </c>
      <c r="F74">
        <f t="shared" si="16"/>
        <v>5.2814029363784674E-2</v>
      </c>
      <c r="G74" s="3">
        <f t="shared" si="17"/>
        <v>0.52814029363784676</v>
      </c>
    </row>
    <row r="75" spans="1:7" ht="13" x14ac:dyDescent="0.15">
      <c r="B75" s="2" t="s">
        <v>261</v>
      </c>
      <c r="C75" s="2">
        <v>0.21</v>
      </c>
      <c r="D75" s="2">
        <f t="shared" si="15"/>
        <v>7.9999999999999988E-2</v>
      </c>
      <c r="E75" s="2">
        <v>10</v>
      </c>
      <c r="F75">
        <f t="shared" si="16"/>
        <v>-7.0010875475802073E-3</v>
      </c>
      <c r="G75" s="3">
        <f t="shared" si="17"/>
        <v>-7.0010875475802078E-2</v>
      </c>
    </row>
    <row r="76" spans="1:7" ht="13" x14ac:dyDescent="0.15">
      <c r="B76" s="2" t="s">
        <v>262</v>
      </c>
      <c r="C76" s="2">
        <v>1.27</v>
      </c>
      <c r="D76" s="2">
        <f t="shared" si="15"/>
        <v>1.1400000000000001</v>
      </c>
      <c r="E76" s="2">
        <v>10</v>
      </c>
      <c r="F76">
        <f t="shared" si="16"/>
        <v>6.5048939641109305E-2</v>
      </c>
      <c r="G76" s="3">
        <f t="shared" si="17"/>
        <v>0.65048939641109305</v>
      </c>
    </row>
    <row r="77" spans="1:7" ht="13" x14ac:dyDescent="0.15">
      <c r="B77" s="2" t="s">
        <v>263</v>
      </c>
      <c r="C77" s="2">
        <v>1.04</v>
      </c>
      <c r="D77" s="2">
        <f t="shared" si="15"/>
        <v>0.91</v>
      </c>
      <c r="E77" s="2">
        <v>10</v>
      </c>
      <c r="F77">
        <f t="shared" si="16"/>
        <v>4.9415443175638944E-2</v>
      </c>
      <c r="G77" s="3">
        <f t="shared" si="17"/>
        <v>0.49415443175638946</v>
      </c>
    </row>
    <row r="78" spans="1:7" ht="13" x14ac:dyDescent="0.15">
      <c r="B78" s="2" t="s">
        <v>265</v>
      </c>
      <c r="C78" s="2">
        <v>0.97</v>
      </c>
      <c r="D78" s="2">
        <f t="shared" si="15"/>
        <v>0.84</v>
      </c>
      <c r="E78" s="2">
        <v>10</v>
      </c>
      <c r="F78">
        <f t="shared" si="16"/>
        <v>4.4657422512234916E-2</v>
      </c>
      <c r="G78" s="3">
        <f t="shared" si="17"/>
        <v>0.44657422512234918</v>
      </c>
    </row>
    <row r="79" spans="1:7" ht="13" x14ac:dyDescent="0.15">
      <c r="D79" s="2"/>
      <c r="G79" s="3"/>
    </row>
    <row r="80" spans="1:7" ht="13" x14ac:dyDescent="0.15">
      <c r="A80" s="4">
        <v>42220</v>
      </c>
      <c r="B80" s="2" t="s">
        <v>266</v>
      </c>
      <c r="C80" s="2">
        <v>0.26</v>
      </c>
      <c r="D80" s="2">
        <f t="shared" ref="D80:D91" si="18">C80-0.13</f>
        <v>0.13</v>
      </c>
      <c r="E80" s="2">
        <v>10</v>
      </c>
      <c r="F80">
        <f t="shared" ref="F80:F91" si="19">(D80-0.183)/14.712</f>
        <v>-3.6025013594344749E-3</v>
      </c>
      <c r="G80" s="3">
        <f t="shared" ref="G80:G91" si="20">F80*E80</f>
        <v>-3.6025013594344749E-2</v>
      </c>
    </row>
    <row r="81" spans="1:7" ht="13" x14ac:dyDescent="0.15">
      <c r="B81" s="2" t="s">
        <v>272</v>
      </c>
      <c r="C81" s="2">
        <v>1.86</v>
      </c>
      <c r="D81" s="2">
        <f t="shared" si="18"/>
        <v>1.73</v>
      </c>
      <c r="E81" s="2">
        <v>10</v>
      </c>
      <c r="F81">
        <f t="shared" si="19"/>
        <v>0.10515225666122893</v>
      </c>
      <c r="G81" s="3">
        <f t="shared" si="20"/>
        <v>1.0515225666122894</v>
      </c>
    </row>
    <row r="82" spans="1:7" ht="13" x14ac:dyDescent="0.15">
      <c r="B82" s="2" t="s">
        <v>273</v>
      </c>
      <c r="C82" s="2">
        <v>1.63</v>
      </c>
      <c r="D82" s="2">
        <f t="shared" si="18"/>
        <v>1.5</v>
      </c>
      <c r="E82" s="2">
        <v>10</v>
      </c>
      <c r="F82">
        <f t="shared" si="19"/>
        <v>8.9518760195758565E-2</v>
      </c>
      <c r="G82" s="3">
        <f t="shared" si="20"/>
        <v>0.89518760195758562</v>
      </c>
    </row>
    <row r="83" spans="1:7" ht="13" x14ac:dyDescent="0.15">
      <c r="B83" s="2" t="s">
        <v>274</v>
      </c>
      <c r="C83" s="2">
        <v>1.39</v>
      </c>
      <c r="D83" s="2">
        <f t="shared" si="18"/>
        <v>1.2599999999999998</v>
      </c>
      <c r="E83" s="2">
        <v>10</v>
      </c>
      <c r="F83">
        <f t="shared" si="19"/>
        <v>7.3205546492659035E-2</v>
      </c>
      <c r="G83" s="3">
        <f t="shared" si="20"/>
        <v>0.73205546492659035</v>
      </c>
    </row>
    <row r="84" spans="1:7" ht="13" x14ac:dyDescent="0.15">
      <c r="B84" s="2" t="s">
        <v>275</v>
      </c>
      <c r="C84" s="2">
        <v>0.23</v>
      </c>
      <c r="D84" s="2">
        <f t="shared" si="18"/>
        <v>0.1</v>
      </c>
      <c r="E84" s="2">
        <v>10</v>
      </c>
      <c r="F84">
        <f t="shared" si="19"/>
        <v>-5.6416530723219132E-3</v>
      </c>
      <c r="G84" s="3">
        <f t="shared" si="20"/>
        <v>-5.641653072321913E-2</v>
      </c>
    </row>
    <row r="85" spans="1:7" ht="13" x14ac:dyDescent="0.15">
      <c r="B85" s="2" t="s">
        <v>276</v>
      </c>
      <c r="C85" s="2">
        <v>1.88</v>
      </c>
      <c r="D85" s="2">
        <f t="shared" si="18"/>
        <v>1.75</v>
      </c>
      <c r="E85" s="2">
        <v>10</v>
      </c>
      <c r="F85">
        <f t="shared" si="19"/>
        <v>0.10651169113648722</v>
      </c>
      <c r="G85" s="3">
        <f t="shared" si="20"/>
        <v>1.0651169113648722</v>
      </c>
    </row>
    <row r="86" spans="1:7" ht="13" x14ac:dyDescent="0.15">
      <c r="B86" s="2" t="s">
        <v>277</v>
      </c>
      <c r="C86" s="2">
        <v>1.5</v>
      </c>
      <c r="D86" s="2">
        <f t="shared" si="18"/>
        <v>1.37</v>
      </c>
      <c r="E86" s="2">
        <v>10</v>
      </c>
      <c r="F86">
        <f t="shared" si="19"/>
        <v>8.0682436106579672E-2</v>
      </c>
      <c r="G86" s="3">
        <f t="shared" si="20"/>
        <v>0.80682436106579669</v>
      </c>
    </row>
    <row r="87" spans="1:7" ht="13" x14ac:dyDescent="0.15">
      <c r="B87" s="2" t="s">
        <v>278</v>
      </c>
      <c r="C87" s="2">
        <v>1.34</v>
      </c>
      <c r="D87" s="2">
        <f t="shared" si="18"/>
        <v>1.21</v>
      </c>
      <c r="E87" s="2">
        <v>10</v>
      </c>
      <c r="F87">
        <f t="shared" si="19"/>
        <v>6.9806960304513319E-2</v>
      </c>
      <c r="G87" s="3">
        <f t="shared" si="20"/>
        <v>0.69806960304513321</v>
      </c>
    </row>
    <row r="88" spans="1:7" ht="13" x14ac:dyDescent="0.15">
      <c r="B88" s="2" t="s">
        <v>280</v>
      </c>
      <c r="C88" s="2">
        <v>0.28999999999999998</v>
      </c>
      <c r="D88" s="2">
        <f t="shared" si="18"/>
        <v>0.15999999999999998</v>
      </c>
      <c r="E88" s="2">
        <v>10</v>
      </c>
      <c r="F88">
        <f t="shared" si="19"/>
        <v>-1.5633496465470378E-3</v>
      </c>
      <c r="G88" s="3">
        <f t="shared" si="20"/>
        <v>-1.5633496465470378E-2</v>
      </c>
    </row>
    <row r="89" spans="1:7" ht="13" x14ac:dyDescent="0.15">
      <c r="B89" s="2" t="s">
        <v>283</v>
      </c>
      <c r="C89" s="2">
        <v>1.41</v>
      </c>
      <c r="D89" s="2">
        <f t="shared" si="18"/>
        <v>1.2799999999999998</v>
      </c>
      <c r="E89" s="2">
        <v>10</v>
      </c>
      <c r="F89">
        <f t="shared" si="19"/>
        <v>7.4564980967917333E-2</v>
      </c>
      <c r="G89" s="3">
        <f t="shared" si="20"/>
        <v>0.74564980967917327</v>
      </c>
    </row>
    <row r="90" spans="1:7" ht="13" x14ac:dyDescent="0.15">
      <c r="B90" s="2" t="s">
        <v>284</v>
      </c>
      <c r="C90" s="2">
        <v>1.4</v>
      </c>
      <c r="D90" s="2">
        <f t="shared" si="18"/>
        <v>1.27</v>
      </c>
      <c r="E90" s="2">
        <v>10</v>
      </c>
      <c r="F90">
        <f t="shared" si="19"/>
        <v>7.3885263730288198E-2</v>
      </c>
      <c r="G90" s="3">
        <f t="shared" si="20"/>
        <v>0.73885263730288198</v>
      </c>
    </row>
    <row r="91" spans="1:7" ht="13" x14ac:dyDescent="0.15">
      <c r="B91" s="2" t="s">
        <v>287</v>
      </c>
      <c r="C91" s="2">
        <v>1.28</v>
      </c>
      <c r="D91" s="2">
        <f t="shared" si="18"/>
        <v>1.1499999999999999</v>
      </c>
      <c r="E91" s="2">
        <v>10</v>
      </c>
      <c r="F91">
        <f t="shared" si="19"/>
        <v>6.572865687873844E-2</v>
      </c>
      <c r="G91" s="3">
        <f t="shared" si="20"/>
        <v>0.65728656878738434</v>
      </c>
    </row>
    <row r="92" spans="1:7" ht="13" x14ac:dyDescent="0.15">
      <c r="D92" s="2"/>
      <c r="G92" s="3"/>
    </row>
    <row r="93" spans="1:7" ht="13" x14ac:dyDescent="0.15">
      <c r="B93" s="2" t="s">
        <v>288</v>
      </c>
      <c r="C93" s="2">
        <v>0.23</v>
      </c>
      <c r="D93" s="2">
        <f>C93-0.13</f>
        <v>0.1</v>
      </c>
      <c r="E93" s="2">
        <v>1</v>
      </c>
      <c r="F93">
        <f>(D93-0.183)/14.712</f>
        <v>-5.6416530723219132E-3</v>
      </c>
      <c r="G93" s="3">
        <f>F93*E93</f>
        <v>-5.6416530723219132E-3</v>
      </c>
    </row>
    <row r="94" spans="1:7" ht="13" x14ac:dyDescent="0.15">
      <c r="D94" s="2"/>
      <c r="G94" s="3"/>
    </row>
    <row r="95" spans="1:7" ht="13" x14ac:dyDescent="0.15">
      <c r="A95" s="4">
        <v>42230</v>
      </c>
      <c r="B95" s="2" t="s">
        <v>298</v>
      </c>
      <c r="C95" s="2">
        <v>0.68</v>
      </c>
      <c r="D95" s="2">
        <f t="shared" ref="D95:D106" si="21">C95-0.13</f>
        <v>0.55000000000000004</v>
      </c>
      <c r="E95" s="2">
        <v>1</v>
      </c>
      <c r="F95">
        <f t="shared" ref="F95:F106" si="22">(D95-0.183)/14.712</f>
        <v>2.4945622620989674E-2</v>
      </c>
      <c r="G95" s="3">
        <f t="shared" ref="G95:G106" si="23">F95*E95</f>
        <v>2.4945622620989674E-2</v>
      </c>
    </row>
    <row r="96" spans="1:7" ht="13" x14ac:dyDescent="0.15">
      <c r="B96" s="2" t="s">
        <v>299</v>
      </c>
      <c r="C96" s="2">
        <v>1.99</v>
      </c>
      <c r="D96" s="2">
        <f t="shared" si="21"/>
        <v>1.8599999999999999</v>
      </c>
      <c r="E96" s="2">
        <v>10</v>
      </c>
      <c r="F96">
        <f t="shared" si="22"/>
        <v>0.11398858075040783</v>
      </c>
      <c r="G96" s="3">
        <f t="shared" si="23"/>
        <v>1.1398858075040783</v>
      </c>
    </row>
    <row r="97" spans="2:7" ht="13" x14ac:dyDescent="0.15">
      <c r="B97" s="2" t="s">
        <v>303</v>
      </c>
      <c r="C97" s="2">
        <v>1.49</v>
      </c>
      <c r="D97" s="2">
        <f t="shared" si="21"/>
        <v>1.3599999999999999</v>
      </c>
      <c r="E97" s="2">
        <v>10</v>
      </c>
      <c r="F97">
        <f t="shared" si="22"/>
        <v>8.0002718868950509E-2</v>
      </c>
      <c r="G97" s="3">
        <f t="shared" si="23"/>
        <v>0.80002718868950506</v>
      </c>
    </row>
    <row r="98" spans="2:7" ht="13" x14ac:dyDescent="0.15">
      <c r="B98" s="2" t="s">
        <v>305</v>
      </c>
      <c r="C98" s="2">
        <v>1.06</v>
      </c>
      <c r="D98" s="2">
        <f t="shared" si="21"/>
        <v>0.93</v>
      </c>
      <c r="E98" s="2">
        <v>10</v>
      </c>
      <c r="F98">
        <f t="shared" si="22"/>
        <v>5.0774877650897235E-2</v>
      </c>
      <c r="G98" s="3">
        <f t="shared" si="23"/>
        <v>0.50774877650897232</v>
      </c>
    </row>
    <row r="99" spans="2:7" ht="13" x14ac:dyDescent="0.15">
      <c r="B99" s="2" t="s">
        <v>307</v>
      </c>
      <c r="C99" s="2">
        <v>0.63</v>
      </c>
      <c r="D99" s="2">
        <f t="shared" si="21"/>
        <v>0.5</v>
      </c>
      <c r="E99" s="2">
        <v>1</v>
      </c>
      <c r="F99">
        <f t="shared" si="22"/>
        <v>2.1547036432843936E-2</v>
      </c>
      <c r="G99" s="3">
        <f t="shared" si="23"/>
        <v>2.1547036432843936E-2</v>
      </c>
    </row>
    <row r="100" spans="2:7" ht="13" x14ac:dyDescent="0.15">
      <c r="B100" s="2" t="s">
        <v>308</v>
      </c>
      <c r="C100" s="2">
        <v>1.91</v>
      </c>
      <c r="D100" s="2">
        <f t="shared" si="21"/>
        <v>1.7799999999999998</v>
      </c>
      <c r="E100" s="2">
        <v>10</v>
      </c>
      <c r="F100">
        <f t="shared" si="22"/>
        <v>0.10855084284937465</v>
      </c>
      <c r="G100" s="3">
        <f t="shared" si="23"/>
        <v>1.0855084284937464</v>
      </c>
    </row>
    <row r="101" spans="2:7" ht="13" x14ac:dyDescent="0.15">
      <c r="B101" s="2" t="s">
        <v>310</v>
      </c>
      <c r="C101" s="2">
        <v>1.23</v>
      </c>
      <c r="D101" s="2">
        <f t="shared" si="21"/>
        <v>1.1000000000000001</v>
      </c>
      <c r="E101" s="2">
        <v>10</v>
      </c>
      <c r="F101">
        <f t="shared" si="22"/>
        <v>6.2330070690592716E-2</v>
      </c>
      <c r="G101" s="3">
        <f t="shared" si="23"/>
        <v>0.6233007069059272</v>
      </c>
    </row>
    <row r="102" spans="2:7" ht="13" x14ac:dyDescent="0.15">
      <c r="B102" s="2" t="s">
        <v>312</v>
      </c>
      <c r="C102" s="2">
        <v>1.23</v>
      </c>
      <c r="D102" s="2">
        <f t="shared" si="21"/>
        <v>1.1000000000000001</v>
      </c>
      <c r="E102" s="2">
        <v>10</v>
      </c>
      <c r="F102">
        <f t="shared" si="22"/>
        <v>6.2330070690592716E-2</v>
      </c>
      <c r="G102" s="3">
        <f t="shared" si="23"/>
        <v>0.6233007069059272</v>
      </c>
    </row>
    <row r="103" spans="2:7" ht="13" x14ac:dyDescent="0.15">
      <c r="B103" s="2" t="s">
        <v>314</v>
      </c>
      <c r="C103" s="2">
        <v>0.65</v>
      </c>
      <c r="D103" s="2">
        <f t="shared" si="21"/>
        <v>0.52</v>
      </c>
      <c r="E103" s="2">
        <v>1</v>
      </c>
      <c r="F103">
        <f t="shared" si="22"/>
        <v>2.2906470908102231E-2</v>
      </c>
      <c r="G103" s="3">
        <f t="shared" si="23"/>
        <v>2.2906470908102231E-2</v>
      </c>
    </row>
    <row r="104" spans="2:7" ht="13" x14ac:dyDescent="0.15">
      <c r="B104" s="2" t="s">
        <v>315</v>
      </c>
      <c r="C104" s="2">
        <v>2.2599999999999998</v>
      </c>
      <c r="D104" s="2">
        <f t="shared" si="21"/>
        <v>2.13</v>
      </c>
      <c r="E104" s="2">
        <v>10</v>
      </c>
      <c r="F104">
        <f t="shared" si="22"/>
        <v>0.13234094616639477</v>
      </c>
      <c r="G104" s="3">
        <f t="shared" si="23"/>
        <v>1.3234094616639478</v>
      </c>
    </row>
    <row r="105" spans="2:7" ht="13" x14ac:dyDescent="0.15">
      <c r="B105" s="2" t="s">
        <v>318</v>
      </c>
      <c r="C105" s="2">
        <v>1.56</v>
      </c>
      <c r="D105" s="2">
        <f t="shared" si="21"/>
        <v>1.4300000000000002</v>
      </c>
      <c r="E105" s="2">
        <v>10</v>
      </c>
      <c r="F105">
        <f t="shared" si="22"/>
        <v>8.4760739532354551E-2</v>
      </c>
      <c r="G105" s="3">
        <f t="shared" si="23"/>
        <v>0.84760739532354545</v>
      </c>
    </row>
    <row r="106" spans="2:7" ht="13" x14ac:dyDescent="0.15">
      <c r="B106" s="2" t="s">
        <v>320</v>
      </c>
      <c r="C106" s="2">
        <v>0.95</v>
      </c>
      <c r="D106" s="2">
        <f t="shared" si="21"/>
        <v>0.82</v>
      </c>
      <c r="E106" s="2">
        <v>10</v>
      </c>
      <c r="F106">
        <f t="shared" si="22"/>
        <v>4.3297988036976619E-2</v>
      </c>
      <c r="G106" s="3">
        <f t="shared" si="23"/>
        <v>0.4329798803697662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3" max="4" width="17.5" customWidth="1"/>
    <col min="7" max="8" width="30.83203125" customWidth="1"/>
  </cols>
  <sheetData>
    <row r="1" spans="1:35" ht="15.75" customHeight="1" x14ac:dyDescent="0.15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59" t="s">
        <v>173</v>
      </c>
      <c r="H1" s="1" t="s">
        <v>176</v>
      </c>
      <c r="I1" s="21"/>
      <c r="J1" s="15" t="s">
        <v>57</v>
      </c>
      <c r="K1" s="15" t="s">
        <v>177</v>
      </c>
      <c r="L1" s="15" t="s">
        <v>59</v>
      </c>
      <c r="M1" s="15" t="s">
        <v>177</v>
      </c>
      <c r="N1" s="15" t="s">
        <v>60</v>
      </c>
      <c r="O1" s="15"/>
      <c r="P1" s="15" t="s">
        <v>61</v>
      </c>
      <c r="Q1" s="15"/>
      <c r="R1" s="15" t="s">
        <v>62</v>
      </c>
      <c r="S1" s="15"/>
      <c r="T1" s="15" t="s">
        <v>63</v>
      </c>
      <c r="U1" s="15"/>
      <c r="V1" s="15" t="s">
        <v>64</v>
      </c>
      <c r="W1" s="15"/>
      <c r="X1" s="1" t="s">
        <v>178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35" ht="15.75" customHeight="1" x14ac:dyDescent="0.15">
      <c r="A2" s="2" t="s">
        <v>179</v>
      </c>
      <c r="B2" s="2">
        <v>1.0999999999999999E-2</v>
      </c>
      <c r="C2" s="2" t="s">
        <v>180</v>
      </c>
      <c r="D2" s="2">
        <v>1.0999999999999999E-2</v>
      </c>
      <c r="E2">
        <f t="shared" ref="E2:E39" si="0">(D2-B2)*1000</f>
        <v>0</v>
      </c>
      <c r="F2" s="2">
        <v>9.5</v>
      </c>
      <c r="G2" s="60">
        <f t="shared" ref="G2:G13" si="1">E2/F2</f>
        <v>0</v>
      </c>
      <c r="H2" s="21"/>
      <c r="I2" s="2" t="s">
        <v>10</v>
      </c>
      <c r="J2" s="38">
        <v>0</v>
      </c>
      <c r="K2" s="38">
        <f t="shared" ref="K2:K5" si="2">(J2/(1000*18.99))</f>
        <v>0</v>
      </c>
      <c r="L2" s="38">
        <v>2098.511677</v>
      </c>
      <c r="M2" s="38">
        <f t="shared" ref="M2:M5" si="3">(L2/(1000*35.43))</f>
        <v>5.9229796133220436E-2</v>
      </c>
      <c r="N2" s="38">
        <v>3.8908728340000001</v>
      </c>
      <c r="O2" s="38">
        <f t="shared" ref="O2:O5" si="4">N2/(1000*46.01)</f>
        <v>8.45658081721365E-5</v>
      </c>
      <c r="P2" s="38">
        <v>130.29657689999999</v>
      </c>
      <c r="Q2" s="38">
        <f t="shared" ref="Q2:Q5" si="5">P2/(1000*96.06)</f>
        <v>1.3564082542161149E-3</v>
      </c>
      <c r="R2" s="38">
        <v>11.039369519999999</v>
      </c>
      <c r="S2" s="38">
        <f t="shared" ref="S2:S5" si="6">R2/(1000*76.06)</f>
        <v>1.4514027767551931E-4</v>
      </c>
      <c r="T2" s="38">
        <v>0.27265114600000001</v>
      </c>
      <c r="U2" s="38">
        <f t="shared" ref="U2:U5" si="7">T2/(1000*62)</f>
        <v>4.3975991290322581E-6</v>
      </c>
      <c r="V2" s="38">
        <v>0</v>
      </c>
      <c r="W2" s="38">
        <f t="shared" ref="W2:W5" si="8">V2/(1000*94.9714)</f>
        <v>0</v>
      </c>
      <c r="X2" s="2">
        <f t="shared" ref="X2:X5" si="9">0.5*(K2*1+M2*1+O2*1+Q2*2+S2*1+U2*1+W2*3)</f>
        <v>3.1088358163314674E-2</v>
      </c>
      <c r="Y2">
        <f t="shared" ref="Y2:Y5" si="10">2*X2</f>
        <v>6.2176716326629348E-2</v>
      </c>
    </row>
    <row r="3" spans="1:35" ht="15.75" customHeight="1" x14ac:dyDescent="0.15">
      <c r="A3" s="2" t="s">
        <v>185</v>
      </c>
      <c r="B3" s="2">
        <v>1.17E-2</v>
      </c>
      <c r="C3" s="2" t="s">
        <v>180</v>
      </c>
      <c r="D3" s="2">
        <v>1.2800000000000001E-2</v>
      </c>
      <c r="E3">
        <f t="shared" si="0"/>
        <v>1.1000000000000003</v>
      </c>
      <c r="F3" s="2">
        <v>10</v>
      </c>
      <c r="G3" s="60">
        <f t="shared" si="1"/>
        <v>0.11000000000000003</v>
      </c>
      <c r="H3" s="1" t="s">
        <v>188</v>
      </c>
      <c r="I3" s="2" t="s">
        <v>13</v>
      </c>
      <c r="J3" s="38">
        <v>0</v>
      </c>
      <c r="K3" s="38">
        <f t="shared" si="2"/>
        <v>0</v>
      </c>
      <c r="L3" s="38">
        <v>5856.229628</v>
      </c>
      <c r="M3" s="38">
        <f t="shared" si="3"/>
        <v>0.16529013909116569</v>
      </c>
      <c r="N3" s="38">
        <v>20.665175690000002</v>
      </c>
      <c r="O3" s="38">
        <f t="shared" si="4"/>
        <v>4.4914530949793528E-4</v>
      </c>
      <c r="P3" s="38">
        <v>21.29510689</v>
      </c>
      <c r="Q3" s="38">
        <f t="shared" si="5"/>
        <v>2.216854766812409E-4</v>
      </c>
      <c r="R3" s="38">
        <v>23.85228802</v>
      </c>
      <c r="S3" s="38">
        <f t="shared" si="6"/>
        <v>3.1359831738101497E-4</v>
      </c>
      <c r="T3" s="38">
        <v>3.6391857600000002</v>
      </c>
      <c r="U3" s="38">
        <f t="shared" si="7"/>
        <v>5.8696544516129033E-5</v>
      </c>
      <c r="V3" s="38">
        <v>3.3824532760000001</v>
      </c>
      <c r="W3" s="38">
        <f t="shared" si="8"/>
        <v>3.5615493464348211E-5</v>
      </c>
      <c r="X3" s="2">
        <f t="shared" si="9"/>
        <v>8.3330898348158142E-2</v>
      </c>
      <c r="Y3">
        <f t="shared" si="10"/>
        <v>0.16666179669631628</v>
      </c>
    </row>
    <row r="4" spans="1:35" ht="15.75" customHeight="1" x14ac:dyDescent="0.15">
      <c r="A4" s="2" t="s">
        <v>193</v>
      </c>
      <c r="B4" s="2">
        <v>1.15E-2</v>
      </c>
      <c r="C4" s="2" t="s">
        <v>180</v>
      </c>
      <c r="D4" s="2">
        <v>1.3599999999999999E-2</v>
      </c>
      <c r="E4">
        <f t="shared" si="0"/>
        <v>2.0999999999999996</v>
      </c>
      <c r="F4" s="2">
        <v>9</v>
      </c>
      <c r="G4" s="60">
        <f t="shared" si="1"/>
        <v>0.23333333333333328</v>
      </c>
      <c r="H4" s="21"/>
      <c r="I4" s="2" t="s">
        <v>30</v>
      </c>
      <c r="J4" s="38">
        <v>0.164475177</v>
      </c>
      <c r="K4" s="38">
        <f t="shared" si="2"/>
        <v>8.6611467614533969E-6</v>
      </c>
      <c r="L4" s="38">
        <v>13600.415069999999</v>
      </c>
      <c r="M4" s="38">
        <f t="shared" si="3"/>
        <v>0.38386720491109227</v>
      </c>
      <c r="N4" s="38">
        <v>0</v>
      </c>
      <c r="O4" s="38">
        <f t="shared" si="4"/>
        <v>0</v>
      </c>
      <c r="P4" s="38">
        <v>40.591821860000003</v>
      </c>
      <c r="Q4" s="38">
        <f t="shared" si="5"/>
        <v>4.2256737310014577E-4</v>
      </c>
      <c r="R4" s="38">
        <v>61.897445410000003</v>
      </c>
      <c r="S4" s="38">
        <f t="shared" si="6"/>
        <v>8.1379759939521434E-4</v>
      </c>
      <c r="T4" s="38">
        <v>4.693408357</v>
      </c>
      <c r="U4" s="38">
        <f t="shared" si="7"/>
        <v>7.5700134790322577E-5</v>
      </c>
      <c r="V4" s="38">
        <v>4.1384974010000004</v>
      </c>
      <c r="W4" s="38">
        <f t="shared" si="8"/>
        <v>4.3576249281362599E-5</v>
      </c>
      <c r="X4" s="2">
        <f t="shared" si="9"/>
        <v>0.19287061364304181</v>
      </c>
      <c r="Y4">
        <f t="shared" si="10"/>
        <v>0.38574122728608362</v>
      </c>
    </row>
    <row r="5" spans="1:35" ht="15.75" customHeight="1" x14ac:dyDescent="0.15">
      <c r="A5" s="2" t="s">
        <v>199</v>
      </c>
      <c r="B5" s="2">
        <v>1.0999999999999999E-2</v>
      </c>
      <c r="C5" s="2" t="s">
        <v>180</v>
      </c>
      <c r="D5" s="2">
        <v>1.47E-2</v>
      </c>
      <c r="E5">
        <f t="shared" si="0"/>
        <v>3.7</v>
      </c>
      <c r="F5" s="2">
        <v>10</v>
      </c>
      <c r="G5" s="60">
        <f t="shared" si="1"/>
        <v>0.37</v>
      </c>
      <c r="H5" s="21"/>
      <c r="I5" s="2" t="s">
        <v>39</v>
      </c>
      <c r="J5" s="38">
        <v>0.151979958</v>
      </c>
      <c r="K5" s="38">
        <f t="shared" si="2"/>
        <v>8.0031573459715634E-6</v>
      </c>
      <c r="L5" s="38">
        <v>22672.985530000002</v>
      </c>
      <c r="M5" s="38">
        <f t="shared" si="3"/>
        <v>0.63993749731865657</v>
      </c>
      <c r="N5" s="38">
        <v>0</v>
      </c>
      <c r="O5" s="38">
        <f t="shared" si="4"/>
        <v>0</v>
      </c>
      <c r="P5" s="38">
        <v>23.02085881</v>
      </c>
      <c r="Q5" s="38">
        <f t="shared" si="5"/>
        <v>2.3965083083489486E-4</v>
      </c>
      <c r="R5" s="38">
        <v>131.94119069999999</v>
      </c>
      <c r="S5" s="38">
        <f t="shared" si="6"/>
        <v>1.7346987996318694E-3</v>
      </c>
      <c r="T5" s="38">
        <v>0</v>
      </c>
      <c r="U5" s="38">
        <f t="shared" si="7"/>
        <v>0</v>
      </c>
      <c r="V5" s="38">
        <v>3.8631391279999998</v>
      </c>
      <c r="W5" s="38">
        <f t="shared" si="8"/>
        <v>4.0676868278239552E-5</v>
      </c>
      <c r="X5" s="2">
        <f t="shared" si="9"/>
        <v>0.32114076577106943</v>
      </c>
      <c r="Y5">
        <f t="shared" si="10"/>
        <v>0.64228153154213885</v>
      </c>
    </row>
    <row r="6" spans="1:35" ht="15.75" customHeight="1" x14ac:dyDescent="0.15">
      <c r="A6" s="2" t="s">
        <v>202</v>
      </c>
      <c r="B6" s="2">
        <v>1.0999999999999999E-2</v>
      </c>
      <c r="C6" s="2" t="s">
        <v>180</v>
      </c>
      <c r="D6" s="2">
        <v>1.11E-2</v>
      </c>
      <c r="E6">
        <f t="shared" si="0"/>
        <v>0.10000000000000113</v>
      </c>
      <c r="F6" s="2">
        <v>10</v>
      </c>
      <c r="G6" s="60">
        <f t="shared" si="1"/>
        <v>1.0000000000000113E-2</v>
      </c>
      <c r="H6" s="21"/>
    </row>
    <row r="7" spans="1:35" ht="15.75" customHeight="1" x14ac:dyDescent="0.15">
      <c r="A7" s="2" t="s">
        <v>204</v>
      </c>
      <c r="B7" s="2">
        <v>1.14E-2</v>
      </c>
      <c r="C7" s="2" t="s">
        <v>180</v>
      </c>
      <c r="D7" s="2">
        <v>1.2800000000000001E-2</v>
      </c>
      <c r="E7">
        <f t="shared" si="0"/>
        <v>1.4000000000000001</v>
      </c>
      <c r="F7" s="2">
        <v>10</v>
      </c>
      <c r="G7" s="60">
        <f t="shared" si="1"/>
        <v>0.14000000000000001</v>
      </c>
      <c r="H7" s="21"/>
    </row>
    <row r="8" spans="1:35" ht="15.75" customHeight="1" x14ac:dyDescent="0.15">
      <c r="A8" s="2" t="s">
        <v>206</v>
      </c>
      <c r="B8" s="2">
        <v>9.7999999999999997E-3</v>
      </c>
      <c r="C8" s="2" t="s">
        <v>180</v>
      </c>
      <c r="D8" s="2">
        <v>1.37E-2</v>
      </c>
      <c r="E8">
        <f t="shared" si="0"/>
        <v>3.9000000000000008</v>
      </c>
      <c r="F8" s="2">
        <v>9</v>
      </c>
      <c r="G8" s="60">
        <f t="shared" si="1"/>
        <v>0.4333333333333334</v>
      </c>
      <c r="H8" s="21"/>
    </row>
    <row r="9" spans="1:35" ht="15.75" customHeight="1" x14ac:dyDescent="0.15">
      <c r="A9" s="2" t="s">
        <v>208</v>
      </c>
      <c r="B9" s="2">
        <v>1.0999999999999999E-2</v>
      </c>
      <c r="C9" s="2" t="s">
        <v>180</v>
      </c>
      <c r="D9" s="2">
        <v>1.2800000000000001E-2</v>
      </c>
      <c r="E9">
        <f t="shared" si="0"/>
        <v>1.8000000000000012</v>
      </c>
      <c r="F9" s="2">
        <v>10</v>
      </c>
      <c r="G9" s="60">
        <f t="shared" si="1"/>
        <v>0.1800000000000001</v>
      </c>
      <c r="H9" s="21"/>
    </row>
    <row r="10" spans="1:35" ht="15.75" customHeight="1" x14ac:dyDescent="0.15">
      <c r="A10" s="2" t="s">
        <v>210</v>
      </c>
      <c r="B10" s="2">
        <v>1.1299999999999999E-2</v>
      </c>
      <c r="C10" s="2" t="s">
        <v>180</v>
      </c>
      <c r="D10" s="2">
        <v>1.15E-2</v>
      </c>
      <c r="E10">
        <f t="shared" si="0"/>
        <v>0.20000000000000051</v>
      </c>
      <c r="F10" s="2">
        <v>10</v>
      </c>
      <c r="G10" s="60">
        <f t="shared" si="1"/>
        <v>2.0000000000000052E-2</v>
      </c>
      <c r="H10" s="21"/>
    </row>
    <row r="11" spans="1:35" ht="15.75" customHeight="1" x14ac:dyDescent="0.15">
      <c r="A11" s="2" t="s">
        <v>213</v>
      </c>
      <c r="B11" s="2">
        <v>1.1299999999999999E-2</v>
      </c>
      <c r="C11" s="2" t="s">
        <v>180</v>
      </c>
      <c r="D11" s="2">
        <v>1.24E-2</v>
      </c>
      <c r="E11">
        <f t="shared" si="0"/>
        <v>1.1000000000000003</v>
      </c>
      <c r="F11" s="2">
        <v>10</v>
      </c>
      <c r="G11" s="60">
        <f t="shared" si="1"/>
        <v>0.11000000000000003</v>
      </c>
      <c r="H11" s="21"/>
    </row>
    <row r="12" spans="1:35" ht="15.75" customHeight="1" x14ac:dyDescent="0.15">
      <c r="A12" s="2" t="s">
        <v>215</v>
      </c>
      <c r="B12" s="2">
        <v>1.15E-2</v>
      </c>
      <c r="C12" s="2" t="s">
        <v>180</v>
      </c>
      <c r="D12" s="2">
        <v>1.35E-2</v>
      </c>
      <c r="E12">
        <f t="shared" si="0"/>
        <v>2</v>
      </c>
      <c r="F12" s="2">
        <v>10</v>
      </c>
      <c r="G12" s="60">
        <f t="shared" si="1"/>
        <v>0.2</v>
      </c>
      <c r="H12" s="21"/>
    </row>
    <row r="13" spans="1:35" ht="15.75" customHeight="1" x14ac:dyDescent="0.15">
      <c r="A13" s="2" t="s">
        <v>217</v>
      </c>
      <c r="B13" s="2">
        <v>1.14E-2</v>
      </c>
      <c r="C13" s="2" t="s">
        <v>180</v>
      </c>
      <c r="D13" s="2">
        <v>1.34E-2</v>
      </c>
      <c r="E13">
        <f t="shared" si="0"/>
        <v>2</v>
      </c>
      <c r="F13" s="2">
        <v>10</v>
      </c>
      <c r="G13" s="60">
        <f t="shared" si="1"/>
        <v>0.2</v>
      </c>
      <c r="H13" s="21"/>
    </row>
    <row r="14" spans="1:35" ht="15.75" customHeight="1" x14ac:dyDescent="0.15">
      <c r="E14">
        <f t="shared" si="0"/>
        <v>0</v>
      </c>
      <c r="G14" s="60"/>
      <c r="H14" s="21"/>
    </row>
    <row r="15" spans="1:35" ht="15.75" customHeight="1" x14ac:dyDescent="0.15">
      <c r="A15" s="2" t="s">
        <v>184</v>
      </c>
      <c r="B15" s="2">
        <v>1.0699999999999999E-2</v>
      </c>
      <c r="C15" s="2" t="s">
        <v>180</v>
      </c>
      <c r="D15" s="2">
        <v>1.1299999999999999E-2</v>
      </c>
      <c r="E15">
        <f t="shared" si="0"/>
        <v>0.59999999999999987</v>
      </c>
      <c r="F15" s="2">
        <v>10</v>
      </c>
      <c r="G15" s="60">
        <f t="shared" ref="G15:G26" si="11">E15/F15</f>
        <v>5.9999999999999984E-2</v>
      </c>
      <c r="H15" s="21"/>
    </row>
    <row r="16" spans="1:35" ht="15.75" customHeight="1" x14ac:dyDescent="0.15">
      <c r="A16" s="2" t="s">
        <v>186</v>
      </c>
      <c r="B16" s="2">
        <v>1.06E-2</v>
      </c>
      <c r="C16" s="2" t="s">
        <v>180</v>
      </c>
      <c r="D16" s="2">
        <v>1.11E-2</v>
      </c>
      <c r="E16">
        <f t="shared" si="0"/>
        <v>0.50000000000000044</v>
      </c>
      <c r="F16" s="2">
        <v>2.8</v>
      </c>
      <c r="G16" s="60">
        <f t="shared" si="11"/>
        <v>0.17857142857142874</v>
      </c>
      <c r="H16" s="21"/>
    </row>
    <row r="17" spans="1:8" ht="15.75" customHeight="1" x14ac:dyDescent="0.15">
      <c r="A17" s="2" t="s">
        <v>187</v>
      </c>
      <c r="B17" s="2">
        <v>1.1299999999999999E-2</v>
      </c>
      <c r="C17" s="2" t="s">
        <v>180</v>
      </c>
      <c r="D17" s="2">
        <v>1.2800000000000001E-2</v>
      </c>
      <c r="E17">
        <f t="shared" si="0"/>
        <v>1.5000000000000013</v>
      </c>
      <c r="F17" s="2">
        <v>10</v>
      </c>
      <c r="G17" s="60">
        <f t="shared" si="11"/>
        <v>0.15000000000000013</v>
      </c>
      <c r="H17" s="21"/>
    </row>
    <row r="18" spans="1:8" ht="15.75" customHeight="1" x14ac:dyDescent="0.15">
      <c r="A18" s="2" t="s">
        <v>189</v>
      </c>
      <c r="B18" s="2">
        <v>1.0800000000000001E-2</v>
      </c>
      <c r="C18" s="2" t="s">
        <v>180</v>
      </c>
      <c r="D18" s="2">
        <v>1.17E-2</v>
      </c>
      <c r="E18">
        <f t="shared" si="0"/>
        <v>0.8999999999999998</v>
      </c>
      <c r="F18" s="2">
        <v>10</v>
      </c>
      <c r="G18" s="60">
        <f t="shared" si="11"/>
        <v>8.9999999999999983E-2</v>
      </c>
      <c r="H18" s="21"/>
    </row>
    <row r="19" spans="1:8" ht="15.75" customHeight="1" x14ac:dyDescent="0.15">
      <c r="A19" s="2" t="s">
        <v>190</v>
      </c>
      <c r="B19" s="2">
        <v>1.09E-2</v>
      </c>
      <c r="C19" s="2" t="s">
        <v>180</v>
      </c>
      <c r="D19" s="2">
        <v>1.11E-2</v>
      </c>
      <c r="E19">
        <f t="shared" si="0"/>
        <v>0.20000000000000051</v>
      </c>
      <c r="F19" s="2">
        <v>10</v>
      </c>
      <c r="G19" s="60">
        <f t="shared" si="11"/>
        <v>2.0000000000000052E-2</v>
      </c>
      <c r="H19" s="21"/>
    </row>
    <row r="20" spans="1:8" ht="15.75" customHeight="1" x14ac:dyDescent="0.15">
      <c r="A20" s="2" t="s">
        <v>191</v>
      </c>
      <c r="B20" s="2">
        <v>1.0699999999999999E-2</v>
      </c>
      <c r="C20" s="2" t="s">
        <v>180</v>
      </c>
      <c r="D20" s="2">
        <v>1.23E-2</v>
      </c>
      <c r="E20">
        <f t="shared" si="0"/>
        <v>1.6000000000000008</v>
      </c>
      <c r="F20" s="2">
        <v>10</v>
      </c>
      <c r="G20" s="60">
        <f t="shared" si="11"/>
        <v>0.16000000000000009</v>
      </c>
      <c r="H20" s="21"/>
    </row>
    <row r="21" spans="1:8" ht="15.75" customHeight="1" x14ac:dyDescent="0.15">
      <c r="A21" s="2" t="s">
        <v>192</v>
      </c>
      <c r="B21" s="2">
        <v>1.0699999999999999E-2</v>
      </c>
      <c r="C21" s="2" t="s">
        <v>180</v>
      </c>
      <c r="D21" s="2">
        <v>1.2E-2</v>
      </c>
      <c r="E21">
        <f t="shared" si="0"/>
        <v>1.3000000000000007</v>
      </c>
      <c r="F21" s="2">
        <v>10</v>
      </c>
      <c r="G21" s="60">
        <f t="shared" si="11"/>
        <v>0.13000000000000006</v>
      </c>
      <c r="H21" s="21"/>
    </row>
    <row r="22" spans="1:8" ht="15.75" customHeight="1" x14ac:dyDescent="0.15">
      <c r="A22" s="2" t="s">
        <v>195</v>
      </c>
      <c r="B22" s="2">
        <v>1.09E-2</v>
      </c>
      <c r="C22" s="2" t="s">
        <v>180</v>
      </c>
      <c r="D22" s="2">
        <v>1.18E-2</v>
      </c>
      <c r="E22">
        <f t="shared" si="0"/>
        <v>0.8999999999999998</v>
      </c>
      <c r="F22" s="2">
        <v>10</v>
      </c>
      <c r="G22" s="60">
        <f t="shared" si="11"/>
        <v>8.9999999999999983E-2</v>
      </c>
      <c r="H22" s="21"/>
    </row>
    <row r="23" spans="1:8" ht="15.75" customHeight="1" x14ac:dyDescent="0.15">
      <c r="A23" s="2" t="s">
        <v>196</v>
      </c>
      <c r="B23" s="2">
        <v>1.0999999999999999E-2</v>
      </c>
      <c r="C23" s="2" t="s">
        <v>180</v>
      </c>
      <c r="D23" s="2">
        <v>1.1299999999999999E-2</v>
      </c>
      <c r="E23">
        <f t="shared" si="0"/>
        <v>0.29999999999999993</v>
      </c>
      <c r="F23" s="2">
        <v>10</v>
      </c>
      <c r="G23" s="60">
        <f t="shared" si="11"/>
        <v>2.9999999999999992E-2</v>
      </c>
      <c r="H23" s="21"/>
    </row>
    <row r="24" spans="1:8" ht="15.75" customHeight="1" x14ac:dyDescent="0.15">
      <c r="A24" s="2" t="s">
        <v>226</v>
      </c>
      <c r="B24" s="2">
        <v>1.11E-2</v>
      </c>
      <c r="C24" s="2" t="s">
        <v>180</v>
      </c>
      <c r="D24" s="2">
        <v>1.2500000000000001E-2</v>
      </c>
      <c r="E24">
        <f t="shared" si="0"/>
        <v>1.4000000000000001</v>
      </c>
      <c r="F24" s="2">
        <v>10</v>
      </c>
      <c r="G24" s="60">
        <f t="shared" si="11"/>
        <v>0.14000000000000001</v>
      </c>
      <c r="H24" s="21"/>
    </row>
    <row r="25" spans="1:8" ht="15.75" customHeight="1" x14ac:dyDescent="0.15">
      <c r="A25" s="2" t="s">
        <v>198</v>
      </c>
      <c r="B25" s="2">
        <v>1.12E-2</v>
      </c>
      <c r="C25" s="2" t="s">
        <v>180</v>
      </c>
      <c r="D25" s="2">
        <v>1.2200000000000001E-2</v>
      </c>
      <c r="E25">
        <f t="shared" si="0"/>
        <v>1.0000000000000009</v>
      </c>
      <c r="F25" s="2">
        <v>10</v>
      </c>
      <c r="G25" s="60">
        <f t="shared" si="11"/>
        <v>0.10000000000000009</v>
      </c>
      <c r="H25" s="21"/>
    </row>
    <row r="26" spans="1:8" ht="15.75" customHeight="1" x14ac:dyDescent="0.15">
      <c r="A26" s="2" t="s">
        <v>200</v>
      </c>
      <c r="B26" s="2">
        <v>1.11E-2</v>
      </c>
      <c r="C26" s="2" t="s">
        <v>180</v>
      </c>
      <c r="D26" s="2">
        <v>1.2500000000000001E-2</v>
      </c>
      <c r="E26">
        <f t="shared" si="0"/>
        <v>1.4000000000000001</v>
      </c>
      <c r="F26" s="2">
        <v>9.5</v>
      </c>
      <c r="G26" s="60">
        <f t="shared" si="11"/>
        <v>0.14736842105263159</v>
      </c>
      <c r="H26" s="21"/>
    </row>
    <row r="27" spans="1:8" ht="15.75" customHeight="1" x14ac:dyDescent="0.15">
      <c r="E27">
        <f t="shared" si="0"/>
        <v>0</v>
      </c>
      <c r="G27" s="60"/>
      <c r="H27" s="21"/>
    </row>
    <row r="28" spans="1:8" ht="15.75" customHeight="1" x14ac:dyDescent="0.15">
      <c r="A28" s="2" t="s">
        <v>201</v>
      </c>
      <c r="B28" s="2">
        <v>1.0699999999999999E-2</v>
      </c>
      <c r="C28" s="2" t="s">
        <v>180</v>
      </c>
      <c r="D28" s="2">
        <v>1.0699999999999999E-2</v>
      </c>
      <c r="E28">
        <f t="shared" si="0"/>
        <v>0</v>
      </c>
      <c r="F28" s="2">
        <v>7.5</v>
      </c>
      <c r="G28" s="60">
        <f t="shared" ref="G28:G39" si="12">E28/F28</f>
        <v>0</v>
      </c>
      <c r="H28" s="21"/>
    </row>
    <row r="29" spans="1:8" ht="15.75" customHeight="1" x14ac:dyDescent="0.15">
      <c r="A29" s="2" t="s">
        <v>205</v>
      </c>
      <c r="B29" s="2">
        <v>1.0699999999999999E-2</v>
      </c>
      <c r="C29" s="2" t="s">
        <v>180</v>
      </c>
      <c r="D29" s="2">
        <v>1.0999999999999999E-2</v>
      </c>
      <c r="E29">
        <f t="shared" si="0"/>
        <v>0.29999999999999993</v>
      </c>
      <c r="F29" s="2">
        <v>8.4</v>
      </c>
      <c r="G29" s="60">
        <f t="shared" si="12"/>
        <v>3.5714285714285705E-2</v>
      </c>
      <c r="H29" s="21"/>
    </row>
    <row r="30" spans="1:8" ht="15.75" customHeight="1" x14ac:dyDescent="0.15">
      <c r="A30" s="2" t="s">
        <v>207</v>
      </c>
      <c r="B30" s="2">
        <v>1.09E-2</v>
      </c>
      <c r="C30" s="2" t="s">
        <v>180</v>
      </c>
      <c r="D30" s="2">
        <v>1.21E-2</v>
      </c>
      <c r="E30">
        <f t="shared" si="0"/>
        <v>1.1999999999999997</v>
      </c>
      <c r="F30" s="2">
        <v>8.25</v>
      </c>
      <c r="G30" s="60">
        <f t="shared" si="12"/>
        <v>0.14545454545454542</v>
      </c>
      <c r="H30" s="21"/>
    </row>
    <row r="31" spans="1:8" ht="15.75" customHeight="1" x14ac:dyDescent="0.15">
      <c r="A31" s="2" t="s">
        <v>209</v>
      </c>
      <c r="B31" s="2">
        <v>1.0999999999999999E-2</v>
      </c>
      <c r="C31" s="2" t="s">
        <v>180</v>
      </c>
      <c r="D31" s="2">
        <v>1.2999999999999999E-2</v>
      </c>
      <c r="E31">
        <f t="shared" si="0"/>
        <v>2</v>
      </c>
      <c r="F31" s="2">
        <v>8.5</v>
      </c>
      <c r="G31" s="60">
        <f t="shared" si="12"/>
        <v>0.23529411764705882</v>
      </c>
      <c r="H31" s="21"/>
    </row>
    <row r="32" spans="1:8" ht="15.75" customHeight="1" x14ac:dyDescent="0.15">
      <c r="A32" s="2" t="s">
        <v>211</v>
      </c>
      <c r="B32" s="2">
        <v>1.03E-2</v>
      </c>
      <c r="C32" s="2" t="s">
        <v>180</v>
      </c>
      <c r="D32" s="2">
        <v>1.0800000000000001E-2</v>
      </c>
      <c r="E32">
        <f t="shared" si="0"/>
        <v>0.50000000000000044</v>
      </c>
      <c r="F32" s="2">
        <v>8.1</v>
      </c>
      <c r="G32" s="60">
        <f t="shared" si="12"/>
        <v>6.1728395061728454E-2</v>
      </c>
      <c r="H32" s="21"/>
    </row>
    <row r="33" spans="1:8" ht="15.75" customHeight="1" x14ac:dyDescent="0.15">
      <c r="A33" s="2" t="s">
        <v>212</v>
      </c>
      <c r="B33" s="2">
        <v>1.0699999999999999E-2</v>
      </c>
      <c r="C33" s="2" t="s">
        <v>180</v>
      </c>
      <c r="D33" s="2">
        <v>1.1599999999999999E-2</v>
      </c>
      <c r="E33">
        <f t="shared" si="0"/>
        <v>0.8999999999999998</v>
      </c>
      <c r="F33" s="2">
        <v>9.25</v>
      </c>
      <c r="G33" s="60">
        <f t="shared" si="12"/>
        <v>9.7297297297297275E-2</v>
      </c>
      <c r="H33" s="21"/>
    </row>
    <row r="34" spans="1:8" ht="15.75" customHeight="1" x14ac:dyDescent="0.15">
      <c r="A34" s="2" t="s">
        <v>214</v>
      </c>
      <c r="B34" s="2">
        <v>1.11E-2</v>
      </c>
      <c r="C34" s="2" t="s">
        <v>180</v>
      </c>
      <c r="D34" s="2">
        <v>1.2500000000000001E-2</v>
      </c>
      <c r="E34">
        <f t="shared" si="0"/>
        <v>1.4000000000000001</v>
      </c>
      <c r="F34" s="2">
        <v>8.4499999999999993</v>
      </c>
      <c r="G34" s="60">
        <f t="shared" si="12"/>
        <v>0.16568047337278111</v>
      </c>
      <c r="H34" s="21"/>
    </row>
    <row r="35" spans="1:8" ht="15.75" customHeight="1" x14ac:dyDescent="0.15">
      <c r="A35" s="2" t="s">
        <v>216</v>
      </c>
      <c r="B35" s="2">
        <v>1.1299999999999999E-2</v>
      </c>
      <c r="C35" s="2" t="s">
        <v>180</v>
      </c>
      <c r="D35" s="2">
        <v>1.2200000000000001E-2</v>
      </c>
      <c r="E35">
        <f t="shared" si="0"/>
        <v>0.90000000000000147</v>
      </c>
      <c r="F35" s="2">
        <v>7.4</v>
      </c>
      <c r="G35" s="60">
        <f t="shared" si="12"/>
        <v>0.12162162162162181</v>
      </c>
      <c r="H35" s="21"/>
    </row>
    <row r="36" spans="1:8" ht="15.75" customHeight="1" x14ac:dyDescent="0.15">
      <c r="A36" s="2" t="s">
        <v>218</v>
      </c>
      <c r="B36" s="2">
        <v>1.0999999999999999E-2</v>
      </c>
      <c r="C36" s="2" t="s">
        <v>180</v>
      </c>
      <c r="D36" s="2">
        <v>1.11E-2</v>
      </c>
      <c r="E36">
        <f t="shared" si="0"/>
        <v>0.10000000000000113</v>
      </c>
      <c r="F36" s="2">
        <v>8.8000000000000007</v>
      </c>
      <c r="G36" s="60">
        <f t="shared" si="12"/>
        <v>1.1363636363636491E-2</v>
      </c>
      <c r="H36" s="21"/>
    </row>
    <row r="37" spans="1:8" ht="15.75" customHeight="1" x14ac:dyDescent="0.15">
      <c r="A37" s="2" t="s">
        <v>237</v>
      </c>
      <c r="B37" s="2">
        <v>1.03E-2</v>
      </c>
      <c r="C37" s="2" t="s">
        <v>180</v>
      </c>
      <c r="D37" s="2">
        <v>1.2200000000000001E-2</v>
      </c>
      <c r="E37">
        <f t="shared" si="0"/>
        <v>1.9000000000000006</v>
      </c>
      <c r="F37" s="2">
        <v>9.6999999999999993</v>
      </c>
      <c r="G37" s="60">
        <f t="shared" si="12"/>
        <v>0.1958762886597939</v>
      </c>
      <c r="H37" s="21"/>
    </row>
    <row r="38" spans="1:8" ht="15.75" customHeight="1" x14ac:dyDescent="0.15">
      <c r="A38" s="2" t="s">
        <v>220</v>
      </c>
      <c r="B38" s="2">
        <v>1.15E-2</v>
      </c>
      <c r="C38" s="2" t="s">
        <v>180</v>
      </c>
      <c r="D38" s="2">
        <v>1.3100000000000001E-2</v>
      </c>
      <c r="E38">
        <f t="shared" si="0"/>
        <v>1.6000000000000008</v>
      </c>
      <c r="F38" s="2">
        <v>8.5</v>
      </c>
      <c r="G38" s="60">
        <f t="shared" si="12"/>
        <v>0.18823529411764714</v>
      </c>
      <c r="H38" s="1" t="s">
        <v>240</v>
      </c>
    </row>
    <row r="39" spans="1:8" ht="15.75" customHeight="1" x14ac:dyDescent="0.15">
      <c r="A39" s="2" t="s">
        <v>222</v>
      </c>
      <c r="B39" s="2">
        <v>1.09E-2</v>
      </c>
      <c r="C39" s="2" t="s">
        <v>180</v>
      </c>
      <c r="D39" s="2">
        <v>1.24E-2</v>
      </c>
      <c r="E39">
        <f t="shared" si="0"/>
        <v>1.4999999999999996</v>
      </c>
      <c r="F39" s="2">
        <v>8.5</v>
      </c>
      <c r="G39" s="60">
        <f t="shared" si="12"/>
        <v>0.17647058823529407</v>
      </c>
      <c r="H39" s="1"/>
    </row>
    <row r="40" spans="1:8" ht="15.75" customHeight="1" x14ac:dyDescent="0.15">
      <c r="C40" s="2"/>
      <c r="G40" s="60"/>
      <c r="H40" s="21"/>
    </row>
    <row r="41" spans="1:8" ht="15.75" customHeight="1" x14ac:dyDescent="0.15">
      <c r="A41" s="2" t="s">
        <v>223</v>
      </c>
      <c r="B41" s="2">
        <v>1.0699999999999999E-2</v>
      </c>
      <c r="C41" s="2" t="s">
        <v>180</v>
      </c>
      <c r="D41" s="2">
        <v>1.15E-2</v>
      </c>
      <c r="E41">
        <f t="shared" ref="E41:E52" si="13">(D41-B41)*1000</f>
        <v>0.80000000000000038</v>
      </c>
      <c r="F41" s="2">
        <v>9.1999999999999993</v>
      </c>
      <c r="G41" s="60">
        <f t="shared" ref="G41:G52" si="14">E41/F41</f>
        <v>8.6956521739130488E-2</v>
      </c>
      <c r="H41" s="21"/>
    </row>
    <row r="42" spans="1:8" ht="15.75" customHeight="1" x14ac:dyDescent="0.15">
      <c r="A42" s="2" t="s">
        <v>224</v>
      </c>
      <c r="B42" s="2">
        <v>1.11E-2</v>
      </c>
      <c r="C42" s="2" t="s">
        <v>180</v>
      </c>
      <c r="D42" s="2">
        <v>1.2999999999999999E-2</v>
      </c>
      <c r="E42">
        <f t="shared" si="13"/>
        <v>1.899999999999999</v>
      </c>
      <c r="F42" s="2">
        <v>10</v>
      </c>
      <c r="G42" s="60">
        <f t="shared" si="14"/>
        <v>0.18999999999999989</v>
      </c>
      <c r="H42" s="21"/>
    </row>
    <row r="43" spans="1:8" ht="15.75" customHeight="1" x14ac:dyDescent="0.15">
      <c r="A43" s="2" t="s">
        <v>225</v>
      </c>
      <c r="B43" s="2">
        <v>1.1900000000000001E-2</v>
      </c>
      <c r="C43" s="2" t="s">
        <v>180</v>
      </c>
      <c r="D43" s="2">
        <v>1.4800000000000001E-2</v>
      </c>
      <c r="E43">
        <f t="shared" si="13"/>
        <v>2.9</v>
      </c>
      <c r="F43" s="2">
        <v>10</v>
      </c>
      <c r="G43" s="60">
        <f t="shared" si="14"/>
        <v>0.28999999999999998</v>
      </c>
      <c r="H43" s="1" t="s">
        <v>247</v>
      </c>
    </row>
    <row r="44" spans="1:8" ht="15.75" customHeight="1" x14ac:dyDescent="0.15">
      <c r="A44" s="2" t="s">
        <v>227</v>
      </c>
      <c r="B44" s="2">
        <v>1.03E-2</v>
      </c>
      <c r="C44" s="2" t="s">
        <v>180</v>
      </c>
      <c r="D44" s="2">
        <v>1.2800000000000001E-2</v>
      </c>
      <c r="E44">
        <f t="shared" si="13"/>
        <v>2.5000000000000004</v>
      </c>
      <c r="F44" s="2">
        <v>10</v>
      </c>
      <c r="G44" s="60">
        <f t="shared" si="14"/>
        <v>0.25000000000000006</v>
      </c>
      <c r="H44" s="21"/>
    </row>
    <row r="45" spans="1:8" ht="15.75" customHeight="1" x14ac:dyDescent="0.15">
      <c r="A45" s="2" t="s">
        <v>228</v>
      </c>
      <c r="B45" s="2">
        <v>1.17E-2</v>
      </c>
      <c r="C45" s="2" t="s">
        <v>180</v>
      </c>
      <c r="D45" s="2">
        <v>1.1599999999999999E-2</v>
      </c>
      <c r="E45">
        <f t="shared" si="13"/>
        <v>-0.10000000000000113</v>
      </c>
      <c r="F45" s="2">
        <v>10</v>
      </c>
      <c r="G45" s="60">
        <f t="shared" si="14"/>
        <v>-1.0000000000000113E-2</v>
      </c>
      <c r="H45" s="21"/>
    </row>
    <row r="46" spans="1:8" ht="15.75" customHeight="1" x14ac:dyDescent="0.15">
      <c r="A46" s="2" t="s">
        <v>229</v>
      </c>
      <c r="B46" s="2">
        <v>1.03E-2</v>
      </c>
      <c r="C46" s="2" t="s">
        <v>180</v>
      </c>
      <c r="D46" s="2">
        <v>1.2200000000000001E-2</v>
      </c>
      <c r="E46">
        <f t="shared" si="13"/>
        <v>1.9000000000000006</v>
      </c>
      <c r="F46" s="2">
        <v>8.6</v>
      </c>
      <c r="G46" s="60">
        <f t="shared" si="14"/>
        <v>0.22093023255813962</v>
      </c>
      <c r="H46" s="21"/>
    </row>
    <row r="47" spans="1:8" ht="15.75" customHeight="1" x14ac:dyDescent="0.15">
      <c r="A47" s="2" t="s">
        <v>230</v>
      </c>
      <c r="B47" s="2">
        <v>1.06E-2</v>
      </c>
      <c r="C47" s="2" t="s">
        <v>180</v>
      </c>
      <c r="D47" s="2">
        <v>1.44E-2</v>
      </c>
      <c r="E47">
        <f t="shared" si="13"/>
        <v>3.7999999999999994</v>
      </c>
      <c r="F47" s="2">
        <v>10</v>
      </c>
      <c r="G47" s="60">
        <f t="shared" si="14"/>
        <v>0.37999999999999995</v>
      </c>
      <c r="H47" s="21"/>
    </row>
    <row r="48" spans="1:8" ht="15.75" customHeight="1" x14ac:dyDescent="0.15">
      <c r="A48" s="2" t="s">
        <v>231</v>
      </c>
      <c r="B48" s="2">
        <v>1.0800000000000001E-2</v>
      </c>
      <c r="C48" s="2" t="s">
        <v>180</v>
      </c>
      <c r="D48" s="2">
        <v>1.4E-2</v>
      </c>
      <c r="E48">
        <f t="shared" si="13"/>
        <v>3.1999999999999997</v>
      </c>
      <c r="F48" s="2">
        <v>9</v>
      </c>
      <c r="G48" s="60">
        <f t="shared" si="14"/>
        <v>0.35555555555555551</v>
      </c>
      <c r="H48" s="21"/>
    </row>
    <row r="49" spans="1:8" ht="15.75" customHeight="1" x14ac:dyDescent="0.15">
      <c r="A49" s="2" t="s">
        <v>232</v>
      </c>
      <c r="B49" s="2">
        <v>1.1299999999999999E-2</v>
      </c>
      <c r="C49" s="2" t="s">
        <v>180</v>
      </c>
      <c r="D49" s="2">
        <v>1.1299999999999999E-2</v>
      </c>
      <c r="E49">
        <f t="shared" si="13"/>
        <v>0</v>
      </c>
      <c r="F49" s="2">
        <v>8.1999999999999993</v>
      </c>
      <c r="G49" s="60">
        <f t="shared" si="14"/>
        <v>0</v>
      </c>
      <c r="H49" s="21"/>
    </row>
    <row r="50" spans="1:8" ht="15.75" customHeight="1" x14ac:dyDescent="0.15">
      <c r="A50" s="2" t="s">
        <v>254</v>
      </c>
      <c r="B50" s="2">
        <v>1.14E-2</v>
      </c>
      <c r="C50" s="2" t="s">
        <v>180</v>
      </c>
      <c r="D50" s="2">
        <v>1.23E-2</v>
      </c>
      <c r="E50">
        <f t="shared" si="13"/>
        <v>0.8999999999999998</v>
      </c>
      <c r="F50" s="2">
        <v>10</v>
      </c>
      <c r="G50" s="60">
        <f t="shared" si="14"/>
        <v>8.9999999999999983E-2</v>
      </c>
      <c r="H50" s="21"/>
    </row>
    <row r="51" spans="1:8" ht="15.75" customHeight="1" x14ac:dyDescent="0.15">
      <c r="A51" s="2" t="s">
        <v>234</v>
      </c>
      <c r="B51" s="2">
        <v>1.06E-2</v>
      </c>
      <c r="C51" s="2" t="s">
        <v>180</v>
      </c>
      <c r="D51" s="2">
        <v>1.61E-2</v>
      </c>
      <c r="E51">
        <f t="shared" si="13"/>
        <v>5.5</v>
      </c>
      <c r="F51" s="2">
        <v>10</v>
      </c>
      <c r="G51" s="60">
        <f t="shared" si="14"/>
        <v>0.55000000000000004</v>
      </c>
      <c r="H51" s="21"/>
    </row>
    <row r="52" spans="1:8" ht="15.75" customHeight="1" x14ac:dyDescent="0.15">
      <c r="A52" s="2" t="s">
        <v>235</v>
      </c>
      <c r="B52" s="2">
        <v>1.01E-2</v>
      </c>
      <c r="C52" s="2" t="s">
        <v>180</v>
      </c>
      <c r="D52" s="2">
        <v>1.44E-2</v>
      </c>
      <c r="E52">
        <f t="shared" si="13"/>
        <v>4.3</v>
      </c>
      <c r="F52" s="2">
        <v>10</v>
      </c>
      <c r="G52" s="60">
        <f t="shared" si="14"/>
        <v>0.43</v>
      </c>
      <c r="H52" s="21"/>
    </row>
    <row r="53" spans="1:8" ht="13" x14ac:dyDescent="0.15">
      <c r="G53" s="60"/>
      <c r="H53" s="21"/>
    </row>
    <row r="54" spans="1:8" ht="13" x14ac:dyDescent="0.15">
      <c r="A54" s="2" t="s">
        <v>236</v>
      </c>
      <c r="B54" s="2">
        <v>1.17E-2</v>
      </c>
      <c r="C54" s="2" t="s">
        <v>180</v>
      </c>
      <c r="D54" s="2">
        <v>1.17E-2</v>
      </c>
      <c r="E54">
        <f t="shared" ref="E54:E65" si="15">(D54-B54)*1000</f>
        <v>0</v>
      </c>
      <c r="F54" s="2">
        <v>10</v>
      </c>
      <c r="G54" s="60">
        <f t="shared" ref="G54:G65" si="16">E54/F54</f>
        <v>0</v>
      </c>
      <c r="H54" s="21"/>
    </row>
    <row r="55" spans="1:8" ht="13" x14ac:dyDescent="0.15">
      <c r="A55" s="2" t="s">
        <v>238</v>
      </c>
      <c r="B55" s="2">
        <v>1.06E-2</v>
      </c>
      <c r="C55" s="2" t="s">
        <v>180</v>
      </c>
      <c r="D55" s="2">
        <v>1.17E-2</v>
      </c>
      <c r="E55">
        <f t="shared" si="15"/>
        <v>1.1000000000000003</v>
      </c>
      <c r="F55" s="2">
        <v>10</v>
      </c>
      <c r="G55" s="60">
        <f t="shared" si="16"/>
        <v>0.11000000000000003</v>
      </c>
      <c r="H55" s="21"/>
    </row>
    <row r="56" spans="1:8" ht="13" x14ac:dyDescent="0.15">
      <c r="A56" s="2" t="s">
        <v>239</v>
      </c>
      <c r="B56" s="2">
        <v>1.0699999999999999E-2</v>
      </c>
      <c r="C56" s="2" t="s">
        <v>180</v>
      </c>
      <c r="D56" s="2">
        <v>1.34E-2</v>
      </c>
      <c r="E56">
        <f t="shared" si="15"/>
        <v>2.7000000000000011</v>
      </c>
      <c r="F56" s="2">
        <v>10</v>
      </c>
      <c r="G56" s="60">
        <f t="shared" si="16"/>
        <v>0.27000000000000013</v>
      </c>
      <c r="H56" s="21"/>
    </row>
    <row r="57" spans="1:8" ht="13" x14ac:dyDescent="0.15">
      <c r="A57" s="2" t="s">
        <v>241</v>
      </c>
      <c r="B57" s="2">
        <v>1.21E-2</v>
      </c>
      <c r="C57" s="2" t="s">
        <v>180</v>
      </c>
      <c r="D57" s="2">
        <v>1.3299999999999999E-2</v>
      </c>
      <c r="E57">
        <f t="shared" si="15"/>
        <v>1.1999999999999997</v>
      </c>
      <c r="F57" s="2">
        <v>10</v>
      </c>
      <c r="G57" s="60">
        <f t="shared" si="16"/>
        <v>0.11999999999999997</v>
      </c>
      <c r="H57" s="21"/>
    </row>
    <row r="58" spans="1:8" ht="13" x14ac:dyDescent="0.15">
      <c r="A58" s="2" t="s">
        <v>242</v>
      </c>
      <c r="B58" s="2">
        <v>1.0699999999999999E-2</v>
      </c>
      <c r="C58" s="2" t="s">
        <v>180</v>
      </c>
      <c r="D58" s="2">
        <v>1.0699999999999999E-2</v>
      </c>
      <c r="E58">
        <f t="shared" si="15"/>
        <v>0</v>
      </c>
      <c r="F58" s="2">
        <v>10</v>
      </c>
      <c r="G58" s="60">
        <f t="shared" si="16"/>
        <v>0</v>
      </c>
      <c r="H58" s="21"/>
    </row>
    <row r="59" spans="1:8" ht="13" x14ac:dyDescent="0.15">
      <c r="A59" s="2" t="s">
        <v>243</v>
      </c>
      <c r="B59" s="2">
        <v>1.0800000000000001E-2</v>
      </c>
      <c r="C59" s="2" t="s">
        <v>180</v>
      </c>
      <c r="D59" s="2">
        <v>1.26E-2</v>
      </c>
      <c r="E59">
        <f t="shared" si="15"/>
        <v>1.7999999999999996</v>
      </c>
      <c r="F59" s="2">
        <v>10</v>
      </c>
      <c r="G59" s="60">
        <f t="shared" si="16"/>
        <v>0.17999999999999997</v>
      </c>
      <c r="H59" s="21"/>
    </row>
    <row r="60" spans="1:8" ht="13" x14ac:dyDescent="0.15">
      <c r="A60" s="2" t="s">
        <v>244</v>
      </c>
      <c r="B60" s="2">
        <v>1.2E-2</v>
      </c>
      <c r="C60" s="2" t="s">
        <v>180</v>
      </c>
      <c r="D60" s="2">
        <v>1.6E-2</v>
      </c>
      <c r="E60">
        <f t="shared" si="15"/>
        <v>4</v>
      </c>
      <c r="F60" s="2">
        <v>10</v>
      </c>
      <c r="G60" s="60">
        <f t="shared" si="16"/>
        <v>0.4</v>
      </c>
      <c r="H60" s="21"/>
    </row>
    <row r="61" spans="1:8" ht="13" x14ac:dyDescent="0.15">
      <c r="A61" s="2" t="s">
        <v>245</v>
      </c>
      <c r="B61" s="2">
        <v>1.12E-2</v>
      </c>
      <c r="C61" s="2" t="s">
        <v>180</v>
      </c>
      <c r="D61" s="2">
        <v>1.3299999999999999E-2</v>
      </c>
      <c r="E61">
        <f t="shared" si="15"/>
        <v>2.0999999999999996</v>
      </c>
      <c r="F61" s="2">
        <v>10</v>
      </c>
      <c r="G61" s="60">
        <f t="shared" si="16"/>
        <v>0.20999999999999996</v>
      </c>
      <c r="H61" s="21"/>
    </row>
    <row r="62" spans="1:8" ht="13" x14ac:dyDescent="0.15">
      <c r="A62" s="2" t="s">
        <v>248</v>
      </c>
      <c r="B62" s="2">
        <v>1.03E-2</v>
      </c>
      <c r="C62" s="2" t="s">
        <v>180</v>
      </c>
      <c r="D62" s="2">
        <v>1.06E-2</v>
      </c>
      <c r="E62">
        <f t="shared" si="15"/>
        <v>0.29999999999999993</v>
      </c>
      <c r="F62" s="2">
        <v>10</v>
      </c>
      <c r="G62" s="60">
        <f t="shared" si="16"/>
        <v>2.9999999999999992E-2</v>
      </c>
      <c r="H62" s="21"/>
    </row>
    <row r="63" spans="1:8" ht="13" x14ac:dyDescent="0.15">
      <c r="A63" s="2" t="s">
        <v>264</v>
      </c>
      <c r="B63" s="2">
        <v>1.06E-2</v>
      </c>
      <c r="C63" s="2" t="s">
        <v>180</v>
      </c>
      <c r="D63" s="2">
        <v>1.49E-2</v>
      </c>
      <c r="E63">
        <f t="shared" si="15"/>
        <v>4.3</v>
      </c>
      <c r="F63" s="2">
        <v>10</v>
      </c>
      <c r="G63" s="60">
        <f t="shared" si="16"/>
        <v>0.43</v>
      </c>
      <c r="H63" s="21"/>
    </row>
    <row r="64" spans="1:8" ht="13" x14ac:dyDescent="0.15">
      <c r="A64" s="2" t="s">
        <v>250</v>
      </c>
      <c r="B64" s="2">
        <v>1.11E-2</v>
      </c>
      <c r="C64" s="2" t="s">
        <v>180</v>
      </c>
      <c r="D64" s="2" t="s">
        <v>111</v>
      </c>
      <c r="E64" t="e">
        <f t="shared" si="15"/>
        <v>#VALUE!</v>
      </c>
      <c r="F64" s="2">
        <v>10</v>
      </c>
      <c r="G64" s="60" t="e">
        <f t="shared" si="16"/>
        <v>#VALUE!</v>
      </c>
      <c r="H64" s="21"/>
    </row>
    <row r="65" spans="1:8" ht="13" x14ac:dyDescent="0.15">
      <c r="A65" s="2" t="s">
        <v>251</v>
      </c>
      <c r="B65" s="2">
        <v>1.2E-2</v>
      </c>
      <c r="C65" s="2" t="s">
        <v>180</v>
      </c>
      <c r="D65" s="2">
        <v>1.23E-2</v>
      </c>
      <c r="E65">
        <f t="shared" si="15"/>
        <v>0.29999999999999993</v>
      </c>
      <c r="F65" s="2">
        <v>10</v>
      </c>
      <c r="G65" s="60">
        <f t="shared" si="16"/>
        <v>2.9999999999999992E-2</v>
      </c>
      <c r="H65" s="21"/>
    </row>
    <row r="66" spans="1:8" ht="13" x14ac:dyDescent="0.15">
      <c r="G66" s="60"/>
      <c r="H66" s="21"/>
    </row>
    <row r="67" spans="1:8" ht="13" x14ac:dyDescent="0.15">
      <c r="A67" s="2" t="s">
        <v>252</v>
      </c>
      <c r="B67" s="2">
        <v>1.15E-2</v>
      </c>
      <c r="C67" s="2" t="s">
        <v>180</v>
      </c>
      <c r="D67" s="2">
        <v>1.1900000000000001E-2</v>
      </c>
      <c r="E67">
        <f t="shared" ref="E67:E84" si="17">(D67-B67)*1000</f>
        <v>0.40000000000000102</v>
      </c>
      <c r="F67" s="2">
        <v>10</v>
      </c>
      <c r="G67" s="60">
        <f t="shared" ref="G67:G84" si="18">E67/F67</f>
        <v>4.0000000000000105E-2</v>
      </c>
      <c r="H67" s="21"/>
    </row>
    <row r="68" spans="1:8" ht="13" x14ac:dyDescent="0.15">
      <c r="A68" s="2" t="s">
        <v>253</v>
      </c>
      <c r="B68" s="2">
        <v>1.03E-2</v>
      </c>
      <c r="C68" s="2" t="s">
        <v>180</v>
      </c>
      <c r="D68" s="2">
        <v>1.1599999999999999E-2</v>
      </c>
      <c r="E68">
        <f t="shared" si="17"/>
        <v>1.2999999999999992</v>
      </c>
      <c r="F68" s="2">
        <v>10</v>
      </c>
      <c r="G68" s="60">
        <f t="shared" si="18"/>
        <v>0.12999999999999992</v>
      </c>
      <c r="H68" s="21"/>
    </row>
    <row r="69" spans="1:8" ht="13" x14ac:dyDescent="0.15">
      <c r="A69" s="2" t="s">
        <v>255</v>
      </c>
      <c r="B69" s="2">
        <v>1.0800000000000001E-2</v>
      </c>
      <c r="C69" s="2" t="s">
        <v>180</v>
      </c>
      <c r="D69" s="2">
        <v>1.4E-2</v>
      </c>
      <c r="E69">
        <f t="shared" si="17"/>
        <v>3.1999999999999997</v>
      </c>
      <c r="F69" s="2">
        <v>10</v>
      </c>
      <c r="G69" s="60">
        <f t="shared" si="18"/>
        <v>0.31999999999999995</v>
      </c>
      <c r="H69" s="21"/>
    </row>
    <row r="70" spans="1:8" ht="13" x14ac:dyDescent="0.15">
      <c r="A70" s="2" t="s">
        <v>256</v>
      </c>
      <c r="B70" s="2">
        <v>1.06E-2</v>
      </c>
      <c r="C70" s="2" t="s">
        <v>180</v>
      </c>
      <c r="D70" s="2">
        <v>1.21E-2</v>
      </c>
      <c r="E70">
        <f t="shared" si="17"/>
        <v>1.4999999999999996</v>
      </c>
      <c r="F70" s="2">
        <v>10</v>
      </c>
      <c r="G70" s="60">
        <f t="shared" si="18"/>
        <v>0.14999999999999997</v>
      </c>
      <c r="H70" s="21"/>
    </row>
    <row r="71" spans="1:8" ht="13" x14ac:dyDescent="0.15">
      <c r="A71" s="2" t="s">
        <v>257</v>
      </c>
      <c r="B71" s="2">
        <v>1.18E-2</v>
      </c>
      <c r="C71" s="2" t="s">
        <v>180</v>
      </c>
      <c r="D71" s="2">
        <v>1.0800000000000001E-2</v>
      </c>
      <c r="E71">
        <f t="shared" si="17"/>
        <v>-0.99999999999999911</v>
      </c>
      <c r="F71" s="2">
        <v>10</v>
      </c>
      <c r="G71" s="60">
        <f t="shared" si="18"/>
        <v>-9.9999999999999908E-2</v>
      </c>
      <c r="H71" s="21"/>
    </row>
    <row r="72" spans="1:8" ht="13" x14ac:dyDescent="0.15">
      <c r="A72" s="2" t="s">
        <v>258</v>
      </c>
      <c r="B72" s="2">
        <v>1.06E-2</v>
      </c>
      <c r="C72" s="2" t="s">
        <v>180</v>
      </c>
      <c r="D72" s="2">
        <v>1.2200000000000001E-2</v>
      </c>
      <c r="E72">
        <f t="shared" si="17"/>
        <v>1.6000000000000008</v>
      </c>
      <c r="F72" s="2">
        <v>10</v>
      </c>
      <c r="G72" s="60">
        <f t="shared" si="18"/>
        <v>0.16000000000000009</v>
      </c>
      <c r="H72" s="21"/>
    </row>
    <row r="73" spans="1:8" ht="13" x14ac:dyDescent="0.15">
      <c r="A73" s="2" t="s">
        <v>259</v>
      </c>
      <c r="B73" s="2">
        <v>1.0200000000000001E-2</v>
      </c>
      <c r="C73" s="2" t="s">
        <v>180</v>
      </c>
      <c r="D73" s="2">
        <v>1.55E-2</v>
      </c>
      <c r="E73">
        <f t="shared" si="17"/>
        <v>5.2999999999999989</v>
      </c>
      <c r="F73" s="2">
        <v>5</v>
      </c>
      <c r="G73" s="60">
        <f t="shared" si="18"/>
        <v>1.0599999999999998</v>
      </c>
      <c r="H73" s="21"/>
    </row>
    <row r="74" spans="1:8" ht="13" x14ac:dyDescent="0.15">
      <c r="A74" s="2" t="s">
        <v>260</v>
      </c>
      <c r="B74" s="2">
        <v>1.04E-2</v>
      </c>
      <c r="C74" s="2" t="s">
        <v>180</v>
      </c>
      <c r="D74" s="2">
        <v>1.3299999999999999E-2</v>
      </c>
      <c r="E74">
        <f t="shared" si="17"/>
        <v>2.9</v>
      </c>
      <c r="F74" s="2">
        <v>10</v>
      </c>
      <c r="G74" s="60">
        <f t="shared" si="18"/>
        <v>0.28999999999999998</v>
      </c>
      <c r="H74" s="21"/>
    </row>
    <row r="75" spans="1:8" ht="13" x14ac:dyDescent="0.15">
      <c r="A75" s="2" t="s">
        <v>261</v>
      </c>
      <c r="B75" s="2">
        <v>1.0699999999999999E-2</v>
      </c>
      <c r="C75" s="2" t="s">
        <v>180</v>
      </c>
      <c r="D75" s="2">
        <v>1.1599999999999999E-2</v>
      </c>
      <c r="E75">
        <f t="shared" si="17"/>
        <v>0.8999999999999998</v>
      </c>
      <c r="F75" s="2">
        <v>10</v>
      </c>
      <c r="G75" s="60">
        <f t="shared" si="18"/>
        <v>8.9999999999999983E-2</v>
      </c>
      <c r="H75" s="21"/>
    </row>
    <row r="76" spans="1:8" ht="13" x14ac:dyDescent="0.15">
      <c r="A76" s="2" t="s">
        <v>279</v>
      </c>
      <c r="B76" s="2">
        <v>1.06E-2</v>
      </c>
      <c r="C76" s="2" t="s">
        <v>180</v>
      </c>
      <c r="D76" s="2">
        <v>1.2500000000000001E-2</v>
      </c>
      <c r="E76">
        <f t="shared" si="17"/>
        <v>1.9000000000000006</v>
      </c>
      <c r="F76" s="2">
        <v>10</v>
      </c>
      <c r="G76" s="60">
        <f t="shared" si="18"/>
        <v>0.19000000000000006</v>
      </c>
      <c r="H76" s="21"/>
    </row>
    <row r="77" spans="1:8" ht="13" x14ac:dyDescent="0.15">
      <c r="A77" s="2" t="s">
        <v>263</v>
      </c>
      <c r="B77" s="2">
        <v>1.0500000000000001E-2</v>
      </c>
      <c r="C77" s="2" t="s">
        <v>180</v>
      </c>
      <c r="D77" s="2">
        <v>1.35E-2</v>
      </c>
      <c r="E77">
        <f t="shared" si="17"/>
        <v>2.9999999999999991</v>
      </c>
      <c r="F77" s="2">
        <v>10</v>
      </c>
      <c r="G77" s="60">
        <f t="shared" si="18"/>
        <v>0.29999999999999993</v>
      </c>
      <c r="H77" s="1" t="s">
        <v>281</v>
      </c>
    </row>
    <row r="78" spans="1:8" ht="13" x14ac:dyDescent="0.15">
      <c r="A78" s="2" t="s">
        <v>265</v>
      </c>
      <c r="B78" s="2">
        <v>1.0699999999999999E-2</v>
      </c>
      <c r="C78" s="2" t="s">
        <v>180</v>
      </c>
      <c r="D78" s="2">
        <v>1.2200000000000001E-2</v>
      </c>
      <c r="E78">
        <f t="shared" si="17"/>
        <v>1.5000000000000013</v>
      </c>
      <c r="F78" s="2">
        <v>10</v>
      </c>
      <c r="G78" s="60">
        <f t="shared" si="18"/>
        <v>0.15000000000000013</v>
      </c>
      <c r="H78" s="21"/>
    </row>
    <row r="79" spans="1:8" ht="13" x14ac:dyDescent="0.15">
      <c r="A79" s="2" t="s">
        <v>282</v>
      </c>
      <c r="B79" s="2">
        <v>1.21E-2</v>
      </c>
      <c r="C79" s="2" t="s">
        <v>180</v>
      </c>
      <c r="D79" s="2">
        <v>1.23E-2</v>
      </c>
      <c r="E79">
        <f t="shared" si="17"/>
        <v>0.20000000000000051</v>
      </c>
      <c r="F79" s="2">
        <v>10</v>
      </c>
      <c r="G79" s="60">
        <f t="shared" si="18"/>
        <v>2.0000000000000052E-2</v>
      </c>
      <c r="H79" s="21"/>
    </row>
    <row r="80" spans="1:8" ht="26" x14ac:dyDescent="0.15">
      <c r="A80" s="2" t="s">
        <v>285</v>
      </c>
      <c r="B80" s="2">
        <v>1.2319999999999999E-2</v>
      </c>
      <c r="C80" s="2" t="s">
        <v>286</v>
      </c>
      <c r="D80" s="2">
        <v>0.15989999999999999</v>
      </c>
      <c r="E80">
        <f t="shared" si="17"/>
        <v>147.57999999999998</v>
      </c>
      <c r="F80" s="2">
        <v>5</v>
      </c>
      <c r="G80" s="60">
        <f t="shared" si="18"/>
        <v>29.515999999999998</v>
      </c>
      <c r="H80" s="1" t="s">
        <v>289</v>
      </c>
    </row>
    <row r="81" spans="1:8" ht="13" x14ac:dyDescent="0.15">
      <c r="A81" s="2" t="s">
        <v>290</v>
      </c>
      <c r="B81" s="2">
        <v>0.122</v>
      </c>
      <c r="C81" s="2" t="s">
        <v>286</v>
      </c>
      <c r="D81" s="2">
        <v>0.12820000000000001</v>
      </c>
      <c r="E81">
        <f t="shared" si="17"/>
        <v>6.2000000000000108</v>
      </c>
      <c r="F81" s="2">
        <v>10</v>
      </c>
      <c r="G81" s="60">
        <f t="shared" si="18"/>
        <v>0.62000000000000111</v>
      </c>
      <c r="H81" s="21"/>
    </row>
    <row r="82" spans="1:8" ht="13" x14ac:dyDescent="0.15">
      <c r="A82" s="2" t="s">
        <v>294</v>
      </c>
      <c r="B82" s="2">
        <v>1.201E-2</v>
      </c>
      <c r="C82" s="2" t="s">
        <v>286</v>
      </c>
      <c r="D82" s="2">
        <v>1.677E-2</v>
      </c>
      <c r="E82">
        <f t="shared" si="17"/>
        <v>4.7600000000000007</v>
      </c>
      <c r="F82" s="2">
        <v>5</v>
      </c>
      <c r="G82" s="60">
        <f t="shared" si="18"/>
        <v>0.95200000000000018</v>
      </c>
      <c r="H82" s="21"/>
    </row>
    <row r="83" spans="1:8" ht="13" x14ac:dyDescent="0.15">
      <c r="A83" s="2" t="s">
        <v>295</v>
      </c>
      <c r="B83" s="2">
        <v>8.3599999999999994E-2</v>
      </c>
      <c r="C83" s="2" t="s">
        <v>296</v>
      </c>
      <c r="D83" s="2">
        <v>8.9599999999999999E-2</v>
      </c>
      <c r="E83">
        <f t="shared" si="17"/>
        <v>6.0000000000000053</v>
      </c>
      <c r="F83" s="2">
        <v>10</v>
      </c>
      <c r="G83" s="60">
        <f t="shared" si="18"/>
        <v>0.60000000000000053</v>
      </c>
      <c r="H83" s="21"/>
    </row>
    <row r="84" spans="1:8" ht="13" x14ac:dyDescent="0.15">
      <c r="A84" s="2" t="s">
        <v>297</v>
      </c>
      <c r="B84" s="2">
        <v>1.21E-2</v>
      </c>
      <c r="C84" s="2" t="s">
        <v>180</v>
      </c>
      <c r="D84" s="2">
        <v>1.2E-2</v>
      </c>
      <c r="E84">
        <f t="shared" si="17"/>
        <v>-9.9999999999999395E-2</v>
      </c>
      <c r="F84" s="2">
        <v>10</v>
      </c>
      <c r="G84" s="60">
        <f t="shared" si="18"/>
        <v>-9.9999999999999395E-3</v>
      </c>
      <c r="H84" s="21"/>
    </row>
    <row r="85" spans="1:8" ht="13" x14ac:dyDescent="0.15">
      <c r="G85" s="60"/>
      <c r="H85" s="21"/>
    </row>
    <row r="86" spans="1:8" ht="13" x14ac:dyDescent="0.15">
      <c r="A86" s="2" t="s">
        <v>266</v>
      </c>
      <c r="B86" s="2">
        <v>1.0699999999999999E-2</v>
      </c>
      <c r="C86" s="2" t="s">
        <v>180</v>
      </c>
      <c r="D86" s="2">
        <v>1.11E-2</v>
      </c>
      <c r="E86">
        <f t="shared" ref="E86:E88" si="19">(D86-B86)*1000</f>
        <v>0.40000000000000102</v>
      </c>
      <c r="F86" s="2">
        <v>10</v>
      </c>
      <c r="G86" s="60">
        <f t="shared" ref="G86:G88" si="20">E86/F86</f>
        <v>4.0000000000000105E-2</v>
      </c>
      <c r="H86" s="21"/>
    </row>
    <row r="87" spans="1:8" ht="52" x14ac:dyDescent="0.15">
      <c r="A87" s="2" t="s">
        <v>300</v>
      </c>
      <c r="B87" s="2">
        <v>1.2200000000000001E-2</v>
      </c>
      <c r="C87" s="2" t="s">
        <v>180</v>
      </c>
      <c r="D87" s="2">
        <v>1.2500000000000001E-2</v>
      </c>
      <c r="E87">
        <f t="shared" si="19"/>
        <v>0.29999999999999993</v>
      </c>
      <c r="F87" s="2">
        <v>10</v>
      </c>
      <c r="G87" s="60">
        <f t="shared" si="20"/>
        <v>2.9999999999999992E-2</v>
      </c>
      <c r="H87" s="1" t="s">
        <v>301</v>
      </c>
    </row>
    <row r="88" spans="1:8" ht="13" x14ac:dyDescent="0.15">
      <c r="A88" s="2" t="s">
        <v>302</v>
      </c>
      <c r="B88" s="2">
        <v>1.2500000000000001E-2</v>
      </c>
      <c r="C88" s="2" t="s">
        <v>180</v>
      </c>
      <c r="D88" s="2">
        <v>1.3599999999999999E-2</v>
      </c>
      <c r="E88">
        <f t="shared" si="19"/>
        <v>1.0999999999999985</v>
      </c>
      <c r="F88" s="2">
        <v>3.9</v>
      </c>
      <c r="G88" s="60">
        <f t="shared" si="20"/>
        <v>0.28205128205128166</v>
      </c>
      <c r="H88" s="21"/>
    </row>
    <row r="89" spans="1:8" ht="13" x14ac:dyDescent="0.15">
      <c r="A89" s="2" t="s">
        <v>304</v>
      </c>
      <c r="B89" s="2"/>
      <c r="C89" s="2"/>
      <c r="D89" s="2"/>
      <c r="F89" s="2"/>
      <c r="G89" s="60">
        <f>(E87+E88)/(F87+F88)</f>
        <v>0.10071942446043156</v>
      </c>
      <c r="H89" s="1"/>
    </row>
    <row r="90" spans="1:8" ht="52" x14ac:dyDescent="0.15">
      <c r="A90" s="2" t="s">
        <v>306</v>
      </c>
      <c r="B90" s="2">
        <v>1.0500000000000001E-2</v>
      </c>
      <c r="C90" s="2" t="s">
        <v>180</v>
      </c>
      <c r="D90" s="2">
        <v>1.17E-2</v>
      </c>
      <c r="E90">
        <f t="shared" ref="E90:E91" si="21">(D90-B90)*1000</f>
        <v>1.1999999999999997</v>
      </c>
      <c r="F90" s="2">
        <v>10</v>
      </c>
      <c r="G90" s="60">
        <f t="shared" ref="G90:G91" si="22">E90/F90</f>
        <v>0.11999999999999997</v>
      </c>
      <c r="H90" s="1" t="s">
        <v>301</v>
      </c>
    </row>
    <row r="91" spans="1:8" ht="13" x14ac:dyDescent="0.15">
      <c r="A91" s="2" t="s">
        <v>309</v>
      </c>
      <c r="B91" s="2">
        <v>9.8400000000000001E-2</v>
      </c>
      <c r="C91" s="2" t="s">
        <v>296</v>
      </c>
      <c r="D91" s="2">
        <v>0.104</v>
      </c>
      <c r="E91">
        <f t="shared" si="21"/>
        <v>5.5999999999999943</v>
      </c>
      <c r="F91" s="2">
        <v>1.5</v>
      </c>
      <c r="G91" s="60">
        <f t="shared" si="22"/>
        <v>3.7333333333333294</v>
      </c>
      <c r="H91" s="21"/>
    </row>
    <row r="92" spans="1:8" ht="13" x14ac:dyDescent="0.15">
      <c r="A92" s="2" t="s">
        <v>311</v>
      </c>
      <c r="B92" s="2"/>
      <c r="C92" s="2"/>
      <c r="D92" s="2"/>
      <c r="F92" s="2"/>
      <c r="G92" s="60">
        <f>(E90+E91)/(F90+F91)</f>
        <v>0.59130434782608643</v>
      </c>
      <c r="H92" s="1"/>
    </row>
    <row r="93" spans="1:8" ht="52" x14ac:dyDescent="0.15">
      <c r="A93" s="2" t="s">
        <v>313</v>
      </c>
      <c r="B93" s="2">
        <v>1.12E-2</v>
      </c>
      <c r="C93" s="2" t="s">
        <v>180</v>
      </c>
      <c r="D93" s="2">
        <v>1.1900000000000001E-2</v>
      </c>
      <c r="E93">
        <f t="shared" ref="E93:E94" si="23">(D93-B93)*1000</f>
        <v>0.70000000000000095</v>
      </c>
      <c r="F93" s="2">
        <v>10</v>
      </c>
      <c r="G93" s="60">
        <f t="shared" ref="G93:G94" si="24">E93/F93</f>
        <v>7.000000000000009E-2</v>
      </c>
      <c r="H93" s="1" t="s">
        <v>301</v>
      </c>
    </row>
    <row r="94" spans="1:8" ht="13" x14ac:dyDescent="0.15">
      <c r="A94" s="2" t="s">
        <v>316</v>
      </c>
      <c r="B94" s="2">
        <v>9.4899999999999998E-2</v>
      </c>
      <c r="C94" s="2" t="s">
        <v>296</v>
      </c>
      <c r="D94" s="2">
        <v>9.64E-2</v>
      </c>
      <c r="E94">
        <f t="shared" si="23"/>
        <v>1.5000000000000013</v>
      </c>
      <c r="F94" s="2">
        <v>2.2999999999999998</v>
      </c>
      <c r="G94" s="60">
        <f t="shared" si="24"/>
        <v>0.65217391304347894</v>
      </c>
      <c r="H94" s="21"/>
    </row>
    <row r="95" spans="1:8" ht="13" x14ac:dyDescent="0.15">
      <c r="A95" s="2" t="s">
        <v>319</v>
      </c>
      <c r="B95" s="2"/>
      <c r="C95" s="2"/>
      <c r="D95" s="2"/>
      <c r="F95" s="2"/>
      <c r="G95" s="60">
        <f>(E93+E94)/(F93+F94)</f>
        <v>0.17886178861788637</v>
      </c>
      <c r="H95" s="21"/>
    </row>
    <row r="96" spans="1:8" ht="13" x14ac:dyDescent="0.15">
      <c r="A96" s="2" t="s">
        <v>275</v>
      </c>
      <c r="B96" s="2">
        <v>1.1299999999999999E-2</v>
      </c>
      <c r="C96" s="2" t="s">
        <v>180</v>
      </c>
      <c r="D96" s="2">
        <v>1.1299999999999999E-2</v>
      </c>
      <c r="E96">
        <f t="shared" ref="E96:E103" si="25">(D96-B96)*1000</f>
        <v>0</v>
      </c>
      <c r="F96" s="2">
        <v>10</v>
      </c>
      <c r="G96" s="60">
        <f t="shared" ref="G96:G103" si="26">E96/F96</f>
        <v>0</v>
      </c>
      <c r="H96" s="21"/>
    </row>
    <row r="97" spans="1:8" ht="13" x14ac:dyDescent="0.15">
      <c r="A97" s="2" t="s">
        <v>276</v>
      </c>
      <c r="B97" s="2">
        <v>1.0500000000000001E-2</v>
      </c>
      <c r="C97" s="2" t="s">
        <v>180</v>
      </c>
      <c r="D97" s="2">
        <v>1.29E-2</v>
      </c>
      <c r="E97">
        <f t="shared" si="25"/>
        <v>2.3999999999999995</v>
      </c>
      <c r="F97" s="2">
        <v>10</v>
      </c>
      <c r="G97" s="60">
        <f t="shared" si="26"/>
        <v>0.23999999999999994</v>
      </c>
      <c r="H97" s="21"/>
    </row>
    <row r="98" spans="1:8" ht="13" x14ac:dyDescent="0.15">
      <c r="A98" s="2" t="s">
        <v>277</v>
      </c>
      <c r="B98" s="2">
        <v>3.73E-2</v>
      </c>
      <c r="C98" s="2" t="s">
        <v>180</v>
      </c>
      <c r="D98" s="2">
        <v>4.2000000000000003E-2</v>
      </c>
      <c r="E98">
        <f t="shared" si="25"/>
        <v>4.7000000000000028</v>
      </c>
      <c r="F98" s="2">
        <v>10</v>
      </c>
      <c r="G98" s="60">
        <f t="shared" si="26"/>
        <v>0.47000000000000031</v>
      </c>
      <c r="H98" s="21"/>
    </row>
    <row r="99" spans="1:8" ht="13" x14ac:dyDescent="0.15">
      <c r="A99" s="2" t="s">
        <v>278</v>
      </c>
      <c r="B99" s="2">
        <v>3.6799999999999999E-2</v>
      </c>
      <c r="C99" s="2" t="s">
        <v>180</v>
      </c>
      <c r="D99" s="2">
        <v>3.9699999999999999E-2</v>
      </c>
      <c r="E99">
        <f t="shared" si="25"/>
        <v>2.9</v>
      </c>
      <c r="F99" s="2">
        <v>10</v>
      </c>
      <c r="G99" s="60">
        <f t="shared" si="26"/>
        <v>0.28999999999999998</v>
      </c>
      <c r="H99" s="21"/>
    </row>
    <row r="100" spans="1:8" ht="13" x14ac:dyDescent="0.15">
      <c r="A100" s="2" t="s">
        <v>280</v>
      </c>
      <c r="B100" s="2">
        <v>1.1599999999999999E-2</v>
      </c>
      <c r="C100" s="2" t="s">
        <v>180</v>
      </c>
      <c r="D100" s="2">
        <v>1.2E-2</v>
      </c>
      <c r="E100">
        <f t="shared" si="25"/>
        <v>0.40000000000000102</v>
      </c>
      <c r="F100" s="2">
        <v>10</v>
      </c>
      <c r="G100" s="60">
        <f t="shared" si="26"/>
        <v>4.0000000000000105E-2</v>
      </c>
      <c r="H100" s="21"/>
    </row>
    <row r="101" spans="1:8" ht="13" x14ac:dyDescent="0.15">
      <c r="A101" s="2" t="s">
        <v>283</v>
      </c>
      <c r="B101" s="2">
        <v>1.1299999999999999E-2</v>
      </c>
      <c r="C101" s="2" t="s">
        <v>180</v>
      </c>
      <c r="D101" s="2">
        <v>1.6400000000000001E-2</v>
      </c>
      <c r="E101">
        <f t="shared" si="25"/>
        <v>5.1000000000000023</v>
      </c>
      <c r="F101" s="2">
        <v>10</v>
      </c>
      <c r="G101" s="60">
        <f t="shared" si="26"/>
        <v>0.51000000000000023</v>
      </c>
      <c r="H101" s="21"/>
    </row>
    <row r="102" spans="1:8" ht="13" x14ac:dyDescent="0.15">
      <c r="A102" s="2" t="s">
        <v>284</v>
      </c>
      <c r="B102" s="2">
        <v>3.8300000000000001E-2</v>
      </c>
      <c r="C102" s="2" t="s">
        <v>180</v>
      </c>
      <c r="D102" s="2">
        <v>4.5699999999999998E-2</v>
      </c>
      <c r="E102">
        <f t="shared" si="25"/>
        <v>7.3999999999999968</v>
      </c>
      <c r="F102" s="2">
        <v>10</v>
      </c>
      <c r="G102" s="60">
        <f t="shared" si="26"/>
        <v>0.73999999999999966</v>
      </c>
      <c r="H102" s="21"/>
    </row>
    <row r="103" spans="1:8" ht="13" x14ac:dyDescent="0.15">
      <c r="A103" s="2" t="s">
        <v>287</v>
      </c>
      <c r="B103" s="2">
        <v>3.8699999999999998E-2</v>
      </c>
      <c r="C103" s="2" t="s">
        <v>180</v>
      </c>
      <c r="D103" s="2">
        <v>4.1500000000000002E-2</v>
      </c>
      <c r="E103">
        <f t="shared" si="25"/>
        <v>2.8000000000000038</v>
      </c>
      <c r="F103" s="2">
        <v>10</v>
      </c>
      <c r="G103" s="60">
        <f t="shared" si="26"/>
        <v>0.28000000000000036</v>
      </c>
      <c r="H103" s="21"/>
    </row>
    <row r="104" spans="1:8" ht="13" x14ac:dyDescent="0.15">
      <c r="G104" s="60"/>
      <c r="H104" s="21"/>
    </row>
    <row r="105" spans="1:8" ht="13" x14ac:dyDescent="0.15">
      <c r="A105" s="2" t="s">
        <v>298</v>
      </c>
      <c r="B105" s="2">
        <v>1.06E-2</v>
      </c>
      <c r="C105" s="2" t="s">
        <v>180</v>
      </c>
      <c r="D105" s="2">
        <v>1.0200000000000001E-2</v>
      </c>
      <c r="E105">
        <f t="shared" ref="E105:E116" si="27">(D105-B105)*1000</f>
        <v>-0.3999999999999993</v>
      </c>
      <c r="F105" s="2">
        <v>10</v>
      </c>
      <c r="G105" s="60">
        <f t="shared" ref="G105:G116" si="28">E105/F105</f>
        <v>-3.9999999999999931E-2</v>
      </c>
      <c r="H105" s="21"/>
    </row>
    <row r="106" spans="1:8" ht="13" x14ac:dyDescent="0.15">
      <c r="A106" s="2" t="s">
        <v>299</v>
      </c>
      <c r="B106" s="2">
        <v>8.48E-2</v>
      </c>
      <c r="C106" s="2" t="s">
        <v>296</v>
      </c>
      <c r="D106" s="2">
        <v>8.6800000000000002E-2</v>
      </c>
      <c r="E106">
        <f t="shared" si="27"/>
        <v>2.0000000000000018</v>
      </c>
      <c r="F106" s="2">
        <v>10</v>
      </c>
      <c r="G106" s="60">
        <f t="shared" si="28"/>
        <v>0.20000000000000018</v>
      </c>
      <c r="H106" s="21"/>
    </row>
    <row r="107" spans="1:8" ht="13" x14ac:dyDescent="0.15">
      <c r="A107" s="2" t="s">
        <v>303</v>
      </c>
      <c r="B107" s="2">
        <v>8.4699999999999998E-2</v>
      </c>
      <c r="C107" s="2" t="s">
        <v>296</v>
      </c>
      <c r="D107" s="2">
        <v>9.4200000000000006E-2</v>
      </c>
      <c r="E107">
        <f t="shared" si="27"/>
        <v>9.5000000000000089</v>
      </c>
      <c r="F107" s="2">
        <v>10</v>
      </c>
      <c r="G107" s="60">
        <f t="shared" si="28"/>
        <v>0.95000000000000084</v>
      </c>
      <c r="H107" s="21"/>
    </row>
    <row r="108" spans="1:8" ht="13" x14ac:dyDescent="0.15">
      <c r="A108" s="2" t="s">
        <v>305</v>
      </c>
      <c r="B108" s="2">
        <v>8.5699999999999998E-2</v>
      </c>
      <c r="C108" s="2" t="s">
        <v>296</v>
      </c>
      <c r="D108" s="2">
        <v>8.9599999999999999E-2</v>
      </c>
      <c r="E108">
        <f t="shared" si="27"/>
        <v>3.9000000000000008</v>
      </c>
      <c r="F108" s="2">
        <v>10</v>
      </c>
      <c r="G108" s="60">
        <f t="shared" si="28"/>
        <v>0.39000000000000007</v>
      </c>
      <c r="H108" s="21"/>
    </row>
    <row r="109" spans="1:8" ht="13" x14ac:dyDescent="0.15">
      <c r="A109" s="2" t="s">
        <v>307</v>
      </c>
      <c r="B109" s="2">
        <v>1.2E-2</v>
      </c>
      <c r="C109" s="2" t="s">
        <v>180</v>
      </c>
      <c r="D109" s="2">
        <v>1.23E-2</v>
      </c>
      <c r="E109">
        <f t="shared" si="27"/>
        <v>0.29999999999999993</v>
      </c>
      <c r="F109" s="2">
        <v>10</v>
      </c>
      <c r="G109" s="60">
        <f t="shared" si="28"/>
        <v>2.9999999999999992E-2</v>
      </c>
      <c r="H109" s="21"/>
    </row>
    <row r="110" spans="1:8" ht="13" x14ac:dyDescent="0.15">
      <c r="A110" s="2" t="s">
        <v>308</v>
      </c>
      <c r="B110" s="2">
        <v>1.1299999999999999E-2</v>
      </c>
      <c r="C110" s="2" t="s">
        <v>180</v>
      </c>
      <c r="D110" s="2">
        <v>1.38E-2</v>
      </c>
      <c r="E110">
        <f t="shared" si="27"/>
        <v>2.5000000000000004</v>
      </c>
      <c r="F110" s="2">
        <v>10</v>
      </c>
      <c r="G110" s="60">
        <f t="shared" si="28"/>
        <v>0.25000000000000006</v>
      </c>
      <c r="H110" s="21"/>
    </row>
    <row r="111" spans="1:8" ht="13" x14ac:dyDescent="0.15">
      <c r="A111" s="2" t="s">
        <v>310</v>
      </c>
      <c r="B111" s="2">
        <v>9.5699999999999993E-2</v>
      </c>
      <c r="C111" s="2" t="s">
        <v>296</v>
      </c>
      <c r="D111" s="2">
        <v>9.9400000000000002E-2</v>
      </c>
      <c r="E111">
        <f t="shared" si="27"/>
        <v>3.7000000000000091</v>
      </c>
      <c r="F111" s="2">
        <v>10</v>
      </c>
      <c r="G111" s="60">
        <f t="shared" si="28"/>
        <v>0.37000000000000088</v>
      </c>
      <c r="H111" s="21"/>
    </row>
    <row r="112" spans="1:8" ht="13" x14ac:dyDescent="0.15">
      <c r="A112" s="2" t="s">
        <v>312</v>
      </c>
      <c r="B112" s="2">
        <v>9.9400000000000002E-2</v>
      </c>
      <c r="C112" s="2" t="s">
        <v>296</v>
      </c>
      <c r="D112" s="2">
        <v>0.1023</v>
      </c>
      <c r="E112">
        <f t="shared" si="27"/>
        <v>2.9</v>
      </c>
      <c r="F112" s="2">
        <v>10</v>
      </c>
      <c r="G112" s="60">
        <f t="shared" si="28"/>
        <v>0.28999999999999998</v>
      </c>
      <c r="H112" s="21"/>
    </row>
    <row r="113" spans="1:8" ht="13" x14ac:dyDescent="0.15">
      <c r="A113" s="2" t="s">
        <v>314</v>
      </c>
      <c r="B113" s="2">
        <v>1.11E-2</v>
      </c>
      <c r="C113" s="2" t="s">
        <v>180</v>
      </c>
      <c r="D113" s="2">
        <v>1.1599999999999999E-2</v>
      </c>
      <c r="E113">
        <f t="shared" si="27"/>
        <v>0.49999999999999872</v>
      </c>
      <c r="F113" s="2">
        <v>10</v>
      </c>
      <c r="G113" s="60">
        <f t="shared" si="28"/>
        <v>4.9999999999999871E-2</v>
      </c>
      <c r="H113" s="21"/>
    </row>
    <row r="114" spans="1:8" ht="13" x14ac:dyDescent="0.15">
      <c r="A114" s="2" t="s">
        <v>315</v>
      </c>
      <c r="B114" s="2">
        <v>9.5899999999999999E-2</v>
      </c>
      <c r="C114" s="2" t="s">
        <v>296</v>
      </c>
      <c r="D114" s="2">
        <v>0.1095</v>
      </c>
      <c r="E114">
        <f t="shared" si="27"/>
        <v>13.600000000000001</v>
      </c>
      <c r="F114" s="2">
        <v>10</v>
      </c>
      <c r="G114" s="60">
        <f t="shared" si="28"/>
        <v>1.36</v>
      </c>
      <c r="H114" s="21"/>
    </row>
    <row r="115" spans="1:8" ht="13" x14ac:dyDescent="0.15">
      <c r="A115" s="2" t="s">
        <v>318</v>
      </c>
      <c r="B115" s="2">
        <v>9.8299999999999998E-2</v>
      </c>
      <c r="C115" s="2" t="s">
        <v>296</v>
      </c>
      <c r="D115" s="2">
        <v>0.1052</v>
      </c>
      <c r="E115">
        <f t="shared" si="27"/>
        <v>6.900000000000003</v>
      </c>
      <c r="F115" s="2">
        <v>10</v>
      </c>
      <c r="G115" s="60">
        <f t="shared" si="28"/>
        <v>0.69000000000000028</v>
      </c>
      <c r="H115" s="21"/>
    </row>
    <row r="116" spans="1:8" ht="13" x14ac:dyDescent="0.15">
      <c r="A116" s="2" t="s">
        <v>320</v>
      </c>
      <c r="B116" s="2">
        <v>9.8699999999999996E-2</v>
      </c>
      <c r="C116" s="2" t="s">
        <v>296</v>
      </c>
      <c r="D116" s="2">
        <v>0.1024</v>
      </c>
      <c r="E116">
        <f t="shared" si="27"/>
        <v>3.7000000000000091</v>
      </c>
      <c r="F116" s="2">
        <v>10</v>
      </c>
      <c r="G116" s="60">
        <f t="shared" si="28"/>
        <v>0.37000000000000088</v>
      </c>
      <c r="H116" s="21"/>
    </row>
    <row r="117" spans="1:8" ht="13" x14ac:dyDescent="0.15">
      <c r="G117" s="60"/>
      <c r="H117" s="21"/>
    </row>
    <row r="118" spans="1:8" ht="13" x14ac:dyDescent="0.15">
      <c r="G118" s="60"/>
      <c r="H118" s="21"/>
    </row>
    <row r="119" spans="1:8" ht="13" x14ac:dyDescent="0.15">
      <c r="G119" s="60"/>
      <c r="H119" s="21"/>
    </row>
    <row r="120" spans="1:8" ht="13" x14ac:dyDescent="0.15">
      <c r="G120" s="60"/>
      <c r="H120" s="21"/>
    </row>
    <row r="121" spans="1:8" ht="13" x14ac:dyDescent="0.15">
      <c r="G121" s="60"/>
      <c r="H121" s="21"/>
    </row>
    <row r="122" spans="1:8" ht="13" x14ac:dyDescent="0.15">
      <c r="G122" s="60"/>
      <c r="H122" s="21"/>
    </row>
    <row r="123" spans="1:8" ht="13" x14ac:dyDescent="0.15">
      <c r="G123" s="60"/>
      <c r="H123" s="21"/>
    </row>
    <row r="124" spans="1:8" ht="13" x14ac:dyDescent="0.15">
      <c r="G124" s="60"/>
      <c r="H124" s="21"/>
    </row>
    <row r="125" spans="1:8" ht="13" x14ac:dyDescent="0.15">
      <c r="G125" s="60"/>
      <c r="H125" s="21"/>
    </row>
    <row r="126" spans="1:8" ht="13" x14ac:dyDescent="0.15">
      <c r="G126" s="60"/>
      <c r="H126" s="21"/>
    </row>
    <row r="127" spans="1:8" ht="13" x14ac:dyDescent="0.15">
      <c r="G127" s="60"/>
      <c r="H127" s="21"/>
    </row>
    <row r="128" spans="1:8" ht="13" x14ac:dyDescent="0.15">
      <c r="G128" s="60"/>
      <c r="H128" s="21"/>
    </row>
    <row r="129" spans="7:8" ht="13" x14ac:dyDescent="0.15">
      <c r="G129" s="60"/>
      <c r="H129" s="21"/>
    </row>
    <row r="130" spans="7:8" ht="13" x14ac:dyDescent="0.15">
      <c r="G130" s="60"/>
      <c r="H130" s="21"/>
    </row>
    <row r="131" spans="7:8" ht="13" x14ac:dyDescent="0.15">
      <c r="G131" s="60"/>
      <c r="H131" s="21"/>
    </row>
    <row r="132" spans="7:8" ht="13" x14ac:dyDescent="0.15">
      <c r="G132" s="60"/>
      <c r="H132" s="21"/>
    </row>
    <row r="133" spans="7:8" ht="13" x14ac:dyDescent="0.15">
      <c r="G133" s="60"/>
      <c r="H133" s="21"/>
    </row>
    <row r="134" spans="7:8" ht="13" x14ac:dyDescent="0.15">
      <c r="G134" s="60"/>
      <c r="H134" s="21"/>
    </row>
    <row r="135" spans="7:8" ht="13" x14ac:dyDescent="0.15">
      <c r="G135" s="60"/>
      <c r="H135" s="21"/>
    </row>
    <row r="136" spans="7:8" ht="13" x14ac:dyDescent="0.15">
      <c r="G136" s="60"/>
      <c r="H136" s="21"/>
    </row>
    <row r="137" spans="7:8" ht="13" x14ac:dyDescent="0.15">
      <c r="G137" s="60"/>
      <c r="H137" s="21"/>
    </row>
    <row r="138" spans="7:8" ht="13" x14ac:dyDescent="0.15">
      <c r="G138" s="60"/>
      <c r="H138" s="21"/>
    </row>
    <row r="139" spans="7:8" ht="13" x14ac:dyDescent="0.15">
      <c r="G139" s="60"/>
      <c r="H139" s="21"/>
    </row>
    <row r="140" spans="7:8" ht="13" x14ac:dyDescent="0.15">
      <c r="G140" s="60"/>
      <c r="H140" s="21"/>
    </row>
    <row r="141" spans="7:8" ht="13" x14ac:dyDescent="0.15">
      <c r="G141" s="60"/>
      <c r="H141" s="21"/>
    </row>
    <row r="142" spans="7:8" ht="13" x14ac:dyDescent="0.15">
      <c r="G142" s="60"/>
      <c r="H142" s="21"/>
    </row>
    <row r="143" spans="7:8" ht="13" x14ac:dyDescent="0.15">
      <c r="G143" s="60"/>
      <c r="H143" s="21"/>
    </row>
    <row r="144" spans="7:8" ht="13" x14ac:dyDescent="0.15">
      <c r="G144" s="60"/>
      <c r="H144" s="21"/>
    </row>
    <row r="145" spans="7:8" ht="13" x14ac:dyDescent="0.15">
      <c r="G145" s="60"/>
      <c r="H145" s="21"/>
    </row>
    <row r="146" spans="7:8" ht="13" x14ac:dyDescent="0.15">
      <c r="G146" s="60"/>
      <c r="H146" s="21"/>
    </row>
    <row r="147" spans="7:8" ht="13" x14ac:dyDescent="0.15">
      <c r="G147" s="60"/>
      <c r="H147" s="21"/>
    </row>
    <row r="148" spans="7:8" ht="13" x14ac:dyDescent="0.15">
      <c r="G148" s="60"/>
      <c r="H148" s="21"/>
    </row>
    <row r="149" spans="7:8" ht="13" x14ac:dyDescent="0.15">
      <c r="G149" s="60"/>
      <c r="H149" s="21"/>
    </row>
    <row r="150" spans="7:8" ht="13" x14ac:dyDescent="0.15">
      <c r="G150" s="60"/>
      <c r="H150" s="21"/>
    </row>
    <row r="151" spans="7:8" ht="13" x14ac:dyDescent="0.15">
      <c r="G151" s="60"/>
      <c r="H151" s="21"/>
    </row>
    <row r="152" spans="7:8" ht="13" x14ac:dyDescent="0.15">
      <c r="G152" s="60"/>
      <c r="H152" s="21"/>
    </row>
    <row r="153" spans="7:8" ht="13" x14ac:dyDescent="0.15">
      <c r="G153" s="60"/>
      <c r="H153" s="21"/>
    </row>
    <row r="154" spans="7:8" ht="13" x14ac:dyDescent="0.15">
      <c r="G154" s="60"/>
      <c r="H154" s="21"/>
    </row>
    <row r="155" spans="7:8" ht="13" x14ac:dyDescent="0.15">
      <c r="G155" s="60"/>
      <c r="H155" s="21"/>
    </row>
    <row r="156" spans="7:8" ht="13" x14ac:dyDescent="0.15">
      <c r="G156" s="60"/>
      <c r="H156" s="21"/>
    </row>
    <row r="157" spans="7:8" ht="13" x14ac:dyDescent="0.15">
      <c r="G157" s="60"/>
      <c r="H157" s="21"/>
    </row>
    <row r="158" spans="7:8" ht="13" x14ac:dyDescent="0.15">
      <c r="G158" s="60"/>
      <c r="H158" s="21"/>
    </row>
    <row r="159" spans="7:8" ht="13" x14ac:dyDescent="0.15">
      <c r="G159" s="60"/>
      <c r="H159" s="21"/>
    </row>
    <row r="160" spans="7:8" ht="13" x14ac:dyDescent="0.15">
      <c r="G160" s="60"/>
      <c r="H160" s="21"/>
    </row>
    <row r="161" spans="7:8" ht="13" x14ac:dyDescent="0.15">
      <c r="G161" s="60"/>
      <c r="H161" s="21"/>
    </row>
    <row r="162" spans="7:8" ht="13" x14ac:dyDescent="0.15">
      <c r="G162" s="60"/>
      <c r="H162" s="21"/>
    </row>
    <row r="163" spans="7:8" ht="13" x14ac:dyDescent="0.15">
      <c r="G163" s="60"/>
      <c r="H163" s="21"/>
    </row>
    <row r="164" spans="7:8" ht="13" x14ac:dyDescent="0.15">
      <c r="G164" s="60"/>
      <c r="H164" s="21"/>
    </row>
    <row r="165" spans="7:8" ht="13" x14ac:dyDescent="0.15">
      <c r="G165" s="60"/>
      <c r="H165" s="21"/>
    </row>
    <row r="166" spans="7:8" ht="13" x14ac:dyDescent="0.15">
      <c r="G166" s="60"/>
      <c r="H166" s="21"/>
    </row>
    <row r="167" spans="7:8" ht="13" x14ac:dyDescent="0.15">
      <c r="G167" s="60"/>
      <c r="H167" s="21"/>
    </row>
    <row r="168" spans="7:8" ht="13" x14ac:dyDescent="0.15">
      <c r="G168" s="60"/>
      <c r="H168" s="21"/>
    </row>
    <row r="169" spans="7:8" ht="13" x14ac:dyDescent="0.15">
      <c r="G169" s="60"/>
      <c r="H169" s="21"/>
    </row>
    <row r="170" spans="7:8" ht="13" x14ac:dyDescent="0.15">
      <c r="G170" s="60"/>
      <c r="H170" s="21"/>
    </row>
    <row r="171" spans="7:8" ht="13" x14ac:dyDescent="0.15">
      <c r="G171" s="60"/>
      <c r="H171" s="21"/>
    </row>
    <row r="172" spans="7:8" ht="13" x14ac:dyDescent="0.15">
      <c r="G172" s="60"/>
      <c r="H172" s="21"/>
    </row>
    <row r="173" spans="7:8" ht="13" x14ac:dyDescent="0.15">
      <c r="G173" s="60"/>
      <c r="H173" s="21"/>
    </row>
    <row r="174" spans="7:8" ht="13" x14ac:dyDescent="0.15">
      <c r="G174" s="60"/>
      <c r="H174" s="21"/>
    </row>
    <row r="175" spans="7:8" ht="13" x14ac:dyDescent="0.15">
      <c r="G175" s="60"/>
      <c r="H175" s="21"/>
    </row>
    <row r="176" spans="7:8" ht="13" x14ac:dyDescent="0.15">
      <c r="G176" s="60"/>
      <c r="H176" s="21"/>
    </row>
    <row r="177" spans="7:8" ht="13" x14ac:dyDescent="0.15">
      <c r="G177" s="60"/>
      <c r="H177" s="21"/>
    </row>
    <row r="178" spans="7:8" ht="13" x14ac:dyDescent="0.15">
      <c r="G178" s="60"/>
      <c r="H178" s="21"/>
    </row>
    <row r="179" spans="7:8" ht="13" x14ac:dyDescent="0.15">
      <c r="G179" s="60"/>
      <c r="H179" s="21"/>
    </row>
    <row r="180" spans="7:8" ht="13" x14ac:dyDescent="0.15">
      <c r="G180" s="60"/>
      <c r="H180" s="21"/>
    </row>
    <row r="181" spans="7:8" ht="13" x14ac:dyDescent="0.15">
      <c r="G181" s="60"/>
      <c r="H181" s="21"/>
    </row>
    <row r="182" spans="7:8" ht="13" x14ac:dyDescent="0.15">
      <c r="G182" s="60"/>
      <c r="H182" s="21"/>
    </row>
    <row r="183" spans="7:8" ht="13" x14ac:dyDescent="0.15">
      <c r="G183" s="60"/>
      <c r="H183" s="21"/>
    </row>
    <row r="184" spans="7:8" ht="13" x14ac:dyDescent="0.15">
      <c r="G184" s="60"/>
      <c r="H184" s="21"/>
    </row>
    <row r="185" spans="7:8" ht="13" x14ac:dyDescent="0.15">
      <c r="G185" s="60"/>
      <c r="H185" s="21"/>
    </row>
    <row r="186" spans="7:8" ht="13" x14ac:dyDescent="0.15">
      <c r="G186" s="60"/>
      <c r="H186" s="21"/>
    </row>
    <row r="187" spans="7:8" ht="13" x14ac:dyDescent="0.15">
      <c r="G187" s="60"/>
      <c r="H187" s="21"/>
    </row>
    <row r="188" spans="7:8" ht="13" x14ac:dyDescent="0.15">
      <c r="G188" s="60"/>
      <c r="H188" s="21"/>
    </row>
    <row r="189" spans="7:8" ht="13" x14ac:dyDescent="0.15">
      <c r="G189" s="60"/>
      <c r="H189" s="21"/>
    </row>
    <row r="190" spans="7:8" ht="13" x14ac:dyDescent="0.15">
      <c r="G190" s="60"/>
      <c r="H190" s="21"/>
    </row>
    <row r="191" spans="7:8" ht="13" x14ac:dyDescent="0.15">
      <c r="G191" s="60"/>
      <c r="H191" s="21"/>
    </row>
    <row r="192" spans="7:8" ht="13" x14ac:dyDescent="0.15">
      <c r="G192" s="60"/>
      <c r="H192" s="21"/>
    </row>
    <row r="193" spans="7:8" ht="13" x14ac:dyDescent="0.15">
      <c r="G193" s="60"/>
      <c r="H193" s="21"/>
    </row>
    <row r="194" spans="7:8" ht="13" x14ac:dyDescent="0.15">
      <c r="G194" s="60"/>
      <c r="H194" s="21"/>
    </row>
    <row r="195" spans="7:8" ht="13" x14ac:dyDescent="0.15">
      <c r="G195" s="60"/>
      <c r="H195" s="21"/>
    </row>
    <row r="196" spans="7:8" ht="13" x14ac:dyDescent="0.15">
      <c r="G196" s="60"/>
      <c r="H196" s="21"/>
    </row>
    <row r="197" spans="7:8" ht="13" x14ac:dyDescent="0.15">
      <c r="G197" s="60"/>
      <c r="H197" s="21"/>
    </row>
    <row r="198" spans="7:8" ht="13" x14ac:dyDescent="0.15">
      <c r="G198" s="60"/>
      <c r="H198" s="21"/>
    </row>
    <row r="199" spans="7:8" ht="13" x14ac:dyDescent="0.15">
      <c r="G199" s="60"/>
      <c r="H199" s="21"/>
    </row>
    <row r="200" spans="7:8" ht="13" x14ac:dyDescent="0.15">
      <c r="G200" s="60"/>
      <c r="H200" s="21"/>
    </row>
    <row r="201" spans="7:8" ht="13" x14ac:dyDescent="0.15">
      <c r="G201" s="60"/>
      <c r="H201" s="21"/>
    </row>
    <row r="202" spans="7:8" ht="13" x14ac:dyDescent="0.15">
      <c r="G202" s="60"/>
      <c r="H202" s="21"/>
    </row>
    <row r="203" spans="7:8" ht="13" x14ac:dyDescent="0.15">
      <c r="G203" s="60"/>
      <c r="H203" s="21"/>
    </row>
    <row r="204" spans="7:8" ht="13" x14ac:dyDescent="0.15">
      <c r="G204" s="60"/>
      <c r="H204" s="21"/>
    </row>
    <row r="205" spans="7:8" ht="13" x14ac:dyDescent="0.15">
      <c r="G205" s="60"/>
      <c r="H205" s="21"/>
    </row>
    <row r="206" spans="7:8" ht="13" x14ac:dyDescent="0.15">
      <c r="G206" s="60"/>
      <c r="H206" s="21"/>
    </row>
    <row r="207" spans="7:8" ht="13" x14ac:dyDescent="0.15">
      <c r="G207" s="60"/>
      <c r="H207" s="21"/>
    </row>
    <row r="208" spans="7:8" ht="13" x14ac:dyDescent="0.15">
      <c r="G208" s="60"/>
      <c r="H208" s="21"/>
    </row>
    <row r="209" spans="7:8" ht="13" x14ac:dyDescent="0.15">
      <c r="G209" s="60"/>
      <c r="H209" s="21"/>
    </row>
    <row r="210" spans="7:8" ht="13" x14ac:dyDescent="0.15">
      <c r="G210" s="60"/>
      <c r="H210" s="21"/>
    </row>
    <row r="211" spans="7:8" ht="13" x14ac:dyDescent="0.15">
      <c r="G211" s="60"/>
      <c r="H211" s="21"/>
    </row>
    <row r="212" spans="7:8" ht="13" x14ac:dyDescent="0.15">
      <c r="G212" s="60"/>
      <c r="H212" s="21"/>
    </row>
    <row r="213" spans="7:8" ht="13" x14ac:dyDescent="0.15">
      <c r="G213" s="60"/>
      <c r="H213" s="21"/>
    </row>
    <row r="214" spans="7:8" ht="13" x14ac:dyDescent="0.15">
      <c r="G214" s="60"/>
      <c r="H214" s="21"/>
    </row>
    <row r="215" spans="7:8" ht="13" x14ac:dyDescent="0.15">
      <c r="G215" s="60"/>
      <c r="H215" s="21"/>
    </row>
    <row r="216" spans="7:8" ht="13" x14ac:dyDescent="0.15">
      <c r="G216" s="60"/>
      <c r="H216" s="21"/>
    </row>
    <row r="217" spans="7:8" ht="13" x14ac:dyDescent="0.15">
      <c r="G217" s="60"/>
      <c r="H217" s="21"/>
    </row>
    <row r="218" spans="7:8" ht="13" x14ac:dyDescent="0.15">
      <c r="G218" s="60"/>
      <c r="H218" s="21"/>
    </row>
    <row r="219" spans="7:8" ht="13" x14ac:dyDescent="0.15">
      <c r="G219" s="60"/>
      <c r="H219" s="21"/>
    </row>
    <row r="220" spans="7:8" ht="13" x14ac:dyDescent="0.15">
      <c r="G220" s="60"/>
      <c r="H220" s="21"/>
    </row>
    <row r="221" spans="7:8" ht="13" x14ac:dyDescent="0.15">
      <c r="G221" s="60"/>
      <c r="H221" s="21"/>
    </row>
    <row r="222" spans="7:8" ht="13" x14ac:dyDescent="0.15">
      <c r="G222" s="60"/>
      <c r="H222" s="21"/>
    </row>
    <row r="223" spans="7:8" ht="13" x14ac:dyDescent="0.15">
      <c r="G223" s="60"/>
      <c r="H223" s="21"/>
    </row>
    <row r="224" spans="7:8" ht="13" x14ac:dyDescent="0.15">
      <c r="G224" s="60"/>
      <c r="H224" s="21"/>
    </row>
    <row r="225" spans="7:8" ht="13" x14ac:dyDescent="0.15">
      <c r="G225" s="60"/>
      <c r="H225" s="21"/>
    </row>
    <row r="226" spans="7:8" ht="13" x14ac:dyDescent="0.15">
      <c r="G226" s="60"/>
      <c r="H226" s="21"/>
    </row>
    <row r="227" spans="7:8" ht="13" x14ac:dyDescent="0.15">
      <c r="G227" s="60"/>
      <c r="H227" s="21"/>
    </row>
    <row r="228" spans="7:8" ht="13" x14ac:dyDescent="0.15">
      <c r="G228" s="60"/>
      <c r="H228" s="21"/>
    </row>
    <row r="229" spans="7:8" ht="13" x14ac:dyDescent="0.15">
      <c r="G229" s="60"/>
      <c r="H229" s="21"/>
    </row>
    <row r="230" spans="7:8" ht="13" x14ac:dyDescent="0.15">
      <c r="G230" s="60"/>
      <c r="H230" s="21"/>
    </row>
    <row r="231" spans="7:8" ht="13" x14ac:dyDescent="0.15">
      <c r="G231" s="60"/>
      <c r="H231" s="21"/>
    </row>
    <row r="232" spans="7:8" ht="13" x14ac:dyDescent="0.15">
      <c r="G232" s="60"/>
      <c r="H232" s="21"/>
    </row>
    <row r="233" spans="7:8" ht="13" x14ac:dyDescent="0.15">
      <c r="G233" s="60"/>
      <c r="H233" s="21"/>
    </row>
    <row r="234" spans="7:8" ht="13" x14ac:dyDescent="0.15">
      <c r="G234" s="60"/>
      <c r="H234" s="21"/>
    </row>
    <row r="235" spans="7:8" ht="13" x14ac:dyDescent="0.15">
      <c r="G235" s="60"/>
      <c r="H235" s="21"/>
    </row>
    <row r="236" spans="7:8" ht="13" x14ac:dyDescent="0.15">
      <c r="G236" s="60"/>
      <c r="H236" s="21"/>
    </row>
    <row r="237" spans="7:8" ht="13" x14ac:dyDescent="0.15">
      <c r="G237" s="60"/>
      <c r="H237" s="21"/>
    </row>
    <row r="238" spans="7:8" ht="13" x14ac:dyDescent="0.15">
      <c r="G238" s="60"/>
      <c r="H238" s="21"/>
    </row>
    <row r="239" spans="7:8" ht="13" x14ac:dyDescent="0.15">
      <c r="G239" s="60"/>
      <c r="H239" s="21"/>
    </row>
    <row r="240" spans="7:8" ht="13" x14ac:dyDescent="0.15">
      <c r="G240" s="60"/>
      <c r="H240" s="21"/>
    </row>
    <row r="241" spans="7:8" ht="13" x14ac:dyDescent="0.15">
      <c r="G241" s="60"/>
      <c r="H241" s="21"/>
    </row>
    <row r="242" spans="7:8" ht="13" x14ac:dyDescent="0.15">
      <c r="G242" s="60"/>
      <c r="H242" s="21"/>
    </row>
    <row r="243" spans="7:8" ht="13" x14ac:dyDescent="0.15">
      <c r="G243" s="60"/>
      <c r="H243" s="21"/>
    </row>
    <row r="244" spans="7:8" ht="13" x14ac:dyDescent="0.15">
      <c r="G244" s="60"/>
      <c r="H244" s="21"/>
    </row>
    <row r="245" spans="7:8" ht="13" x14ac:dyDescent="0.15">
      <c r="G245" s="60"/>
      <c r="H245" s="21"/>
    </row>
    <row r="246" spans="7:8" ht="13" x14ac:dyDescent="0.15">
      <c r="G246" s="60"/>
      <c r="H246" s="21"/>
    </row>
    <row r="247" spans="7:8" ht="13" x14ac:dyDescent="0.15">
      <c r="G247" s="60"/>
      <c r="H247" s="21"/>
    </row>
    <row r="248" spans="7:8" ht="13" x14ac:dyDescent="0.15">
      <c r="G248" s="60"/>
      <c r="H248" s="21"/>
    </row>
    <row r="249" spans="7:8" ht="13" x14ac:dyDescent="0.15">
      <c r="G249" s="60"/>
      <c r="H249" s="21"/>
    </row>
    <row r="250" spans="7:8" ht="13" x14ac:dyDescent="0.15">
      <c r="G250" s="60"/>
      <c r="H250" s="21"/>
    </row>
    <row r="251" spans="7:8" ht="13" x14ac:dyDescent="0.15">
      <c r="G251" s="60"/>
      <c r="H251" s="21"/>
    </row>
    <row r="252" spans="7:8" ht="13" x14ac:dyDescent="0.15">
      <c r="G252" s="60"/>
      <c r="H252" s="21"/>
    </row>
    <row r="253" spans="7:8" ht="13" x14ac:dyDescent="0.15">
      <c r="G253" s="60"/>
      <c r="H253" s="21"/>
    </row>
    <row r="254" spans="7:8" ht="13" x14ac:dyDescent="0.15">
      <c r="G254" s="60"/>
      <c r="H254" s="21"/>
    </row>
    <row r="255" spans="7:8" ht="13" x14ac:dyDescent="0.15">
      <c r="G255" s="60"/>
      <c r="H255" s="21"/>
    </row>
    <row r="256" spans="7:8" ht="13" x14ac:dyDescent="0.15">
      <c r="G256" s="60"/>
      <c r="H256" s="21"/>
    </row>
    <row r="257" spans="7:8" ht="13" x14ac:dyDescent="0.15">
      <c r="G257" s="60"/>
      <c r="H257" s="21"/>
    </row>
    <row r="258" spans="7:8" ht="13" x14ac:dyDescent="0.15">
      <c r="G258" s="60"/>
      <c r="H258" s="21"/>
    </row>
    <row r="259" spans="7:8" ht="13" x14ac:dyDescent="0.15">
      <c r="G259" s="60"/>
      <c r="H259" s="21"/>
    </row>
    <row r="260" spans="7:8" ht="13" x14ac:dyDescent="0.15">
      <c r="G260" s="60"/>
      <c r="H260" s="21"/>
    </row>
    <row r="261" spans="7:8" ht="13" x14ac:dyDescent="0.15">
      <c r="G261" s="60"/>
      <c r="H261" s="21"/>
    </row>
    <row r="262" spans="7:8" ht="13" x14ac:dyDescent="0.15">
      <c r="G262" s="60"/>
      <c r="H262" s="21"/>
    </row>
    <row r="263" spans="7:8" ht="13" x14ac:dyDescent="0.15">
      <c r="G263" s="60"/>
      <c r="H263" s="21"/>
    </row>
    <row r="264" spans="7:8" ht="13" x14ac:dyDescent="0.15">
      <c r="G264" s="60"/>
      <c r="H264" s="21"/>
    </row>
    <row r="265" spans="7:8" ht="13" x14ac:dyDescent="0.15">
      <c r="G265" s="60"/>
      <c r="H265" s="21"/>
    </row>
    <row r="266" spans="7:8" ht="13" x14ac:dyDescent="0.15">
      <c r="G266" s="60"/>
      <c r="H266" s="21"/>
    </row>
    <row r="267" spans="7:8" ht="13" x14ac:dyDescent="0.15">
      <c r="G267" s="60"/>
      <c r="H267" s="21"/>
    </row>
    <row r="268" spans="7:8" ht="13" x14ac:dyDescent="0.15">
      <c r="G268" s="60"/>
      <c r="H268" s="21"/>
    </row>
    <row r="269" spans="7:8" ht="13" x14ac:dyDescent="0.15">
      <c r="G269" s="60"/>
      <c r="H269" s="21"/>
    </row>
    <row r="270" spans="7:8" ht="13" x14ac:dyDescent="0.15">
      <c r="G270" s="60"/>
      <c r="H270" s="21"/>
    </row>
    <row r="271" spans="7:8" ht="13" x14ac:dyDescent="0.15">
      <c r="G271" s="60"/>
      <c r="H271" s="21"/>
    </row>
    <row r="272" spans="7:8" ht="13" x14ac:dyDescent="0.15">
      <c r="G272" s="60"/>
      <c r="H272" s="21"/>
    </row>
    <row r="273" spans="7:8" ht="13" x14ac:dyDescent="0.15">
      <c r="G273" s="60"/>
      <c r="H273" s="21"/>
    </row>
    <row r="274" spans="7:8" ht="13" x14ac:dyDescent="0.15">
      <c r="G274" s="60"/>
      <c r="H274" s="21"/>
    </row>
    <row r="275" spans="7:8" ht="13" x14ac:dyDescent="0.15">
      <c r="G275" s="60"/>
      <c r="H275" s="21"/>
    </row>
    <row r="276" spans="7:8" ht="13" x14ac:dyDescent="0.15">
      <c r="G276" s="60"/>
      <c r="H276" s="21"/>
    </row>
    <row r="277" spans="7:8" ht="13" x14ac:dyDescent="0.15">
      <c r="G277" s="60"/>
      <c r="H277" s="21"/>
    </row>
    <row r="278" spans="7:8" ht="13" x14ac:dyDescent="0.15">
      <c r="G278" s="60"/>
      <c r="H278" s="21"/>
    </row>
    <row r="279" spans="7:8" ht="13" x14ac:dyDescent="0.15">
      <c r="G279" s="60"/>
      <c r="H279" s="21"/>
    </row>
    <row r="280" spans="7:8" ht="13" x14ac:dyDescent="0.15">
      <c r="G280" s="60"/>
      <c r="H280" s="21"/>
    </row>
    <row r="281" spans="7:8" ht="13" x14ac:dyDescent="0.15">
      <c r="G281" s="60"/>
      <c r="H281" s="21"/>
    </row>
    <row r="282" spans="7:8" ht="13" x14ac:dyDescent="0.15">
      <c r="G282" s="60"/>
      <c r="H282" s="21"/>
    </row>
    <row r="283" spans="7:8" ht="13" x14ac:dyDescent="0.15">
      <c r="G283" s="60"/>
      <c r="H283" s="21"/>
    </row>
    <row r="284" spans="7:8" ht="13" x14ac:dyDescent="0.15">
      <c r="G284" s="60"/>
      <c r="H284" s="21"/>
    </row>
    <row r="285" spans="7:8" ht="13" x14ac:dyDescent="0.15">
      <c r="G285" s="60"/>
      <c r="H285" s="21"/>
    </row>
    <row r="286" spans="7:8" ht="13" x14ac:dyDescent="0.15">
      <c r="G286" s="60"/>
      <c r="H286" s="21"/>
    </row>
    <row r="287" spans="7:8" ht="13" x14ac:dyDescent="0.15">
      <c r="G287" s="60"/>
      <c r="H287" s="21"/>
    </row>
    <row r="288" spans="7:8" ht="13" x14ac:dyDescent="0.15">
      <c r="G288" s="60"/>
      <c r="H288" s="21"/>
    </row>
    <row r="289" spans="7:8" ht="13" x14ac:dyDescent="0.15">
      <c r="G289" s="60"/>
      <c r="H289" s="21"/>
    </row>
    <row r="290" spans="7:8" ht="13" x14ac:dyDescent="0.15">
      <c r="G290" s="60"/>
      <c r="H290" s="21"/>
    </row>
    <row r="291" spans="7:8" ht="13" x14ac:dyDescent="0.15">
      <c r="G291" s="60"/>
      <c r="H291" s="21"/>
    </row>
    <row r="292" spans="7:8" ht="13" x14ac:dyDescent="0.15">
      <c r="G292" s="60"/>
      <c r="H292" s="21"/>
    </row>
    <row r="293" spans="7:8" ht="13" x14ac:dyDescent="0.15">
      <c r="G293" s="60"/>
      <c r="H293" s="21"/>
    </row>
    <row r="294" spans="7:8" ht="13" x14ac:dyDescent="0.15">
      <c r="G294" s="60"/>
      <c r="H294" s="21"/>
    </row>
    <row r="295" spans="7:8" ht="13" x14ac:dyDescent="0.15">
      <c r="G295" s="60"/>
      <c r="H295" s="21"/>
    </row>
    <row r="296" spans="7:8" ht="13" x14ac:dyDescent="0.15">
      <c r="G296" s="60"/>
      <c r="H296" s="21"/>
    </row>
    <row r="297" spans="7:8" ht="13" x14ac:dyDescent="0.15">
      <c r="G297" s="60"/>
      <c r="H297" s="21"/>
    </row>
    <row r="298" spans="7:8" ht="13" x14ac:dyDescent="0.15">
      <c r="G298" s="60"/>
      <c r="H298" s="21"/>
    </row>
    <row r="299" spans="7:8" ht="13" x14ac:dyDescent="0.15">
      <c r="G299" s="60"/>
      <c r="H299" s="21"/>
    </row>
    <row r="300" spans="7:8" ht="13" x14ac:dyDescent="0.15">
      <c r="G300" s="60"/>
      <c r="H300" s="21"/>
    </row>
    <row r="301" spans="7:8" ht="13" x14ac:dyDescent="0.15">
      <c r="G301" s="60"/>
      <c r="H301" s="21"/>
    </row>
    <row r="302" spans="7:8" ht="13" x14ac:dyDescent="0.15">
      <c r="G302" s="60"/>
      <c r="H302" s="21"/>
    </row>
    <row r="303" spans="7:8" ht="13" x14ac:dyDescent="0.15">
      <c r="G303" s="60"/>
      <c r="H303" s="21"/>
    </row>
    <row r="304" spans="7:8" ht="13" x14ac:dyDescent="0.15">
      <c r="G304" s="60"/>
      <c r="H304" s="21"/>
    </row>
    <row r="305" spans="7:8" ht="13" x14ac:dyDescent="0.15">
      <c r="G305" s="60"/>
      <c r="H305" s="21"/>
    </row>
    <row r="306" spans="7:8" ht="13" x14ac:dyDescent="0.15">
      <c r="G306" s="60"/>
      <c r="H306" s="21"/>
    </row>
    <row r="307" spans="7:8" ht="13" x14ac:dyDescent="0.15">
      <c r="G307" s="60"/>
      <c r="H307" s="21"/>
    </row>
    <row r="308" spans="7:8" ht="13" x14ac:dyDescent="0.15">
      <c r="G308" s="60"/>
      <c r="H308" s="21"/>
    </row>
    <row r="309" spans="7:8" ht="13" x14ac:dyDescent="0.15">
      <c r="G309" s="60"/>
      <c r="H309" s="21"/>
    </row>
    <row r="310" spans="7:8" ht="13" x14ac:dyDescent="0.15">
      <c r="G310" s="60"/>
      <c r="H310" s="21"/>
    </row>
    <row r="311" spans="7:8" ht="13" x14ac:dyDescent="0.15">
      <c r="G311" s="60"/>
      <c r="H311" s="21"/>
    </row>
    <row r="312" spans="7:8" ht="13" x14ac:dyDescent="0.15">
      <c r="G312" s="60"/>
      <c r="H312" s="21"/>
    </row>
    <row r="313" spans="7:8" ht="13" x14ac:dyDescent="0.15">
      <c r="G313" s="60"/>
      <c r="H313" s="21"/>
    </row>
    <row r="314" spans="7:8" ht="13" x14ac:dyDescent="0.15">
      <c r="G314" s="60"/>
      <c r="H314" s="21"/>
    </row>
    <row r="315" spans="7:8" ht="13" x14ac:dyDescent="0.15">
      <c r="G315" s="60"/>
      <c r="H315" s="21"/>
    </row>
    <row r="316" spans="7:8" ht="13" x14ac:dyDescent="0.15">
      <c r="G316" s="60"/>
      <c r="H316" s="21"/>
    </row>
    <row r="317" spans="7:8" ht="13" x14ac:dyDescent="0.15">
      <c r="G317" s="60"/>
      <c r="H317" s="21"/>
    </row>
    <row r="318" spans="7:8" ht="13" x14ac:dyDescent="0.15">
      <c r="G318" s="60"/>
      <c r="H318" s="21"/>
    </row>
    <row r="319" spans="7:8" ht="13" x14ac:dyDescent="0.15">
      <c r="G319" s="60"/>
      <c r="H319" s="21"/>
    </row>
    <row r="320" spans="7:8" ht="13" x14ac:dyDescent="0.15">
      <c r="G320" s="60"/>
      <c r="H320" s="21"/>
    </row>
    <row r="321" spans="7:8" ht="13" x14ac:dyDescent="0.15">
      <c r="G321" s="60"/>
      <c r="H321" s="21"/>
    </row>
    <row r="322" spans="7:8" ht="13" x14ac:dyDescent="0.15">
      <c r="G322" s="60"/>
      <c r="H322" s="21"/>
    </row>
    <row r="323" spans="7:8" ht="13" x14ac:dyDescent="0.15">
      <c r="G323" s="60"/>
      <c r="H323" s="21"/>
    </row>
    <row r="324" spans="7:8" ht="13" x14ac:dyDescent="0.15">
      <c r="G324" s="60"/>
      <c r="H324" s="21"/>
    </row>
    <row r="325" spans="7:8" ht="13" x14ac:dyDescent="0.15">
      <c r="G325" s="60"/>
      <c r="H325" s="21"/>
    </row>
    <row r="326" spans="7:8" ht="13" x14ac:dyDescent="0.15">
      <c r="G326" s="60"/>
      <c r="H326" s="21"/>
    </row>
    <row r="327" spans="7:8" ht="13" x14ac:dyDescent="0.15">
      <c r="G327" s="60"/>
      <c r="H327" s="21"/>
    </row>
    <row r="328" spans="7:8" ht="13" x14ac:dyDescent="0.15">
      <c r="G328" s="60"/>
      <c r="H328" s="21"/>
    </row>
    <row r="329" spans="7:8" ht="13" x14ac:dyDescent="0.15">
      <c r="G329" s="60"/>
      <c r="H329" s="21"/>
    </row>
    <row r="330" spans="7:8" ht="13" x14ac:dyDescent="0.15">
      <c r="G330" s="60"/>
      <c r="H330" s="21"/>
    </row>
    <row r="331" spans="7:8" ht="13" x14ac:dyDescent="0.15">
      <c r="G331" s="60"/>
      <c r="H331" s="21"/>
    </row>
    <row r="332" spans="7:8" ht="13" x14ac:dyDescent="0.15">
      <c r="G332" s="60"/>
      <c r="H332" s="21"/>
    </row>
    <row r="333" spans="7:8" ht="13" x14ac:dyDescent="0.15">
      <c r="G333" s="60"/>
      <c r="H333" s="21"/>
    </row>
    <row r="334" spans="7:8" ht="13" x14ac:dyDescent="0.15">
      <c r="G334" s="60"/>
      <c r="H334" s="21"/>
    </row>
    <row r="335" spans="7:8" ht="13" x14ac:dyDescent="0.15">
      <c r="G335" s="60"/>
      <c r="H335" s="21"/>
    </row>
    <row r="336" spans="7:8" ht="13" x14ac:dyDescent="0.15">
      <c r="G336" s="60"/>
      <c r="H336" s="21"/>
    </row>
    <row r="337" spans="7:8" ht="13" x14ac:dyDescent="0.15">
      <c r="G337" s="60"/>
      <c r="H337" s="21"/>
    </row>
    <row r="338" spans="7:8" ht="13" x14ac:dyDescent="0.15">
      <c r="G338" s="60"/>
      <c r="H338" s="21"/>
    </row>
    <row r="339" spans="7:8" ht="13" x14ac:dyDescent="0.15">
      <c r="G339" s="60"/>
      <c r="H339" s="21"/>
    </row>
    <row r="340" spans="7:8" ht="13" x14ac:dyDescent="0.15">
      <c r="G340" s="60"/>
      <c r="H340" s="21"/>
    </row>
    <row r="341" spans="7:8" ht="13" x14ac:dyDescent="0.15">
      <c r="G341" s="60"/>
      <c r="H341" s="21"/>
    </row>
    <row r="342" spans="7:8" ht="13" x14ac:dyDescent="0.15">
      <c r="G342" s="60"/>
      <c r="H342" s="21"/>
    </row>
    <row r="343" spans="7:8" ht="13" x14ac:dyDescent="0.15">
      <c r="G343" s="60"/>
      <c r="H343" s="21"/>
    </row>
    <row r="344" spans="7:8" ht="13" x14ac:dyDescent="0.15">
      <c r="G344" s="60"/>
      <c r="H344" s="21"/>
    </row>
    <row r="345" spans="7:8" ht="13" x14ac:dyDescent="0.15">
      <c r="G345" s="60"/>
      <c r="H345" s="21"/>
    </row>
    <row r="346" spans="7:8" ht="13" x14ac:dyDescent="0.15">
      <c r="G346" s="60"/>
      <c r="H346" s="21"/>
    </row>
    <row r="347" spans="7:8" ht="13" x14ac:dyDescent="0.15">
      <c r="G347" s="60"/>
      <c r="H347" s="21"/>
    </row>
    <row r="348" spans="7:8" ht="13" x14ac:dyDescent="0.15">
      <c r="G348" s="60"/>
      <c r="H348" s="21"/>
    </row>
    <row r="349" spans="7:8" ht="13" x14ac:dyDescent="0.15">
      <c r="G349" s="60"/>
      <c r="H349" s="21"/>
    </row>
    <row r="350" spans="7:8" ht="13" x14ac:dyDescent="0.15">
      <c r="G350" s="60"/>
      <c r="H350" s="21"/>
    </row>
    <row r="351" spans="7:8" ht="13" x14ac:dyDescent="0.15">
      <c r="G351" s="60"/>
      <c r="H351" s="21"/>
    </row>
    <row r="352" spans="7:8" ht="13" x14ac:dyDescent="0.15">
      <c r="G352" s="60"/>
      <c r="H352" s="21"/>
    </row>
    <row r="353" spans="7:8" ht="13" x14ac:dyDescent="0.15">
      <c r="G353" s="60"/>
      <c r="H353" s="21"/>
    </row>
    <row r="354" spans="7:8" ht="13" x14ac:dyDescent="0.15">
      <c r="G354" s="60"/>
      <c r="H354" s="21"/>
    </row>
    <row r="355" spans="7:8" ht="13" x14ac:dyDescent="0.15">
      <c r="G355" s="60"/>
      <c r="H355" s="21"/>
    </row>
    <row r="356" spans="7:8" ht="13" x14ac:dyDescent="0.15">
      <c r="G356" s="60"/>
      <c r="H356" s="21"/>
    </row>
    <row r="357" spans="7:8" ht="13" x14ac:dyDescent="0.15">
      <c r="G357" s="60"/>
      <c r="H357" s="21"/>
    </row>
    <row r="358" spans="7:8" ht="13" x14ac:dyDescent="0.15">
      <c r="G358" s="60"/>
      <c r="H358" s="21"/>
    </row>
    <row r="359" spans="7:8" ht="13" x14ac:dyDescent="0.15">
      <c r="G359" s="60"/>
      <c r="H359" s="21"/>
    </row>
    <row r="360" spans="7:8" ht="13" x14ac:dyDescent="0.15">
      <c r="G360" s="60"/>
      <c r="H360" s="21"/>
    </row>
    <row r="361" spans="7:8" ht="13" x14ac:dyDescent="0.15">
      <c r="G361" s="60"/>
      <c r="H361" s="21"/>
    </row>
    <row r="362" spans="7:8" ht="13" x14ac:dyDescent="0.15">
      <c r="G362" s="60"/>
      <c r="H362" s="21"/>
    </row>
    <row r="363" spans="7:8" ht="13" x14ac:dyDescent="0.15">
      <c r="G363" s="60"/>
      <c r="H363" s="21"/>
    </row>
    <row r="364" spans="7:8" ht="13" x14ac:dyDescent="0.15">
      <c r="G364" s="60"/>
      <c r="H364" s="21"/>
    </row>
    <row r="365" spans="7:8" ht="13" x14ac:dyDescent="0.15">
      <c r="G365" s="60"/>
      <c r="H365" s="21"/>
    </row>
    <row r="366" spans="7:8" ht="13" x14ac:dyDescent="0.15">
      <c r="G366" s="60"/>
      <c r="H366" s="21"/>
    </row>
    <row r="367" spans="7:8" ht="13" x14ac:dyDescent="0.15">
      <c r="G367" s="60"/>
      <c r="H367" s="21"/>
    </row>
    <row r="368" spans="7:8" ht="13" x14ac:dyDescent="0.15">
      <c r="G368" s="60"/>
      <c r="H368" s="21"/>
    </row>
    <row r="369" spans="7:8" ht="13" x14ac:dyDescent="0.15">
      <c r="G369" s="60"/>
      <c r="H369" s="21"/>
    </row>
    <row r="370" spans="7:8" ht="13" x14ac:dyDescent="0.15">
      <c r="G370" s="60"/>
      <c r="H370" s="21"/>
    </row>
    <row r="371" spans="7:8" ht="13" x14ac:dyDescent="0.15">
      <c r="G371" s="60"/>
      <c r="H371" s="21"/>
    </row>
    <row r="372" spans="7:8" ht="13" x14ac:dyDescent="0.15">
      <c r="G372" s="60"/>
      <c r="H372" s="21"/>
    </row>
    <row r="373" spans="7:8" ht="13" x14ac:dyDescent="0.15">
      <c r="G373" s="60"/>
      <c r="H373" s="21"/>
    </row>
    <row r="374" spans="7:8" ht="13" x14ac:dyDescent="0.15">
      <c r="G374" s="60"/>
      <c r="H374" s="21"/>
    </row>
    <row r="375" spans="7:8" ht="13" x14ac:dyDescent="0.15">
      <c r="G375" s="60"/>
      <c r="H375" s="21"/>
    </row>
    <row r="376" spans="7:8" ht="13" x14ac:dyDescent="0.15">
      <c r="G376" s="60"/>
      <c r="H376" s="21"/>
    </row>
    <row r="377" spans="7:8" ht="13" x14ac:dyDescent="0.15">
      <c r="G377" s="60"/>
      <c r="H377" s="21"/>
    </row>
    <row r="378" spans="7:8" ht="13" x14ac:dyDescent="0.15">
      <c r="G378" s="60"/>
      <c r="H378" s="21"/>
    </row>
    <row r="379" spans="7:8" ht="13" x14ac:dyDescent="0.15">
      <c r="G379" s="60"/>
      <c r="H379" s="21"/>
    </row>
    <row r="380" spans="7:8" ht="13" x14ac:dyDescent="0.15">
      <c r="G380" s="60"/>
      <c r="H380" s="21"/>
    </row>
    <row r="381" spans="7:8" ht="13" x14ac:dyDescent="0.15">
      <c r="G381" s="60"/>
      <c r="H381" s="21"/>
    </row>
    <row r="382" spans="7:8" ht="13" x14ac:dyDescent="0.15">
      <c r="G382" s="60"/>
      <c r="H382" s="21"/>
    </row>
    <row r="383" spans="7:8" ht="13" x14ac:dyDescent="0.15">
      <c r="G383" s="60"/>
      <c r="H383" s="21"/>
    </row>
    <row r="384" spans="7:8" ht="13" x14ac:dyDescent="0.15">
      <c r="G384" s="60"/>
      <c r="H384" s="21"/>
    </row>
    <row r="385" spans="7:8" ht="13" x14ac:dyDescent="0.15">
      <c r="G385" s="60"/>
      <c r="H385" s="21"/>
    </row>
    <row r="386" spans="7:8" ht="13" x14ac:dyDescent="0.15">
      <c r="G386" s="60"/>
      <c r="H386" s="21"/>
    </row>
    <row r="387" spans="7:8" ht="13" x14ac:dyDescent="0.15">
      <c r="G387" s="60"/>
      <c r="H387" s="21"/>
    </row>
    <row r="388" spans="7:8" ht="13" x14ac:dyDescent="0.15">
      <c r="G388" s="60"/>
      <c r="H388" s="21"/>
    </row>
    <row r="389" spans="7:8" ht="13" x14ac:dyDescent="0.15">
      <c r="G389" s="60"/>
      <c r="H389" s="21"/>
    </row>
    <row r="390" spans="7:8" ht="13" x14ac:dyDescent="0.15">
      <c r="G390" s="60"/>
      <c r="H390" s="21"/>
    </row>
    <row r="391" spans="7:8" ht="13" x14ac:dyDescent="0.15">
      <c r="G391" s="60"/>
      <c r="H391" s="21"/>
    </row>
    <row r="392" spans="7:8" ht="13" x14ac:dyDescent="0.15">
      <c r="G392" s="60"/>
      <c r="H392" s="21"/>
    </row>
    <row r="393" spans="7:8" ht="13" x14ac:dyDescent="0.15">
      <c r="G393" s="60"/>
      <c r="H393" s="21"/>
    </row>
    <row r="394" spans="7:8" ht="13" x14ac:dyDescent="0.15">
      <c r="G394" s="60"/>
      <c r="H394" s="21"/>
    </row>
    <row r="395" spans="7:8" ht="13" x14ac:dyDescent="0.15">
      <c r="G395" s="60"/>
      <c r="H395" s="21"/>
    </row>
    <row r="396" spans="7:8" ht="13" x14ac:dyDescent="0.15">
      <c r="G396" s="60"/>
      <c r="H396" s="21"/>
    </row>
    <row r="397" spans="7:8" ht="13" x14ac:dyDescent="0.15">
      <c r="G397" s="60"/>
      <c r="H397" s="21"/>
    </row>
    <row r="398" spans="7:8" ht="13" x14ac:dyDescent="0.15">
      <c r="G398" s="60"/>
      <c r="H398" s="21"/>
    </row>
    <row r="399" spans="7:8" ht="13" x14ac:dyDescent="0.15">
      <c r="G399" s="60"/>
      <c r="H399" s="21"/>
    </row>
    <row r="400" spans="7:8" ht="13" x14ac:dyDescent="0.15">
      <c r="G400" s="60"/>
      <c r="H400" s="21"/>
    </row>
    <row r="401" spans="7:8" ht="13" x14ac:dyDescent="0.15">
      <c r="G401" s="60"/>
      <c r="H401" s="21"/>
    </row>
    <row r="402" spans="7:8" ht="13" x14ac:dyDescent="0.15">
      <c r="G402" s="60"/>
      <c r="H402" s="21"/>
    </row>
    <row r="403" spans="7:8" ht="13" x14ac:dyDescent="0.15">
      <c r="G403" s="60"/>
      <c r="H403" s="21"/>
    </row>
    <row r="404" spans="7:8" ht="13" x14ac:dyDescent="0.15">
      <c r="G404" s="60"/>
      <c r="H404" s="21"/>
    </row>
    <row r="405" spans="7:8" ht="13" x14ac:dyDescent="0.15">
      <c r="G405" s="60"/>
      <c r="H405" s="21"/>
    </row>
    <row r="406" spans="7:8" ht="13" x14ac:dyDescent="0.15">
      <c r="G406" s="60"/>
      <c r="H406" s="21"/>
    </row>
    <row r="407" spans="7:8" ht="13" x14ac:dyDescent="0.15">
      <c r="G407" s="60"/>
      <c r="H407" s="21"/>
    </row>
    <row r="408" spans="7:8" ht="13" x14ac:dyDescent="0.15">
      <c r="G408" s="60"/>
      <c r="H408" s="21"/>
    </row>
    <row r="409" spans="7:8" ht="13" x14ac:dyDescent="0.15">
      <c r="G409" s="60"/>
      <c r="H409" s="21"/>
    </row>
    <row r="410" spans="7:8" ht="13" x14ac:dyDescent="0.15">
      <c r="G410" s="60"/>
      <c r="H410" s="21"/>
    </row>
    <row r="411" spans="7:8" ht="13" x14ac:dyDescent="0.15">
      <c r="G411" s="60"/>
      <c r="H411" s="21"/>
    </row>
    <row r="412" spans="7:8" ht="13" x14ac:dyDescent="0.15">
      <c r="G412" s="60"/>
      <c r="H412" s="21"/>
    </row>
    <row r="413" spans="7:8" ht="13" x14ac:dyDescent="0.15">
      <c r="G413" s="60"/>
      <c r="H413" s="21"/>
    </row>
    <row r="414" spans="7:8" ht="13" x14ac:dyDescent="0.15">
      <c r="G414" s="60"/>
      <c r="H414" s="21"/>
    </row>
    <row r="415" spans="7:8" ht="13" x14ac:dyDescent="0.15">
      <c r="G415" s="60"/>
      <c r="H415" s="21"/>
    </row>
    <row r="416" spans="7:8" ht="13" x14ac:dyDescent="0.15">
      <c r="G416" s="60"/>
      <c r="H416" s="21"/>
    </row>
    <row r="417" spans="7:8" ht="13" x14ac:dyDescent="0.15">
      <c r="G417" s="60"/>
      <c r="H417" s="21"/>
    </row>
    <row r="418" spans="7:8" ht="13" x14ac:dyDescent="0.15">
      <c r="G418" s="60"/>
      <c r="H418" s="21"/>
    </row>
    <row r="419" spans="7:8" ht="13" x14ac:dyDescent="0.15">
      <c r="G419" s="60"/>
      <c r="H419" s="21"/>
    </row>
    <row r="420" spans="7:8" ht="13" x14ac:dyDescent="0.15">
      <c r="G420" s="60"/>
      <c r="H420" s="21"/>
    </row>
    <row r="421" spans="7:8" ht="13" x14ac:dyDescent="0.15">
      <c r="G421" s="60"/>
      <c r="H421" s="21"/>
    </row>
    <row r="422" spans="7:8" ht="13" x14ac:dyDescent="0.15">
      <c r="G422" s="60"/>
      <c r="H422" s="21"/>
    </row>
    <row r="423" spans="7:8" ht="13" x14ac:dyDescent="0.15">
      <c r="G423" s="60"/>
      <c r="H423" s="21"/>
    </row>
    <row r="424" spans="7:8" ht="13" x14ac:dyDescent="0.15">
      <c r="G424" s="60"/>
      <c r="H424" s="21"/>
    </row>
    <row r="425" spans="7:8" ht="13" x14ac:dyDescent="0.15">
      <c r="G425" s="60"/>
      <c r="H425" s="21"/>
    </row>
    <row r="426" spans="7:8" ht="13" x14ac:dyDescent="0.15">
      <c r="G426" s="60"/>
      <c r="H426" s="21"/>
    </row>
    <row r="427" spans="7:8" ht="13" x14ac:dyDescent="0.15">
      <c r="G427" s="60"/>
      <c r="H427" s="21"/>
    </row>
    <row r="428" spans="7:8" ht="13" x14ac:dyDescent="0.15">
      <c r="G428" s="60"/>
      <c r="H428" s="21"/>
    </row>
    <row r="429" spans="7:8" ht="13" x14ac:dyDescent="0.15">
      <c r="G429" s="60"/>
      <c r="H429" s="21"/>
    </row>
    <row r="430" spans="7:8" ht="13" x14ac:dyDescent="0.15">
      <c r="G430" s="60"/>
      <c r="H430" s="21"/>
    </row>
    <row r="431" spans="7:8" ht="13" x14ac:dyDescent="0.15">
      <c r="G431" s="60"/>
      <c r="H431" s="21"/>
    </row>
    <row r="432" spans="7:8" ht="13" x14ac:dyDescent="0.15">
      <c r="G432" s="60"/>
      <c r="H432" s="21"/>
    </row>
    <row r="433" spans="7:8" ht="13" x14ac:dyDescent="0.15">
      <c r="G433" s="60"/>
      <c r="H433" s="21"/>
    </row>
    <row r="434" spans="7:8" ht="13" x14ac:dyDescent="0.15">
      <c r="G434" s="60"/>
      <c r="H434" s="21"/>
    </row>
    <row r="435" spans="7:8" ht="13" x14ac:dyDescent="0.15">
      <c r="G435" s="60"/>
      <c r="H435" s="21"/>
    </row>
    <row r="436" spans="7:8" ht="13" x14ac:dyDescent="0.15">
      <c r="G436" s="60"/>
      <c r="H436" s="21"/>
    </row>
    <row r="437" spans="7:8" ht="13" x14ac:dyDescent="0.15">
      <c r="G437" s="60"/>
      <c r="H437" s="21"/>
    </row>
    <row r="438" spans="7:8" ht="13" x14ac:dyDescent="0.15">
      <c r="G438" s="60"/>
      <c r="H438" s="21"/>
    </row>
    <row r="439" spans="7:8" ht="13" x14ac:dyDescent="0.15">
      <c r="G439" s="60"/>
      <c r="H439" s="21"/>
    </row>
    <row r="440" spans="7:8" ht="13" x14ac:dyDescent="0.15">
      <c r="G440" s="60"/>
      <c r="H440" s="21"/>
    </row>
    <row r="441" spans="7:8" ht="13" x14ac:dyDescent="0.15">
      <c r="G441" s="60"/>
      <c r="H441" s="21"/>
    </row>
    <row r="442" spans="7:8" ht="13" x14ac:dyDescent="0.15">
      <c r="G442" s="60"/>
      <c r="H442" s="21"/>
    </row>
    <row r="443" spans="7:8" ht="13" x14ac:dyDescent="0.15">
      <c r="G443" s="60"/>
      <c r="H443" s="21"/>
    </row>
    <row r="444" spans="7:8" ht="13" x14ac:dyDescent="0.15">
      <c r="G444" s="60"/>
      <c r="H444" s="21"/>
    </row>
    <row r="445" spans="7:8" ht="13" x14ac:dyDescent="0.15">
      <c r="G445" s="60"/>
      <c r="H445" s="21"/>
    </row>
    <row r="446" spans="7:8" ht="13" x14ac:dyDescent="0.15">
      <c r="G446" s="60"/>
      <c r="H446" s="21"/>
    </row>
    <row r="447" spans="7:8" ht="13" x14ac:dyDescent="0.15">
      <c r="G447" s="60"/>
      <c r="H447" s="21"/>
    </row>
    <row r="448" spans="7:8" ht="13" x14ac:dyDescent="0.15">
      <c r="G448" s="60"/>
      <c r="H448" s="21"/>
    </row>
    <row r="449" spans="7:8" ht="13" x14ac:dyDescent="0.15">
      <c r="G449" s="60"/>
      <c r="H449" s="21"/>
    </row>
    <row r="450" spans="7:8" ht="13" x14ac:dyDescent="0.15">
      <c r="G450" s="60"/>
      <c r="H450" s="21"/>
    </row>
    <row r="451" spans="7:8" ht="13" x14ac:dyDescent="0.15">
      <c r="G451" s="60"/>
      <c r="H451" s="21"/>
    </row>
    <row r="452" spans="7:8" ht="13" x14ac:dyDescent="0.15">
      <c r="G452" s="60"/>
      <c r="H452" s="21"/>
    </row>
    <row r="453" spans="7:8" ht="13" x14ac:dyDescent="0.15">
      <c r="G453" s="60"/>
      <c r="H453" s="21"/>
    </row>
    <row r="454" spans="7:8" ht="13" x14ac:dyDescent="0.15">
      <c r="G454" s="60"/>
      <c r="H454" s="21"/>
    </row>
    <row r="455" spans="7:8" ht="13" x14ac:dyDescent="0.15">
      <c r="G455" s="60"/>
      <c r="H455" s="21"/>
    </row>
    <row r="456" spans="7:8" ht="13" x14ac:dyDescent="0.15">
      <c r="G456" s="60"/>
      <c r="H456" s="21"/>
    </row>
    <row r="457" spans="7:8" ht="13" x14ac:dyDescent="0.15">
      <c r="G457" s="60"/>
      <c r="H457" s="21"/>
    </row>
    <row r="458" spans="7:8" ht="13" x14ac:dyDescent="0.15">
      <c r="G458" s="60"/>
      <c r="H458" s="21"/>
    </row>
    <row r="459" spans="7:8" ht="13" x14ac:dyDescent="0.15">
      <c r="G459" s="60"/>
      <c r="H459" s="21"/>
    </row>
    <row r="460" spans="7:8" ht="13" x14ac:dyDescent="0.15">
      <c r="G460" s="60"/>
      <c r="H460" s="21"/>
    </row>
    <row r="461" spans="7:8" ht="13" x14ac:dyDescent="0.15">
      <c r="G461" s="60"/>
      <c r="H461" s="21"/>
    </row>
    <row r="462" spans="7:8" ht="13" x14ac:dyDescent="0.15">
      <c r="G462" s="60"/>
      <c r="H462" s="21"/>
    </row>
    <row r="463" spans="7:8" ht="13" x14ac:dyDescent="0.15">
      <c r="G463" s="60"/>
      <c r="H463" s="21"/>
    </row>
    <row r="464" spans="7:8" ht="13" x14ac:dyDescent="0.15">
      <c r="G464" s="60"/>
      <c r="H464" s="21"/>
    </row>
    <row r="465" spans="7:8" ht="13" x14ac:dyDescent="0.15">
      <c r="G465" s="60"/>
      <c r="H465" s="21"/>
    </row>
    <row r="466" spans="7:8" ht="13" x14ac:dyDescent="0.15">
      <c r="G466" s="60"/>
      <c r="H466" s="21"/>
    </row>
    <row r="467" spans="7:8" ht="13" x14ac:dyDescent="0.15">
      <c r="G467" s="60"/>
      <c r="H467" s="21"/>
    </row>
    <row r="468" spans="7:8" ht="13" x14ac:dyDescent="0.15">
      <c r="G468" s="60"/>
      <c r="H468" s="21"/>
    </row>
    <row r="469" spans="7:8" ht="13" x14ac:dyDescent="0.15">
      <c r="G469" s="60"/>
      <c r="H469" s="21"/>
    </row>
    <row r="470" spans="7:8" ht="13" x14ac:dyDescent="0.15">
      <c r="G470" s="60"/>
      <c r="H470" s="21"/>
    </row>
    <row r="471" spans="7:8" ht="13" x14ac:dyDescent="0.15">
      <c r="G471" s="60"/>
      <c r="H471" s="21"/>
    </row>
    <row r="472" spans="7:8" ht="13" x14ac:dyDescent="0.15">
      <c r="G472" s="60"/>
      <c r="H472" s="21"/>
    </row>
    <row r="473" spans="7:8" ht="13" x14ac:dyDescent="0.15">
      <c r="G473" s="60"/>
      <c r="H473" s="21"/>
    </row>
    <row r="474" spans="7:8" ht="13" x14ac:dyDescent="0.15">
      <c r="G474" s="60"/>
      <c r="H474" s="21"/>
    </row>
    <row r="475" spans="7:8" ht="13" x14ac:dyDescent="0.15">
      <c r="G475" s="60"/>
      <c r="H475" s="21"/>
    </row>
    <row r="476" spans="7:8" ht="13" x14ac:dyDescent="0.15">
      <c r="G476" s="60"/>
      <c r="H476" s="21"/>
    </row>
    <row r="477" spans="7:8" ht="13" x14ac:dyDescent="0.15">
      <c r="G477" s="60"/>
      <c r="H477" s="21"/>
    </row>
    <row r="478" spans="7:8" ht="13" x14ac:dyDescent="0.15">
      <c r="G478" s="60"/>
      <c r="H478" s="21"/>
    </row>
    <row r="479" spans="7:8" ht="13" x14ac:dyDescent="0.15">
      <c r="G479" s="60"/>
      <c r="H479" s="21"/>
    </row>
    <row r="480" spans="7:8" ht="13" x14ac:dyDescent="0.15">
      <c r="G480" s="60"/>
      <c r="H480" s="21"/>
    </row>
    <row r="481" spans="7:8" ht="13" x14ac:dyDescent="0.15">
      <c r="G481" s="60"/>
      <c r="H481" s="21"/>
    </row>
    <row r="482" spans="7:8" ht="13" x14ac:dyDescent="0.15">
      <c r="G482" s="60"/>
      <c r="H482" s="21"/>
    </row>
    <row r="483" spans="7:8" ht="13" x14ac:dyDescent="0.15">
      <c r="G483" s="60"/>
      <c r="H483" s="21"/>
    </row>
    <row r="484" spans="7:8" ht="13" x14ac:dyDescent="0.15">
      <c r="G484" s="60"/>
      <c r="H484" s="21"/>
    </row>
    <row r="485" spans="7:8" ht="13" x14ac:dyDescent="0.15">
      <c r="G485" s="60"/>
      <c r="H485" s="21"/>
    </row>
    <row r="486" spans="7:8" ht="13" x14ac:dyDescent="0.15">
      <c r="G486" s="60"/>
      <c r="H486" s="21"/>
    </row>
    <row r="487" spans="7:8" ht="13" x14ac:dyDescent="0.15">
      <c r="G487" s="60"/>
      <c r="H487" s="21"/>
    </row>
    <row r="488" spans="7:8" ht="13" x14ac:dyDescent="0.15">
      <c r="G488" s="60"/>
      <c r="H488" s="21"/>
    </row>
    <row r="489" spans="7:8" ht="13" x14ac:dyDescent="0.15">
      <c r="G489" s="60"/>
      <c r="H489" s="21"/>
    </row>
    <row r="490" spans="7:8" ht="13" x14ac:dyDescent="0.15">
      <c r="G490" s="60"/>
      <c r="H490" s="21"/>
    </row>
    <row r="491" spans="7:8" ht="13" x14ac:dyDescent="0.15">
      <c r="G491" s="60"/>
      <c r="H491" s="21"/>
    </row>
    <row r="492" spans="7:8" ht="13" x14ac:dyDescent="0.15">
      <c r="G492" s="60"/>
      <c r="H492" s="21"/>
    </row>
    <row r="493" spans="7:8" ht="13" x14ac:dyDescent="0.15">
      <c r="G493" s="60"/>
      <c r="H493" s="21"/>
    </row>
    <row r="494" spans="7:8" ht="13" x14ac:dyDescent="0.15">
      <c r="G494" s="60"/>
      <c r="H494" s="21"/>
    </row>
    <row r="495" spans="7:8" ht="13" x14ac:dyDescent="0.15">
      <c r="G495" s="60"/>
      <c r="H495" s="21"/>
    </row>
    <row r="496" spans="7:8" ht="13" x14ac:dyDescent="0.15">
      <c r="G496" s="60"/>
      <c r="H496" s="21"/>
    </row>
    <row r="497" spans="7:8" ht="13" x14ac:dyDescent="0.15">
      <c r="G497" s="60"/>
      <c r="H497" s="21"/>
    </row>
    <row r="498" spans="7:8" ht="13" x14ac:dyDescent="0.15">
      <c r="G498" s="60"/>
      <c r="H498" s="21"/>
    </row>
    <row r="499" spans="7:8" ht="13" x14ac:dyDescent="0.15">
      <c r="G499" s="60"/>
      <c r="H499" s="21"/>
    </row>
    <row r="500" spans="7:8" ht="13" x14ac:dyDescent="0.15">
      <c r="G500" s="60"/>
      <c r="H500" s="21"/>
    </row>
    <row r="501" spans="7:8" ht="13" x14ac:dyDescent="0.15">
      <c r="G501" s="60"/>
      <c r="H501" s="21"/>
    </row>
    <row r="502" spans="7:8" ht="13" x14ac:dyDescent="0.15">
      <c r="G502" s="60"/>
      <c r="H502" s="21"/>
    </row>
    <row r="503" spans="7:8" ht="13" x14ac:dyDescent="0.15">
      <c r="G503" s="60"/>
      <c r="H503" s="21"/>
    </row>
    <row r="504" spans="7:8" ht="13" x14ac:dyDescent="0.15">
      <c r="G504" s="60"/>
      <c r="H504" s="21"/>
    </row>
    <row r="505" spans="7:8" ht="13" x14ac:dyDescent="0.15">
      <c r="G505" s="60"/>
      <c r="H505" s="21"/>
    </row>
    <row r="506" spans="7:8" ht="13" x14ac:dyDescent="0.15">
      <c r="G506" s="60"/>
      <c r="H506" s="21"/>
    </row>
    <row r="507" spans="7:8" ht="13" x14ac:dyDescent="0.15">
      <c r="G507" s="60"/>
      <c r="H507" s="21"/>
    </row>
    <row r="508" spans="7:8" ht="13" x14ac:dyDescent="0.15">
      <c r="G508" s="60"/>
      <c r="H508" s="21"/>
    </row>
    <row r="509" spans="7:8" ht="13" x14ac:dyDescent="0.15">
      <c r="G509" s="60"/>
      <c r="H509" s="21"/>
    </row>
    <row r="510" spans="7:8" ht="13" x14ac:dyDescent="0.15">
      <c r="G510" s="60"/>
      <c r="H510" s="21"/>
    </row>
    <row r="511" spans="7:8" ht="13" x14ac:dyDescent="0.15">
      <c r="G511" s="60"/>
      <c r="H511" s="21"/>
    </row>
    <row r="512" spans="7:8" ht="13" x14ac:dyDescent="0.15">
      <c r="G512" s="60"/>
      <c r="H512" s="21"/>
    </row>
    <row r="513" spans="7:8" ht="13" x14ac:dyDescent="0.15">
      <c r="G513" s="60"/>
      <c r="H513" s="21"/>
    </row>
    <row r="514" spans="7:8" ht="13" x14ac:dyDescent="0.15">
      <c r="G514" s="60"/>
      <c r="H514" s="21"/>
    </row>
    <row r="515" spans="7:8" ht="13" x14ac:dyDescent="0.15">
      <c r="G515" s="60"/>
      <c r="H515" s="21"/>
    </row>
    <row r="516" spans="7:8" ht="13" x14ac:dyDescent="0.15">
      <c r="G516" s="60"/>
      <c r="H516" s="21"/>
    </row>
    <row r="517" spans="7:8" ht="13" x14ac:dyDescent="0.15">
      <c r="G517" s="60"/>
      <c r="H517" s="21"/>
    </row>
    <row r="518" spans="7:8" ht="13" x14ac:dyDescent="0.15">
      <c r="G518" s="60"/>
      <c r="H518" s="21"/>
    </row>
    <row r="519" spans="7:8" ht="13" x14ac:dyDescent="0.15">
      <c r="G519" s="60"/>
      <c r="H519" s="21"/>
    </row>
    <row r="520" spans="7:8" ht="13" x14ac:dyDescent="0.15">
      <c r="G520" s="60"/>
      <c r="H520" s="21"/>
    </row>
    <row r="521" spans="7:8" ht="13" x14ac:dyDescent="0.15">
      <c r="G521" s="60"/>
      <c r="H521" s="21"/>
    </row>
    <row r="522" spans="7:8" ht="13" x14ac:dyDescent="0.15">
      <c r="G522" s="60"/>
      <c r="H522" s="21"/>
    </row>
    <row r="523" spans="7:8" ht="13" x14ac:dyDescent="0.15">
      <c r="G523" s="60"/>
      <c r="H523" s="21"/>
    </row>
    <row r="524" spans="7:8" ht="13" x14ac:dyDescent="0.15">
      <c r="G524" s="60"/>
      <c r="H524" s="21"/>
    </row>
    <row r="525" spans="7:8" ht="13" x14ac:dyDescent="0.15">
      <c r="G525" s="60"/>
      <c r="H525" s="21"/>
    </row>
    <row r="526" spans="7:8" ht="13" x14ac:dyDescent="0.15">
      <c r="G526" s="60"/>
      <c r="H526" s="21"/>
    </row>
    <row r="527" spans="7:8" ht="13" x14ac:dyDescent="0.15">
      <c r="G527" s="60"/>
      <c r="H527" s="21"/>
    </row>
    <row r="528" spans="7:8" ht="13" x14ac:dyDescent="0.15">
      <c r="G528" s="60"/>
      <c r="H528" s="21"/>
    </row>
    <row r="529" spans="7:8" ht="13" x14ac:dyDescent="0.15">
      <c r="G529" s="60"/>
      <c r="H529" s="21"/>
    </row>
    <row r="530" spans="7:8" ht="13" x14ac:dyDescent="0.15">
      <c r="G530" s="60"/>
      <c r="H530" s="21"/>
    </row>
    <row r="531" spans="7:8" ht="13" x14ac:dyDescent="0.15">
      <c r="G531" s="60"/>
      <c r="H531" s="21"/>
    </row>
    <row r="532" spans="7:8" ht="13" x14ac:dyDescent="0.15">
      <c r="G532" s="60"/>
      <c r="H532" s="21"/>
    </row>
    <row r="533" spans="7:8" ht="13" x14ac:dyDescent="0.15">
      <c r="G533" s="60"/>
      <c r="H533" s="21"/>
    </row>
    <row r="534" spans="7:8" ht="13" x14ac:dyDescent="0.15">
      <c r="G534" s="60"/>
      <c r="H534" s="21"/>
    </row>
    <row r="535" spans="7:8" ht="13" x14ac:dyDescent="0.15">
      <c r="G535" s="60"/>
      <c r="H535" s="21"/>
    </row>
    <row r="536" spans="7:8" ht="13" x14ac:dyDescent="0.15">
      <c r="G536" s="60"/>
      <c r="H536" s="21"/>
    </row>
    <row r="537" spans="7:8" ht="13" x14ac:dyDescent="0.15">
      <c r="G537" s="60"/>
      <c r="H537" s="21"/>
    </row>
    <row r="538" spans="7:8" ht="13" x14ac:dyDescent="0.15">
      <c r="G538" s="60"/>
      <c r="H538" s="21"/>
    </row>
    <row r="539" spans="7:8" ht="13" x14ac:dyDescent="0.15">
      <c r="G539" s="60"/>
      <c r="H539" s="21"/>
    </row>
    <row r="540" spans="7:8" ht="13" x14ac:dyDescent="0.15">
      <c r="G540" s="60"/>
      <c r="H540" s="21"/>
    </row>
    <row r="541" spans="7:8" ht="13" x14ac:dyDescent="0.15">
      <c r="G541" s="60"/>
      <c r="H541" s="21"/>
    </row>
    <row r="542" spans="7:8" ht="13" x14ac:dyDescent="0.15">
      <c r="G542" s="60"/>
      <c r="H542" s="21"/>
    </row>
    <row r="543" spans="7:8" ht="13" x14ac:dyDescent="0.15">
      <c r="G543" s="60"/>
      <c r="H543" s="21"/>
    </row>
    <row r="544" spans="7:8" ht="13" x14ac:dyDescent="0.15">
      <c r="G544" s="60"/>
      <c r="H544" s="21"/>
    </row>
    <row r="545" spans="7:8" ht="13" x14ac:dyDescent="0.15">
      <c r="G545" s="60"/>
      <c r="H545" s="21"/>
    </row>
    <row r="546" spans="7:8" ht="13" x14ac:dyDescent="0.15">
      <c r="G546" s="60"/>
      <c r="H546" s="21"/>
    </row>
    <row r="547" spans="7:8" ht="13" x14ac:dyDescent="0.15">
      <c r="G547" s="60"/>
      <c r="H547" s="21"/>
    </row>
    <row r="548" spans="7:8" ht="13" x14ac:dyDescent="0.15">
      <c r="G548" s="60"/>
      <c r="H548" s="21"/>
    </row>
    <row r="549" spans="7:8" ht="13" x14ac:dyDescent="0.15">
      <c r="G549" s="60"/>
      <c r="H549" s="21"/>
    </row>
    <row r="550" spans="7:8" ht="13" x14ac:dyDescent="0.15">
      <c r="G550" s="60"/>
      <c r="H550" s="21"/>
    </row>
    <row r="551" spans="7:8" ht="13" x14ac:dyDescent="0.15">
      <c r="G551" s="60"/>
      <c r="H551" s="21"/>
    </row>
    <row r="552" spans="7:8" ht="13" x14ac:dyDescent="0.15">
      <c r="G552" s="60"/>
      <c r="H552" s="21"/>
    </row>
    <row r="553" spans="7:8" ht="13" x14ac:dyDescent="0.15">
      <c r="G553" s="60"/>
      <c r="H553" s="21"/>
    </row>
    <row r="554" spans="7:8" ht="13" x14ac:dyDescent="0.15">
      <c r="G554" s="60"/>
      <c r="H554" s="21"/>
    </row>
    <row r="555" spans="7:8" ht="13" x14ac:dyDescent="0.15">
      <c r="G555" s="60"/>
      <c r="H555" s="21"/>
    </row>
    <row r="556" spans="7:8" ht="13" x14ac:dyDescent="0.15">
      <c r="G556" s="60"/>
      <c r="H556" s="21"/>
    </row>
    <row r="557" spans="7:8" ht="13" x14ac:dyDescent="0.15">
      <c r="G557" s="60"/>
      <c r="H557" s="21"/>
    </row>
    <row r="558" spans="7:8" ht="13" x14ac:dyDescent="0.15">
      <c r="G558" s="60"/>
      <c r="H558" s="21"/>
    </row>
    <row r="559" spans="7:8" ht="13" x14ac:dyDescent="0.15">
      <c r="G559" s="60"/>
      <c r="H559" s="21"/>
    </row>
    <row r="560" spans="7:8" ht="13" x14ac:dyDescent="0.15">
      <c r="G560" s="60"/>
      <c r="H560" s="21"/>
    </row>
    <row r="561" spans="7:8" ht="13" x14ac:dyDescent="0.15">
      <c r="G561" s="60"/>
      <c r="H561" s="21"/>
    </row>
    <row r="562" spans="7:8" ht="13" x14ac:dyDescent="0.15">
      <c r="G562" s="60"/>
      <c r="H562" s="21"/>
    </row>
    <row r="563" spans="7:8" ht="13" x14ac:dyDescent="0.15">
      <c r="G563" s="60"/>
      <c r="H563" s="21"/>
    </row>
    <row r="564" spans="7:8" ht="13" x14ac:dyDescent="0.15">
      <c r="G564" s="60"/>
      <c r="H564" s="21"/>
    </row>
    <row r="565" spans="7:8" ht="13" x14ac:dyDescent="0.15">
      <c r="G565" s="60"/>
      <c r="H565" s="21"/>
    </row>
    <row r="566" spans="7:8" ht="13" x14ac:dyDescent="0.15">
      <c r="G566" s="60"/>
      <c r="H566" s="21"/>
    </row>
    <row r="567" spans="7:8" ht="13" x14ac:dyDescent="0.15">
      <c r="G567" s="60"/>
      <c r="H567" s="21"/>
    </row>
    <row r="568" spans="7:8" ht="13" x14ac:dyDescent="0.15">
      <c r="G568" s="60"/>
      <c r="H568" s="21"/>
    </row>
    <row r="569" spans="7:8" ht="13" x14ac:dyDescent="0.15">
      <c r="G569" s="60"/>
      <c r="H569" s="21"/>
    </row>
    <row r="570" spans="7:8" ht="13" x14ac:dyDescent="0.15">
      <c r="G570" s="60"/>
      <c r="H570" s="21"/>
    </row>
    <row r="571" spans="7:8" ht="13" x14ac:dyDescent="0.15">
      <c r="G571" s="60"/>
      <c r="H571" s="21"/>
    </row>
    <row r="572" spans="7:8" ht="13" x14ac:dyDescent="0.15">
      <c r="G572" s="60"/>
      <c r="H572" s="21"/>
    </row>
    <row r="573" spans="7:8" ht="13" x14ac:dyDescent="0.15">
      <c r="G573" s="60"/>
      <c r="H573" s="21"/>
    </row>
    <row r="574" spans="7:8" ht="13" x14ac:dyDescent="0.15">
      <c r="G574" s="60"/>
      <c r="H574" s="21"/>
    </row>
    <row r="575" spans="7:8" ht="13" x14ac:dyDescent="0.15">
      <c r="G575" s="60"/>
      <c r="H575" s="21"/>
    </row>
    <row r="576" spans="7:8" ht="13" x14ac:dyDescent="0.15">
      <c r="G576" s="60"/>
      <c r="H576" s="21"/>
    </row>
    <row r="577" spans="7:8" ht="13" x14ac:dyDescent="0.15">
      <c r="G577" s="60"/>
      <c r="H577" s="21"/>
    </row>
    <row r="578" spans="7:8" ht="13" x14ac:dyDescent="0.15">
      <c r="G578" s="60"/>
      <c r="H578" s="21"/>
    </row>
    <row r="579" spans="7:8" ht="13" x14ac:dyDescent="0.15">
      <c r="G579" s="60"/>
      <c r="H579" s="21"/>
    </row>
    <row r="580" spans="7:8" ht="13" x14ac:dyDescent="0.15">
      <c r="G580" s="60"/>
      <c r="H580" s="21"/>
    </row>
    <row r="581" spans="7:8" ht="13" x14ac:dyDescent="0.15">
      <c r="G581" s="60"/>
      <c r="H581" s="21"/>
    </row>
    <row r="582" spans="7:8" ht="13" x14ac:dyDescent="0.15">
      <c r="G582" s="60"/>
      <c r="H582" s="21"/>
    </row>
    <row r="583" spans="7:8" ht="13" x14ac:dyDescent="0.15">
      <c r="G583" s="60"/>
      <c r="H583" s="21"/>
    </row>
    <row r="584" spans="7:8" ht="13" x14ac:dyDescent="0.15">
      <c r="G584" s="60"/>
      <c r="H584" s="21"/>
    </row>
    <row r="585" spans="7:8" ht="13" x14ac:dyDescent="0.15">
      <c r="G585" s="60"/>
      <c r="H585" s="21"/>
    </row>
    <row r="586" spans="7:8" ht="13" x14ac:dyDescent="0.15">
      <c r="G586" s="60"/>
      <c r="H586" s="21"/>
    </row>
    <row r="587" spans="7:8" ht="13" x14ac:dyDescent="0.15">
      <c r="G587" s="60"/>
      <c r="H587" s="21"/>
    </row>
    <row r="588" spans="7:8" ht="13" x14ac:dyDescent="0.15">
      <c r="G588" s="60"/>
      <c r="H588" s="21"/>
    </row>
    <row r="589" spans="7:8" ht="13" x14ac:dyDescent="0.15">
      <c r="G589" s="60"/>
      <c r="H589" s="21"/>
    </row>
    <row r="590" spans="7:8" ht="13" x14ac:dyDescent="0.15">
      <c r="G590" s="60"/>
      <c r="H590" s="21"/>
    </row>
    <row r="591" spans="7:8" ht="13" x14ac:dyDescent="0.15">
      <c r="G591" s="60"/>
      <c r="H591" s="21"/>
    </row>
    <row r="592" spans="7:8" ht="13" x14ac:dyDescent="0.15">
      <c r="G592" s="60"/>
      <c r="H592" s="21"/>
    </row>
    <row r="593" spans="7:8" ht="13" x14ac:dyDescent="0.15">
      <c r="G593" s="60"/>
      <c r="H593" s="21"/>
    </row>
    <row r="594" spans="7:8" ht="13" x14ac:dyDescent="0.15">
      <c r="G594" s="60"/>
      <c r="H594" s="21"/>
    </row>
    <row r="595" spans="7:8" ht="13" x14ac:dyDescent="0.15">
      <c r="G595" s="60"/>
      <c r="H595" s="21"/>
    </row>
    <row r="596" spans="7:8" ht="13" x14ac:dyDescent="0.15">
      <c r="G596" s="60"/>
      <c r="H596" s="21"/>
    </row>
    <row r="597" spans="7:8" ht="13" x14ac:dyDescent="0.15">
      <c r="G597" s="60"/>
      <c r="H597" s="21"/>
    </row>
    <row r="598" spans="7:8" ht="13" x14ac:dyDescent="0.15">
      <c r="G598" s="60"/>
      <c r="H598" s="21"/>
    </row>
    <row r="599" spans="7:8" ht="13" x14ac:dyDescent="0.15">
      <c r="G599" s="60"/>
      <c r="H599" s="21"/>
    </row>
    <row r="600" spans="7:8" ht="13" x14ac:dyDescent="0.15">
      <c r="G600" s="60"/>
      <c r="H600" s="21"/>
    </row>
    <row r="601" spans="7:8" ht="13" x14ac:dyDescent="0.15">
      <c r="G601" s="60"/>
      <c r="H601" s="21"/>
    </row>
    <row r="602" spans="7:8" ht="13" x14ac:dyDescent="0.15">
      <c r="G602" s="60"/>
      <c r="H602" s="21"/>
    </row>
    <row r="603" spans="7:8" ht="13" x14ac:dyDescent="0.15">
      <c r="G603" s="60"/>
      <c r="H603" s="21"/>
    </row>
    <row r="604" spans="7:8" ht="13" x14ac:dyDescent="0.15">
      <c r="G604" s="60"/>
      <c r="H604" s="21"/>
    </row>
    <row r="605" spans="7:8" ht="13" x14ac:dyDescent="0.15">
      <c r="G605" s="60"/>
      <c r="H605" s="21"/>
    </row>
    <row r="606" spans="7:8" ht="13" x14ac:dyDescent="0.15">
      <c r="G606" s="60"/>
      <c r="H606" s="21"/>
    </row>
    <row r="607" spans="7:8" ht="13" x14ac:dyDescent="0.15">
      <c r="G607" s="60"/>
      <c r="H607" s="21"/>
    </row>
    <row r="608" spans="7:8" ht="13" x14ac:dyDescent="0.15">
      <c r="G608" s="60"/>
      <c r="H608" s="21"/>
    </row>
    <row r="609" spans="7:8" ht="13" x14ac:dyDescent="0.15">
      <c r="G609" s="60"/>
      <c r="H609" s="21"/>
    </row>
    <row r="610" spans="7:8" ht="13" x14ac:dyDescent="0.15">
      <c r="G610" s="60"/>
      <c r="H610" s="21"/>
    </row>
    <row r="611" spans="7:8" ht="13" x14ac:dyDescent="0.15">
      <c r="G611" s="60"/>
      <c r="H611" s="21"/>
    </row>
    <row r="612" spans="7:8" ht="13" x14ac:dyDescent="0.15">
      <c r="G612" s="60"/>
      <c r="H612" s="21"/>
    </row>
    <row r="613" spans="7:8" ht="13" x14ac:dyDescent="0.15">
      <c r="G613" s="60"/>
      <c r="H613" s="21"/>
    </row>
    <row r="614" spans="7:8" ht="13" x14ac:dyDescent="0.15">
      <c r="G614" s="60"/>
      <c r="H614" s="21"/>
    </row>
    <row r="615" spans="7:8" ht="13" x14ac:dyDescent="0.15">
      <c r="G615" s="60"/>
      <c r="H615" s="21"/>
    </row>
    <row r="616" spans="7:8" ht="13" x14ac:dyDescent="0.15">
      <c r="G616" s="60"/>
      <c r="H616" s="21"/>
    </row>
    <row r="617" spans="7:8" ht="13" x14ac:dyDescent="0.15">
      <c r="G617" s="60"/>
      <c r="H617" s="21"/>
    </row>
    <row r="618" spans="7:8" ht="13" x14ac:dyDescent="0.15">
      <c r="G618" s="60"/>
      <c r="H618" s="21"/>
    </row>
    <row r="619" spans="7:8" ht="13" x14ac:dyDescent="0.15">
      <c r="G619" s="60"/>
      <c r="H619" s="21"/>
    </row>
    <row r="620" spans="7:8" ht="13" x14ac:dyDescent="0.15">
      <c r="G620" s="60"/>
      <c r="H620" s="21"/>
    </row>
    <row r="621" spans="7:8" ht="13" x14ac:dyDescent="0.15">
      <c r="G621" s="60"/>
      <c r="H621" s="21"/>
    </row>
    <row r="622" spans="7:8" ht="13" x14ac:dyDescent="0.15">
      <c r="G622" s="60"/>
      <c r="H622" s="21"/>
    </row>
    <row r="623" spans="7:8" ht="13" x14ac:dyDescent="0.15">
      <c r="G623" s="60"/>
      <c r="H623" s="21"/>
    </row>
    <row r="624" spans="7:8" ht="13" x14ac:dyDescent="0.15">
      <c r="G624" s="60"/>
      <c r="H624" s="21"/>
    </row>
    <row r="625" spans="7:8" ht="13" x14ac:dyDescent="0.15">
      <c r="G625" s="60"/>
      <c r="H625" s="21"/>
    </row>
    <row r="626" spans="7:8" ht="13" x14ac:dyDescent="0.15">
      <c r="G626" s="60"/>
      <c r="H626" s="21"/>
    </row>
    <row r="627" spans="7:8" ht="13" x14ac:dyDescent="0.15">
      <c r="G627" s="60"/>
      <c r="H627" s="21"/>
    </row>
    <row r="628" spans="7:8" ht="13" x14ac:dyDescent="0.15">
      <c r="G628" s="60"/>
      <c r="H628" s="21"/>
    </row>
    <row r="629" spans="7:8" ht="13" x14ac:dyDescent="0.15">
      <c r="G629" s="60"/>
      <c r="H629" s="21"/>
    </row>
    <row r="630" spans="7:8" ht="13" x14ac:dyDescent="0.15">
      <c r="G630" s="60"/>
      <c r="H630" s="21"/>
    </row>
    <row r="631" spans="7:8" ht="13" x14ac:dyDescent="0.15">
      <c r="G631" s="60"/>
      <c r="H631" s="21"/>
    </row>
    <row r="632" spans="7:8" ht="13" x14ac:dyDescent="0.15">
      <c r="G632" s="60"/>
      <c r="H632" s="21"/>
    </row>
    <row r="633" spans="7:8" ht="13" x14ac:dyDescent="0.15">
      <c r="G633" s="60"/>
      <c r="H633" s="21"/>
    </row>
    <row r="634" spans="7:8" ht="13" x14ac:dyDescent="0.15">
      <c r="G634" s="60"/>
      <c r="H634" s="21"/>
    </row>
    <row r="635" spans="7:8" ht="13" x14ac:dyDescent="0.15">
      <c r="G635" s="60"/>
      <c r="H635" s="21"/>
    </row>
    <row r="636" spans="7:8" ht="13" x14ac:dyDescent="0.15">
      <c r="G636" s="60"/>
      <c r="H636" s="21"/>
    </row>
    <row r="637" spans="7:8" ht="13" x14ac:dyDescent="0.15">
      <c r="G637" s="60"/>
      <c r="H637" s="21"/>
    </row>
    <row r="638" spans="7:8" ht="13" x14ac:dyDescent="0.15">
      <c r="G638" s="60"/>
      <c r="H638" s="21"/>
    </row>
    <row r="639" spans="7:8" ht="13" x14ac:dyDescent="0.15">
      <c r="G639" s="60"/>
      <c r="H639" s="21"/>
    </row>
    <row r="640" spans="7:8" ht="13" x14ac:dyDescent="0.15">
      <c r="G640" s="60"/>
      <c r="H640" s="21"/>
    </row>
    <row r="641" spans="7:8" ht="13" x14ac:dyDescent="0.15">
      <c r="G641" s="60"/>
      <c r="H641" s="21"/>
    </row>
    <row r="642" spans="7:8" ht="13" x14ac:dyDescent="0.15">
      <c r="G642" s="60"/>
      <c r="H642" s="21"/>
    </row>
    <row r="643" spans="7:8" ht="13" x14ac:dyDescent="0.15">
      <c r="G643" s="60"/>
      <c r="H643" s="21"/>
    </row>
    <row r="644" spans="7:8" ht="13" x14ac:dyDescent="0.15">
      <c r="G644" s="60"/>
      <c r="H644" s="21"/>
    </row>
    <row r="645" spans="7:8" ht="13" x14ac:dyDescent="0.15">
      <c r="G645" s="60"/>
      <c r="H645" s="21"/>
    </row>
    <row r="646" spans="7:8" ht="13" x14ac:dyDescent="0.15">
      <c r="G646" s="60"/>
      <c r="H646" s="21"/>
    </row>
    <row r="647" spans="7:8" ht="13" x14ac:dyDescent="0.15">
      <c r="G647" s="60"/>
      <c r="H647" s="21"/>
    </row>
    <row r="648" spans="7:8" ht="13" x14ac:dyDescent="0.15">
      <c r="G648" s="60"/>
      <c r="H648" s="21"/>
    </row>
    <row r="649" spans="7:8" ht="13" x14ac:dyDescent="0.15">
      <c r="G649" s="60"/>
      <c r="H649" s="21"/>
    </row>
    <row r="650" spans="7:8" ht="13" x14ac:dyDescent="0.15">
      <c r="G650" s="60"/>
      <c r="H650" s="21"/>
    </row>
    <row r="651" spans="7:8" ht="13" x14ac:dyDescent="0.15">
      <c r="G651" s="60"/>
      <c r="H651" s="21"/>
    </row>
    <row r="652" spans="7:8" ht="13" x14ac:dyDescent="0.15">
      <c r="G652" s="60"/>
      <c r="H652" s="21"/>
    </row>
    <row r="653" spans="7:8" ht="13" x14ac:dyDescent="0.15">
      <c r="G653" s="60"/>
      <c r="H653" s="21"/>
    </row>
    <row r="654" spans="7:8" ht="13" x14ac:dyDescent="0.15">
      <c r="G654" s="60"/>
      <c r="H654" s="21"/>
    </row>
    <row r="655" spans="7:8" ht="13" x14ac:dyDescent="0.15">
      <c r="G655" s="60"/>
      <c r="H655" s="21"/>
    </row>
    <row r="656" spans="7:8" ht="13" x14ac:dyDescent="0.15">
      <c r="G656" s="60"/>
      <c r="H656" s="21"/>
    </row>
    <row r="657" spans="7:8" ht="13" x14ac:dyDescent="0.15">
      <c r="G657" s="60"/>
      <c r="H657" s="21"/>
    </row>
    <row r="658" spans="7:8" ht="13" x14ac:dyDescent="0.15">
      <c r="G658" s="60"/>
      <c r="H658" s="21"/>
    </row>
    <row r="659" spans="7:8" ht="13" x14ac:dyDescent="0.15">
      <c r="G659" s="60"/>
      <c r="H659" s="21"/>
    </row>
    <row r="660" spans="7:8" ht="13" x14ac:dyDescent="0.15">
      <c r="G660" s="60"/>
      <c r="H660" s="21"/>
    </row>
    <row r="661" spans="7:8" ht="13" x14ac:dyDescent="0.15">
      <c r="G661" s="60"/>
      <c r="H661" s="21"/>
    </row>
    <row r="662" spans="7:8" ht="13" x14ac:dyDescent="0.15">
      <c r="G662" s="60"/>
      <c r="H662" s="21"/>
    </row>
    <row r="663" spans="7:8" ht="13" x14ac:dyDescent="0.15">
      <c r="G663" s="60"/>
      <c r="H663" s="21"/>
    </row>
    <row r="664" spans="7:8" ht="13" x14ac:dyDescent="0.15">
      <c r="G664" s="60"/>
      <c r="H664" s="21"/>
    </row>
    <row r="665" spans="7:8" ht="13" x14ac:dyDescent="0.15">
      <c r="G665" s="60"/>
      <c r="H665" s="21"/>
    </row>
    <row r="666" spans="7:8" ht="13" x14ac:dyDescent="0.15">
      <c r="G666" s="60"/>
      <c r="H666" s="21"/>
    </row>
    <row r="667" spans="7:8" ht="13" x14ac:dyDescent="0.15">
      <c r="G667" s="60"/>
      <c r="H667" s="21"/>
    </row>
    <row r="668" spans="7:8" ht="13" x14ac:dyDescent="0.15">
      <c r="G668" s="60"/>
      <c r="H668" s="21"/>
    </row>
    <row r="669" spans="7:8" ht="13" x14ac:dyDescent="0.15">
      <c r="G669" s="60"/>
      <c r="H669" s="21"/>
    </row>
    <row r="670" spans="7:8" ht="13" x14ac:dyDescent="0.15">
      <c r="G670" s="60"/>
      <c r="H670" s="21"/>
    </row>
    <row r="671" spans="7:8" ht="13" x14ac:dyDescent="0.15">
      <c r="G671" s="60"/>
      <c r="H671" s="21"/>
    </row>
    <row r="672" spans="7:8" ht="13" x14ac:dyDescent="0.15">
      <c r="G672" s="60"/>
      <c r="H672" s="21"/>
    </row>
    <row r="673" spans="7:8" ht="13" x14ac:dyDescent="0.15">
      <c r="G673" s="60"/>
      <c r="H673" s="21"/>
    </row>
    <row r="674" spans="7:8" ht="13" x14ac:dyDescent="0.15">
      <c r="G674" s="60"/>
      <c r="H674" s="21"/>
    </row>
    <row r="675" spans="7:8" ht="13" x14ac:dyDescent="0.15">
      <c r="G675" s="60"/>
      <c r="H675" s="21"/>
    </row>
    <row r="676" spans="7:8" ht="13" x14ac:dyDescent="0.15">
      <c r="G676" s="60"/>
      <c r="H676" s="21"/>
    </row>
    <row r="677" spans="7:8" ht="13" x14ac:dyDescent="0.15">
      <c r="G677" s="60"/>
      <c r="H677" s="21"/>
    </row>
    <row r="678" spans="7:8" ht="13" x14ac:dyDescent="0.15">
      <c r="G678" s="60"/>
      <c r="H678" s="21"/>
    </row>
    <row r="679" spans="7:8" ht="13" x14ac:dyDescent="0.15">
      <c r="G679" s="60"/>
      <c r="H679" s="21"/>
    </row>
    <row r="680" spans="7:8" ht="13" x14ac:dyDescent="0.15">
      <c r="G680" s="60"/>
      <c r="H680" s="21"/>
    </row>
    <row r="681" spans="7:8" ht="13" x14ac:dyDescent="0.15">
      <c r="G681" s="60"/>
      <c r="H681" s="21"/>
    </row>
    <row r="682" spans="7:8" ht="13" x14ac:dyDescent="0.15">
      <c r="G682" s="60"/>
      <c r="H682" s="21"/>
    </row>
    <row r="683" spans="7:8" ht="13" x14ac:dyDescent="0.15">
      <c r="G683" s="60"/>
      <c r="H683" s="21"/>
    </row>
    <row r="684" spans="7:8" ht="13" x14ac:dyDescent="0.15">
      <c r="G684" s="60"/>
      <c r="H684" s="21"/>
    </row>
    <row r="685" spans="7:8" ht="13" x14ac:dyDescent="0.15">
      <c r="G685" s="60"/>
      <c r="H685" s="21"/>
    </row>
    <row r="686" spans="7:8" ht="13" x14ac:dyDescent="0.15">
      <c r="G686" s="60"/>
      <c r="H686" s="21"/>
    </row>
    <row r="687" spans="7:8" ht="13" x14ac:dyDescent="0.15">
      <c r="G687" s="60"/>
      <c r="H687" s="21"/>
    </row>
    <row r="688" spans="7:8" ht="13" x14ac:dyDescent="0.15">
      <c r="G688" s="60"/>
      <c r="H688" s="21"/>
    </row>
    <row r="689" spans="7:8" ht="13" x14ac:dyDescent="0.15">
      <c r="G689" s="60"/>
      <c r="H689" s="21"/>
    </row>
    <row r="690" spans="7:8" ht="13" x14ac:dyDescent="0.15">
      <c r="G690" s="60"/>
      <c r="H690" s="21"/>
    </row>
    <row r="691" spans="7:8" ht="13" x14ac:dyDescent="0.15">
      <c r="G691" s="60"/>
      <c r="H691" s="21"/>
    </row>
    <row r="692" spans="7:8" ht="13" x14ac:dyDescent="0.15">
      <c r="G692" s="60"/>
      <c r="H692" s="21"/>
    </row>
    <row r="693" spans="7:8" ht="13" x14ac:dyDescent="0.15">
      <c r="G693" s="60"/>
      <c r="H693" s="21"/>
    </row>
    <row r="694" spans="7:8" ht="13" x14ac:dyDescent="0.15">
      <c r="G694" s="60"/>
      <c r="H694" s="21"/>
    </row>
    <row r="695" spans="7:8" ht="13" x14ac:dyDescent="0.15">
      <c r="G695" s="60"/>
      <c r="H695" s="21"/>
    </row>
    <row r="696" spans="7:8" ht="13" x14ac:dyDescent="0.15">
      <c r="G696" s="60"/>
      <c r="H696" s="21"/>
    </row>
    <row r="697" spans="7:8" ht="13" x14ac:dyDescent="0.15">
      <c r="G697" s="60"/>
      <c r="H697" s="21"/>
    </row>
    <row r="698" spans="7:8" ht="13" x14ac:dyDescent="0.15">
      <c r="G698" s="60"/>
      <c r="H698" s="21"/>
    </row>
    <row r="699" spans="7:8" ht="13" x14ac:dyDescent="0.15">
      <c r="G699" s="60"/>
      <c r="H699" s="21"/>
    </row>
    <row r="700" spans="7:8" ht="13" x14ac:dyDescent="0.15">
      <c r="G700" s="60"/>
      <c r="H700" s="21"/>
    </row>
    <row r="701" spans="7:8" ht="13" x14ac:dyDescent="0.15">
      <c r="G701" s="60"/>
      <c r="H701" s="21"/>
    </row>
    <row r="702" spans="7:8" ht="13" x14ac:dyDescent="0.15">
      <c r="G702" s="60"/>
      <c r="H702" s="21"/>
    </row>
    <row r="703" spans="7:8" ht="13" x14ac:dyDescent="0.15">
      <c r="G703" s="60"/>
      <c r="H703" s="21"/>
    </row>
    <row r="704" spans="7:8" ht="13" x14ac:dyDescent="0.15">
      <c r="G704" s="60"/>
      <c r="H704" s="21"/>
    </row>
    <row r="705" spans="7:8" ht="13" x14ac:dyDescent="0.15">
      <c r="G705" s="60"/>
      <c r="H705" s="21"/>
    </row>
    <row r="706" spans="7:8" ht="13" x14ac:dyDescent="0.15">
      <c r="G706" s="60"/>
      <c r="H706" s="21"/>
    </row>
    <row r="707" spans="7:8" ht="13" x14ac:dyDescent="0.15">
      <c r="G707" s="60"/>
      <c r="H707" s="21"/>
    </row>
    <row r="708" spans="7:8" ht="13" x14ac:dyDescent="0.15">
      <c r="G708" s="60"/>
      <c r="H708" s="21"/>
    </row>
    <row r="709" spans="7:8" ht="13" x14ac:dyDescent="0.15">
      <c r="G709" s="60"/>
      <c r="H709" s="21"/>
    </row>
    <row r="710" spans="7:8" ht="13" x14ac:dyDescent="0.15">
      <c r="G710" s="60"/>
      <c r="H710" s="21"/>
    </row>
    <row r="711" spans="7:8" ht="13" x14ac:dyDescent="0.15">
      <c r="G711" s="60"/>
      <c r="H711" s="21"/>
    </row>
    <row r="712" spans="7:8" ht="13" x14ac:dyDescent="0.15">
      <c r="G712" s="60"/>
      <c r="H712" s="21"/>
    </row>
    <row r="713" spans="7:8" ht="13" x14ac:dyDescent="0.15">
      <c r="G713" s="60"/>
      <c r="H713" s="21"/>
    </row>
    <row r="714" spans="7:8" ht="13" x14ac:dyDescent="0.15">
      <c r="G714" s="60"/>
      <c r="H714" s="21"/>
    </row>
    <row r="715" spans="7:8" ht="13" x14ac:dyDescent="0.15">
      <c r="G715" s="60"/>
      <c r="H715" s="21"/>
    </row>
    <row r="716" spans="7:8" ht="13" x14ac:dyDescent="0.15">
      <c r="G716" s="60"/>
      <c r="H716" s="21"/>
    </row>
    <row r="717" spans="7:8" ht="13" x14ac:dyDescent="0.15">
      <c r="G717" s="60"/>
      <c r="H717" s="21"/>
    </row>
    <row r="718" spans="7:8" ht="13" x14ac:dyDescent="0.15">
      <c r="G718" s="60"/>
      <c r="H718" s="21"/>
    </row>
    <row r="719" spans="7:8" ht="13" x14ac:dyDescent="0.15">
      <c r="G719" s="60"/>
      <c r="H719" s="21"/>
    </row>
    <row r="720" spans="7:8" ht="13" x14ac:dyDescent="0.15">
      <c r="G720" s="60"/>
      <c r="H720" s="21"/>
    </row>
    <row r="721" spans="7:8" ht="13" x14ac:dyDescent="0.15">
      <c r="G721" s="60"/>
      <c r="H721" s="21"/>
    </row>
    <row r="722" spans="7:8" ht="13" x14ac:dyDescent="0.15">
      <c r="G722" s="60"/>
      <c r="H722" s="21"/>
    </row>
    <row r="723" spans="7:8" ht="13" x14ac:dyDescent="0.15">
      <c r="G723" s="60"/>
      <c r="H723" s="21"/>
    </row>
    <row r="724" spans="7:8" ht="13" x14ac:dyDescent="0.15">
      <c r="G724" s="60"/>
      <c r="H724" s="21"/>
    </row>
    <row r="725" spans="7:8" ht="13" x14ac:dyDescent="0.15">
      <c r="G725" s="60"/>
      <c r="H725" s="21"/>
    </row>
    <row r="726" spans="7:8" ht="13" x14ac:dyDescent="0.15">
      <c r="G726" s="60"/>
      <c r="H726" s="21"/>
    </row>
    <row r="727" spans="7:8" ht="13" x14ac:dyDescent="0.15">
      <c r="G727" s="60"/>
      <c r="H727" s="21"/>
    </row>
    <row r="728" spans="7:8" ht="13" x14ac:dyDescent="0.15">
      <c r="G728" s="60"/>
      <c r="H728" s="21"/>
    </row>
    <row r="729" spans="7:8" ht="13" x14ac:dyDescent="0.15">
      <c r="G729" s="60"/>
      <c r="H729" s="21"/>
    </row>
    <row r="730" spans="7:8" ht="13" x14ac:dyDescent="0.15">
      <c r="G730" s="60"/>
      <c r="H730" s="21"/>
    </row>
    <row r="731" spans="7:8" ht="13" x14ac:dyDescent="0.15">
      <c r="G731" s="60"/>
      <c r="H731" s="21"/>
    </row>
    <row r="732" spans="7:8" ht="13" x14ac:dyDescent="0.15">
      <c r="G732" s="60"/>
      <c r="H732" s="21"/>
    </row>
    <row r="733" spans="7:8" ht="13" x14ac:dyDescent="0.15">
      <c r="G733" s="60"/>
      <c r="H733" s="21"/>
    </row>
    <row r="734" spans="7:8" ht="13" x14ac:dyDescent="0.15">
      <c r="G734" s="60"/>
      <c r="H734" s="21"/>
    </row>
    <row r="735" spans="7:8" ht="13" x14ac:dyDescent="0.15">
      <c r="G735" s="60"/>
      <c r="H735" s="21"/>
    </row>
    <row r="736" spans="7:8" ht="13" x14ac:dyDescent="0.15">
      <c r="G736" s="60"/>
      <c r="H736" s="21"/>
    </row>
    <row r="737" spans="7:8" ht="13" x14ac:dyDescent="0.15">
      <c r="G737" s="60"/>
      <c r="H737" s="21"/>
    </row>
    <row r="738" spans="7:8" ht="13" x14ac:dyDescent="0.15">
      <c r="G738" s="60"/>
      <c r="H738" s="21"/>
    </row>
    <row r="739" spans="7:8" ht="13" x14ac:dyDescent="0.15">
      <c r="G739" s="60"/>
      <c r="H739" s="21"/>
    </row>
    <row r="740" spans="7:8" ht="13" x14ac:dyDescent="0.15">
      <c r="G740" s="60"/>
      <c r="H740" s="21"/>
    </row>
    <row r="741" spans="7:8" ht="13" x14ac:dyDescent="0.15">
      <c r="G741" s="60"/>
      <c r="H741" s="21"/>
    </row>
    <row r="742" spans="7:8" ht="13" x14ac:dyDescent="0.15">
      <c r="G742" s="60"/>
      <c r="H742" s="21"/>
    </row>
    <row r="743" spans="7:8" ht="13" x14ac:dyDescent="0.15">
      <c r="G743" s="60"/>
      <c r="H743" s="21"/>
    </row>
    <row r="744" spans="7:8" ht="13" x14ac:dyDescent="0.15">
      <c r="G744" s="60"/>
      <c r="H744" s="21"/>
    </row>
    <row r="745" spans="7:8" ht="13" x14ac:dyDescent="0.15">
      <c r="G745" s="60"/>
      <c r="H745" s="21"/>
    </row>
    <row r="746" spans="7:8" ht="13" x14ac:dyDescent="0.15">
      <c r="G746" s="60"/>
      <c r="H746" s="21"/>
    </row>
    <row r="747" spans="7:8" ht="13" x14ac:dyDescent="0.15">
      <c r="G747" s="60"/>
      <c r="H747" s="21"/>
    </row>
    <row r="748" spans="7:8" ht="13" x14ac:dyDescent="0.15">
      <c r="G748" s="60"/>
      <c r="H748" s="21"/>
    </row>
    <row r="749" spans="7:8" ht="13" x14ac:dyDescent="0.15">
      <c r="G749" s="60"/>
      <c r="H749" s="21"/>
    </row>
    <row r="750" spans="7:8" ht="13" x14ac:dyDescent="0.15">
      <c r="G750" s="60"/>
      <c r="H750" s="21"/>
    </row>
    <row r="751" spans="7:8" ht="13" x14ac:dyDescent="0.15">
      <c r="G751" s="60"/>
      <c r="H751" s="21"/>
    </row>
    <row r="752" spans="7:8" ht="13" x14ac:dyDescent="0.15">
      <c r="G752" s="60"/>
      <c r="H752" s="21"/>
    </row>
    <row r="753" spans="7:8" ht="13" x14ac:dyDescent="0.15">
      <c r="G753" s="60"/>
      <c r="H753" s="21"/>
    </row>
    <row r="754" spans="7:8" ht="13" x14ac:dyDescent="0.15">
      <c r="G754" s="60"/>
      <c r="H754" s="21"/>
    </row>
    <row r="755" spans="7:8" ht="13" x14ac:dyDescent="0.15">
      <c r="G755" s="60"/>
      <c r="H755" s="21"/>
    </row>
    <row r="756" spans="7:8" ht="13" x14ac:dyDescent="0.15">
      <c r="G756" s="60"/>
      <c r="H756" s="21"/>
    </row>
    <row r="757" spans="7:8" ht="13" x14ac:dyDescent="0.15">
      <c r="G757" s="60"/>
      <c r="H757" s="21"/>
    </row>
    <row r="758" spans="7:8" ht="13" x14ac:dyDescent="0.15">
      <c r="G758" s="60"/>
      <c r="H758" s="21"/>
    </row>
    <row r="759" spans="7:8" ht="13" x14ac:dyDescent="0.15">
      <c r="G759" s="60"/>
      <c r="H759" s="21"/>
    </row>
    <row r="760" spans="7:8" ht="13" x14ac:dyDescent="0.15">
      <c r="G760" s="60"/>
      <c r="H760" s="21"/>
    </row>
    <row r="761" spans="7:8" ht="13" x14ac:dyDescent="0.15">
      <c r="G761" s="60"/>
      <c r="H761" s="21"/>
    </row>
    <row r="762" spans="7:8" ht="13" x14ac:dyDescent="0.15">
      <c r="G762" s="60"/>
      <c r="H762" s="21"/>
    </row>
    <row r="763" spans="7:8" ht="13" x14ac:dyDescent="0.15">
      <c r="G763" s="60"/>
      <c r="H763" s="21"/>
    </row>
    <row r="764" spans="7:8" ht="13" x14ac:dyDescent="0.15">
      <c r="G764" s="60"/>
      <c r="H764" s="21"/>
    </row>
    <row r="765" spans="7:8" ht="13" x14ac:dyDescent="0.15">
      <c r="G765" s="60"/>
      <c r="H765" s="21"/>
    </row>
    <row r="766" spans="7:8" ht="13" x14ac:dyDescent="0.15">
      <c r="G766" s="60"/>
      <c r="H766" s="21"/>
    </row>
    <row r="767" spans="7:8" ht="13" x14ac:dyDescent="0.15">
      <c r="G767" s="60"/>
      <c r="H767" s="21"/>
    </row>
    <row r="768" spans="7:8" ht="13" x14ac:dyDescent="0.15">
      <c r="G768" s="60"/>
      <c r="H768" s="21"/>
    </row>
    <row r="769" spans="7:8" ht="13" x14ac:dyDescent="0.15">
      <c r="G769" s="60"/>
      <c r="H769" s="21"/>
    </row>
    <row r="770" spans="7:8" ht="13" x14ac:dyDescent="0.15">
      <c r="G770" s="60"/>
      <c r="H770" s="21"/>
    </row>
    <row r="771" spans="7:8" ht="13" x14ac:dyDescent="0.15">
      <c r="G771" s="60"/>
      <c r="H771" s="21"/>
    </row>
    <row r="772" spans="7:8" ht="13" x14ac:dyDescent="0.15">
      <c r="G772" s="60"/>
      <c r="H772" s="21"/>
    </row>
    <row r="773" spans="7:8" ht="13" x14ac:dyDescent="0.15">
      <c r="G773" s="60"/>
      <c r="H773" s="21"/>
    </row>
    <row r="774" spans="7:8" ht="13" x14ac:dyDescent="0.15">
      <c r="G774" s="60"/>
      <c r="H774" s="21"/>
    </row>
    <row r="775" spans="7:8" ht="13" x14ac:dyDescent="0.15">
      <c r="G775" s="60"/>
      <c r="H775" s="21"/>
    </row>
    <row r="776" spans="7:8" ht="13" x14ac:dyDescent="0.15">
      <c r="G776" s="60"/>
      <c r="H776" s="21"/>
    </row>
    <row r="777" spans="7:8" ht="13" x14ac:dyDescent="0.15">
      <c r="G777" s="60"/>
      <c r="H777" s="21"/>
    </row>
    <row r="778" spans="7:8" ht="13" x14ac:dyDescent="0.15">
      <c r="G778" s="60"/>
      <c r="H778" s="21"/>
    </row>
    <row r="779" spans="7:8" ht="13" x14ac:dyDescent="0.15">
      <c r="G779" s="60"/>
      <c r="H779" s="21"/>
    </row>
    <row r="780" spans="7:8" ht="13" x14ac:dyDescent="0.15">
      <c r="G780" s="60"/>
      <c r="H780" s="21"/>
    </row>
    <row r="781" spans="7:8" ht="13" x14ac:dyDescent="0.15">
      <c r="G781" s="60"/>
      <c r="H781" s="21"/>
    </row>
    <row r="782" spans="7:8" ht="13" x14ac:dyDescent="0.15">
      <c r="G782" s="60"/>
      <c r="H782" s="21"/>
    </row>
    <row r="783" spans="7:8" ht="13" x14ac:dyDescent="0.15">
      <c r="G783" s="60"/>
      <c r="H783" s="21"/>
    </row>
    <row r="784" spans="7:8" ht="13" x14ac:dyDescent="0.15">
      <c r="G784" s="60"/>
      <c r="H784" s="21"/>
    </row>
    <row r="785" spans="7:8" ht="13" x14ac:dyDescent="0.15">
      <c r="G785" s="60"/>
      <c r="H785" s="21"/>
    </row>
    <row r="786" spans="7:8" ht="13" x14ac:dyDescent="0.15">
      <c r="G786" s="60"/>
      <c r="H786" s="21"/>
    </row>
    <row r="787" spans="7:8" ht="13" x14ac:dyDescent="0.15">
      <c r="G787" s="60"/>
      <c r="H787" s="21"/>
    </row>
    <row r="788" spans="7:8" ht="13" x14ac:dyDescent="0.15">
      <c r="G788" s="60"/>
      <c r="H788" s="21"/>
    </row>
    <row r="789" spans="7:8" ht="13" x14ac:dyDescent="0.15">
      <c r="G789" s="60"/>
      <c r="H789" s="21"/>
    </row>
    <row r="790" spans="7:8" ht="13" x14ac:dyDescent="0.15">
      <c r="G790" s="60"/>
      <c r="H790" s="21"/>
    </row>
    <row r="791" spans="7:8" ht="13" x14ac:dyDescent="0.15">
      <c r="G791" s="60"/>
      <c r="H791" s="21"/>
    </row>
    <row r="792" spans="7:8" ht="13" x14ac:dyDescent="0.15">
      <c r="G792" s="60"/>
      <c r="H792" s="21"/>
    </row>
    <row r="793" spans="7:8" ht="13" x14ac:dyDescent="0.15">
      <c r="G793" s="60"/>
      <c r="H793" s="21"/>
    </row>
    <row r="794" spans="7:8" ht="13" x14ac:dyDescent="0.15">
      <c r="G794" s="60"/>
      <c r="H794" s="21"/>
    </row>
    <row r="795" spans="7:8" ht="13" x14ac:dyDescent="0.15">
      <c r="G795" s="60"/>
      <c r="H795" s="21"/>
    </row>
    <row r="796" spans="7:8" ht="13" x14ac:dyDescent="0.15">
      <c r="G796" s="60"/>
      <c r="H796" s="21"/>
    </row>
    <row r="797" spans="7:8" ht="13" x14ac:dyDescent="0.15">
      <c r="G797" s="60"/>
      <c r="H797" s="21"/>
    </row>
    <row r="798" spans="7:8" ht="13" x14ac:dyDescent="0.15">
      <c r="G798" s="60"/>
      <c r="H798" s="21"/>
    </row>
    <row r="799" spans="7:8" ht="13" x14ac:dyDescent="0.15">
      <c r="G799" s="60"/>
      <c r="H799" s="21"/>
    </row>
    <row r="800" spans="7:8" ht="13" x14ac:dyDescent="0.15">
      <c r="G800" s="60"/>
      <c r="H800" s="21"/>
    </row>
    <row r="801" spans="7:8" ht="13" x14ac:dyDescent="0.15">
      <c r="G801" s="60"/>
      <c r="H801" s="21"/>
    </row>
    <row r="802" spans="7:8" ht="13" x14ac:dyDescent="0.15">
      <c r="G802" s="60"/>
      <c r="H802" s="21"/>
    </row>
    <row r="803" spans="7:8" ht="13" x14ac:dyDescent="0.15">
      <c r="G803" s="60"/>
      <c r="H803" s="21"/>
    </row>
    <row r="804" spans="7:8" ht="13" x14ac:dyDescent="0.15">
      <c r="G804" s="60"/>
      <c r="H804" s="21"/>
    </row>
    <row r="805" spans="7:8" ht="13" x14ac:dyDescent="0.15">
      <c r="G805" s="60"/>
      <c r="H805" s="21"/>
    </row>
    <row r="806" spans="7:8" ht="13" x14ac:dyDescent="0.15">
      <c r="G806" s="60"/>
      <c r="H806" s="21"/>
    </row>
    <row r="807" spans="7:8" ht="13" x14ac:dyDescent="0.15">
      <c r="G807" s="60"/>
      <c r="H807" s="21"/>
    </row>
    <row r="808" spans="7:8" ht="13" x14ac:dyDescent="0.15">
      <c r="G808" s="60"/>
      <c r="H808" s="21"/>
    </row>
    <row r="809" spans="7:8" ht="13" x14ac:dyDescent="0.15">
      <c r="G809" s="60"/>
      <c r="H809" s="21"/>
    </row>
    <row r="810" spans="7:8" ht="13" x14ac:dyDescent="0.15">
      <c r="G810" s="60"/>
      <c r="H810" s="21"/>
    </row>
    <row r="811" spans="7:8" ht="13" x14ac:dyDescent="0.15">
      <c r="G811" s="60"/>
      <c r="H811" s="21"/>
    </row>
    <row r="812" spans="7:8" ht="13" x14ac:dyDescent="0.15">
      <c r="G812" s="60"/>
      <c r="H812" s="21"/>
    </row>
    <row r="813" spans="7:8" ht="13" x14ac:dyDescent="0.15">
      <c r="G813" s="60"/>
      <c r="H813" s="21"/>
    </row>
    <row r="814" spans="7:8" ht="13" x14ac:dyDescent="0.15">
      <c r="G814" s="60"/>
      <c r="H814" s="21"/>
    </row>
    <row r="815" spans="7:8" ht="13" x14ac:dyDescent="0.15">
      <c r="G815" s="60"/>
      <c r="H815" s="21"/>
    </row>
    <row r="816" spans="7:8" ht="13" x14ac:dyDescent="0.15">
      <c r="G816" s="60"/>
      <c r="H816" s="21"/>
    </row>
    <row r="817" spans="7:8" ht="13" x14ac:dyDescent="0.15">
      <c r="G817" s="60"/>
      <c r="H817" s="21"/>
    </row>
    <row r="818" spans="7:8" ht="13" x14ac:dyDescent="0.15">
      <c r="G818" s="60"/>
      <c r="H818" s="21"/>
    </row>
    <row r="819" spans="7:8" ht="13" x14ac:dyDescent="0.15">
      <c r="G819" s="60"/>
      <c r="H819" s="21"/>
    </row>
    <row r="820" spans="7:8" ht="13" x14ac:dyDescent="0.15">
      <c r="G820" s="60"/>
      <c r="H820" s="21"/>
    </row>
    <row r="821" spans="7:8" ht="13" x14ac:dyDescent="0.15">
      <c r="G821" s="60"/>
      <c r="H821" s="21"/>
    </row>
    <row r="822" spans="7:8" ht="13" x14ac:dyDescent="0.15">
      <c r="G822" s="60"/>
      <c r="H822" s="21"/>
    </row>
    <row r="823" spans="7:8" ht="13" x14ac:dyDescent="0.15">
      <c r="G823" s="60"/>
      <c r="H823" s="21"/>
    </row>
    <row r="824" spans="7:8" ht="13" x14ac:dyDescent="0.15">
      <c r="G824" s="60"/>
      <c r="H824" s="21"/>
    </row>
    <row r="825" spans="7:8" ht="13" x14ac:dyDescent="0.15">
      <c r="G825" s="60"/>
      <c r="H825" s="21"/>
    </row>
    <row r="826" spans="7:8" ht="13" x14ac:dyDescent="0.15">
      <c r="G826" s="60"/>
      <c r="H826" s="21"/>
    </row>
    <row r="827" spans="7:8" ht="13" x14ac:dyDescent="0.15">
      <c r="G827" s="60"/>
      <c r="H827" s="21"/>
    </row>
    <row r="828" spans="7:8" ht="13" x14ac:dyDescent="0.15">
      <c r="G828" s="60"/>
      <c r="H828" s="21"/>
    </row>
    <row r="829" spans="7:8" ht="13" x14ac:dyDescent="0.15">
      <c r="G829" s="60"/>
      <c r="H829" s="21"/>
    </row>
    <row r="830" spans="7:8" ht="13" x14ac:dyDescent="0.15">
      <c r="G830" s="60"/>
      <c r="H830" s="21"/>
    </row>
    <row r="831" spans="7:8" ht="13" x14ac:dyDescent="0.15">
      <c r="G831" s="60"/>
      <c r="H831" s="21"/>
    </row>
    <row r="832" spans="7:8" ht="13" x14ac:dyDescent="0.15">
      <c r="G832" s="60"/>
      <c r="H832" s="21"/>
    </row>
    <row r="833" spans="7:8" ht="13" x14ac:dyDescent="0.15">
      <c r="G833" s="60"/>
      <c r="H833" s="21"/>
    </row>
    <row r="834" spans="7:8" ht="13" x14ac:dyDescent="0.15">
      <c r="G834" s="60"/>
      <c r="H834" s="21"/>
    </row>
    <row r="835" spans="7:8" ht="13" x14ac:dyDescent="0.15">
      <c r="G835" s="60"/>
      <c r="H835" s="21"/>
    </row>
    <row r="836" spans="7:8" ht="13" x14ac:dyDescent="0.15">
      <c r="G836" s="60"/>
      <c r="H836" s="21"/>
    </row>
    <row r="837" spans="7:8" ht="13" x14ac:dyDescent="0.15">
      <c r="G837" s="60"/>
      <c r="H837" s="21"/>
    </row>
    <row r="838" spans="7:8" ht="13" x14ac:dyDescent="0.15">
      <c r="G838" s="60"/>
      <c r="H838" s="21"/>
    </row>
    <row r="839" spans="7:8" ht="13" x14ac:dyDescent="0.15">
      <c r="G839" s="60"/>
      <c r="H839" s="21"/>
    </row>
    <row r="840" spans="7:8" ht="13" x14ac:dyDescent="0.15">
      <c r="G840" s="60"/>
      <c r="H840" s="21"/>
    </row>
    <row r="841" spans="7:8" ht="13" x14ac:dyDescent="0.15">
      <c r="G841" s="60"/>
      <c r="H841" s="21"/>
    </row>
    <row r="842" spans="7:8" ht="13" x14ac:dyDescent="0.15">
      <c r="G842" s="60"/>
      <c r="H842" s="21"/>
    </row>
    <row r="843" spans="7:8" ht="13" x14ac:dyDescent="0.15">
      <c r="G843" s="60"/>
      <c r="H843" s="21"/>
    </row>
    <row r="844" spans="7:8" ht="13" x14ac:dyDescent="0.15">
      <c r="G844" s="60"/>
      <c r="H844" s="21"/>
    </row>
    <row r="845" spans="7:8" ht="13" x14ac:dyDescent="0.15">
      <c r="G845" s="60"/>
      <c r="H845" s="21"/>
    </row>
    <row r="846" spans="7:8" ht="13" x14ac:dyDescent="0.15">
      <c r="G846" s="60"/>
      <c r="H846" s="21"/>
    </row>
    <row r="847" spans="7:8" ht="13" x14ac:dyDescent="0.15">
      <c r="G847" s="60"/>
      <c r="H847" s="21"/>
    </row>
    <row r="848" spans="7:8" ht="13" x14ac:dyDescent="0.15">
      <c r="G848" s="60"/>
      <c r="H848" s="21"/>
    </row>
    <row r="849" spans="7:8" ht="13" x14ac:dyDescent="0.15">
      <c r="G849" s="60"/>
      <c r="H849" s="21"/>
    </row>
    <row r="850" spans="7:8" ht="13" x14ac:dyDescent="0.15">
      <c r="G850" s="60"/>
      <c r="H850" s="21"/>
    </row>
    <row r="851" spans="7:8" ht="13" x14ac:dyDescent="0.15">
      <c r="G851" s="60"/>
      <c r="H851" s="21"/>
    </row>
    <row r="852" spans="7:8" ht="13" x14ac:dyDescent="0.15">
      <c r="G852" s="60"/>
      <c r="H852" s="21"/>
    </row>
    <row r="853" spans="7:8" ht="13" x14ac:dyDescent="0.15">
      <c r="G853" s="60"/>
      <c r="H853" s="21"/>
    </row>
    <row r="854" spans="7:8" ht="13" x14ac:dyDescent="0.15">
      <c r="G854" s="60"/>
      <c r="H854" s="21"/>
    </row>
    <row r="855" spans="7:8" ht="13" x14ac:dyDescent="0.15">
      <c r="G855" s="60"/>
      <c r="H855" s="21"/>
    </row>
    <row r="856" spans="7:8" ht="13" x14ac:dyDescent="0.15">
      <c r="G856" s="60"/>
      <c r="H856" s="21"/>
    </row>
    <row r="857" spans="7:8" ht="13" x14ac:dyDescent="0.15">
      <c r="G857" s="60"/>
      <c r="H857" s="21"/>
    </row>
    <row r="858" spans="7:8" ht="13" x14ac:dyDescent="0.15">
      <c r="G858" s="60"/>
      <c r="H858" s="21"/>
    </row>
    <row r="859" spans="7:8" ht="13" x14ac:dyDescent="0.15">
      <c r="G859" s="60"/>
      <c r="H859" s="21"/>
    </row>
    <row r="860" spans="7:8" ht="13" x14ac:dyDescent="0.15">
      <c r="G860" s="60"/>
      <c r="H860" s="21"/>
    </row>
    <row r="861" spans="7:8" ht="13" x14ac:dyDescent="0.15">
      <c r="G861" s="60"/>
      <c r="H861" s="21"/>
    </row>
    <row r="862" spans="7:8" ht="13" x14ac:dyDescent="0.15">
      <c r="G862" s="60"/>
      <c r="H862" s="21"/>
    </row>
    <row r="863" spans="7:8" ht="13" x14ac:dyDescent="0.15">
      <c r="G863" s="60"/>
      <c r="H863" s="21"/>
    </row>
    <row r="864" spans="7:8" ht="13" x14ac:dyDescent="0.15">
      <c r="G864" s="60"/>
      <c r="H864" s="21"/>
    </row>
    <row r="865" spans="7:8" ht="13" x14ac:dyDescent="0.15">
      <c r="G865" s="60"/>
      <c r="H865" s="21"/>
    </row>
    <row r="866" spans="7:8" ht="13" x14ac:dyDescent="0.15">
      <c r="G866" s="60"/>
      <c r="H866" s="21"/>
    </row>
    <row r="867" spans="7:8" ht="13" x14ac:dyDescent="0.15">
      <c r="G867" s="60"/>
      <c r="H867" s="21"/>
    </row>
    <row r="868" spans="7:8" ht="13" x14ac:dyDescent="0.15">
      <c r="G868" s="60"/>
      <c r="H868" s="21"/>
    </row>
    <row r="869" spans="7:8" ht="13" x14ac:dyDescent="0.15">
      <c r="G869" s="60"/>
      <c r="H869" s="21"/>
    </row>
    <row r="870" spans="7:8" ht="13" x14ac:dyDescent="0.15">
      <c r="G870" s="60"/>
      <c r="H870" s="21"/>
    </row>
    <row r="871" spans="7:8" ht="13" x14ac:dyDescent="0.15">
      <c r="G871" s="60"/>
      <c r="H871" s="21"/>
    </row>
    <row r="872" spans="7:8" ht="13" x14ac:dyDescent="0.15">
      <c r="G872" s="60"/>
      <c r="H872" s="21"/>
    </row>
    <row r="873" spans="7:8" ht="13" x14ac:dyDescent="0.15">
      <c r="G873" s="60"/>
      <c r="H873" s="21"/>
    </row>
    <row r="874" spans="7:8" ht="13" x14ac:dyDescent="0.15">
      <c r="G874" s="60"/>
      <c r="H874" s="21"/>
    </row>
    <row r="875" spans="7:8" ht="13" x14ac:dyDescent="0.15">
      <c r="G875" s="60"/>
      <c r="H875" s="21"/>
    </row>
    <row r="876" spans="7:8" ht="13" x14ac:dyDescent="0.15">
      <c r="G876" s="60"/>
      <c r="H876" s="21"/>
    </row>
    <row r="877" spans="7:8" ht="13" x14ac:dyDescent="0.15">
      <c r="G877" s="60"/>
      <c r="H877" s="21"/>
    </row>
    <row r="878" spans="7:8" ht="13" x14ac:dyDescent="0.15">
      <c r="G878" s="60"/>
      <c r="H878" s="21"/>
    </row>
    <row r="879" spans="7:8" ht="13" x14ac:dyDescent="0.15">
      <c r="G879" s="60"/>
      <c r="H879" s="21"/>
    </row>
    <row r="880" spans="7:8" ht="13" x14ac:dyDescent="0.15">
      <c r="G880" s="60"/>
      <c r="H880" s="21"/>
    </row>
    <row r="881" spans="7:8" ht="13" x14ac:dyDescent="0.15">
      <c r="G881" s="60"/>
      <c r="H881" s="21"/>
    </row>
    <row r="882" spans="7:8" ht="13" x14ac:dyDescent="0.15">
      <c r="G882" s="60"/>
      <c r="H882" s="21"/>
    </row>
    <row r="883" spans="7:8" ht="13" x14ac:dyDescent="0.15">
      <c r="G883" s="60"/>
      <c r="H883" s="21"/>
    </row>
    <row r="884" spans="7:8" ht="13" x14ac:dyDescent="0.15">
      <c r="G884" s="60"/>
      <c r="H884" s="21"/>
    </row>
    <row r="885" spans="7:8" ht="13" x14ac:dyDescent="0.15">
      <c r="G885" s="60"/>
      <c r="H885" s="21"/>
    </row>
    <row r="886" spans="7:8" ht="13" x14ac:dyDescent="0.15">
      <c r="G886" s="60"/>
      <c r="H886" s="21"/>
    </row>
    <row r="887" spans="7:8" ht="13" x14ac:dyDescent="0.15">
      <c r="G887" s="60"/>
      <c r="H887" s="21"/>
    </row>
    <row r="888" spans="7:8" ht="13" x14ac:dyDescent="0.15">
      <c r="G888" s="60"/>
      <c r="H888" s="21"/>
    </row>
    <row r="889" spans="7:8" ht="13" x14ac:dyDescent="0.15">
      <c r="G889" s="60"/>
      <c r="H889" s="21"/>
    </row>
    <row r="890" spans="7:8" ht="13" x14ac:dyDescent="0.15">
      <c r="G890" s="60"/>
      <c r="H890" s="21"/>
    </row>
    <row r="891" spans="7:8" ht="13" x14ac:dyDescent="0.15">
      <c r="G891" s="60"/>
      <c r="H891" s="21"/>
    </row>
    <row r="892" spans="7:8" ht="13" x14ac:dyDescent="0.15">
      <c r="G892" s="60"/>
      <c r="H892" s="21"/>
    </row>
    <row r="893" spans="7:8" ht="13" x14ac:dyDescent="0.15">
      <c r="G893" s="60"/>
      <c r="H893" s="21"/>
    </row>
    <row r="894" spans="7:8" ht="13" x14ac:dyDescent="0.15">
      <c r="G894" s="60"/>
      <c r="H894" s="21"/>
    </row>
    <row r="895" spans="7:8" ht="13" x14ac:dyDescent="0.15">
      <c r="G895" s="60"/>
      <c r="H895" s="21"/>
    </row>
    <row r="896" spans="7:8" ht="13" x14ac:dyDescent="0.15">
      <c r="G896" s="60"/>
      <c r="H896" s="21"/>
    </row>
    <row r="897" spans="7:8" ht="13" x14ac:dyDescent="0.15">
      <c r="G897" s="60"/>
      <c r="H897" s="21"/>
    </row>
    <row r="898" spans="7:8" ht="13" x14ac:dyDescent="0.15">
      <c r="G898" s="60"/>
      <c r="H898" s="21"/>
    </row>
    <row r="899" spans="7:8" ht="13" x14ac:dyDescent="0.15">
      <c r="G899" s="60"/>
      <c r="H899" s="21"/>
    </row>
    <row r="900" spans="7:8" ht="13" x14ac:dyDescent="0.15">
      <c r="G900" s="60"/>
      <c r="H900" s="21"/>
    </row>
    <row r="901" spans="7:8" ht="13" x14ac:dyDescent="0.15">
      <c r="G901" s="60"/>
      <c r="H901" s="21"/>
    </row>
    <row r="902" spans="7:8" ht="13" x14ac:dyDescent="0.15">
      <c r="G902" s="60"/>
      <c r="H902" s="21"/>
    </row>
    <row r="903" spans="7:8" ht="13" x14ac:dyDescent="0.15">
      <c r="G903" s="60"/>
      <c r="H903" s="21"/>
    </row>
    <row r="904" spans="7:8" ht="13" x14ac:dyDescent="0.15">
      <c r="G904" s="60"/>
      <c r="H904" s="21"/>
    </row>
    <row r="905" spans="7:8" ht="13" x14ac:dyDescent="0.15">
      <c r="G905" s="60"/>
      <c r="H905" s="21"/>
    </row>
    <row r="906" spans="7:8" ht="13" x14ac:dyDescent="0.15">
      <c r="G906" s="60"/>
      <c r="H906" s="21"/>
    </row>
    <row r="907" spans="7:8" ht="13" x14ac:dyDescent="0.15">
      <c r="G907" s="60"/>
      <c r="H907" s="21"/>
    </row>
    <row r="908" spans="7:8" ht="13" x14ac:dyDescent="0.15">
      <c r="G908" s="60"/>
      <c r="H908" s="21"/>
    </row>
    <row r="909" spans="7:8" ht="13" x14ac:dyDescent="0.15">
      <c r="G909" s="60"/>
      <c r="H909" s="21"/>
    </row>
    <row r="910" spans="7:8" ht="13" x14ac:dyDescent="0.15">
      <c r="G910" s="60"/>
      <c r="H910" s="21"/>
    </row>
    <row r="911" spans="7:8" ht="13" x14ac:dyDescent="0.15">
      <c r="G911" s="60"/>
      <c r="H911" s="21"/>
    </row>
    <row r="912" spans="7:8" ht="13" x14ac:dyDescent="0.15">
      <c r="G912" s="60"/>
      <c r="H912" s="21"/>
    </row>
    <row r="913" spans="7:8" ht="13" x14ac:dyDescent="0.15">
      <c r="G913" s="60"/>
      <c r="H913" s="21"/>
    </row>
    <row r="914" spans="7:8" ht="13" x14ac:dyDescent="0.15">
      <c r="G914" s="60"/>
      <c r="H914" s="21"/>
    </row>
    <row r="915" spans="7:8" ht="13" x14ac:dyDescent="0.15">
      <c r="G915" s="60"/>
      <c r="H915" s="21"/>
    </row>
    <row r="916" spans="7:8" ht="13" x14ac:dyDescent="0.15">
      <c r="G916" s="60"/>
      <c r="H916" s="21"/>
    </row>
    <row r="917" spans="7:8" ht="13" x14ac:dyDescent="0.15">
      <c r="G917" s="60"/>
      <c r="H917" s="21"/>
    </row>
    <row r="918" spans="7:8" ht="13" x14ac:dyDescent="0.15">
      <c r="G918" s="60"/>
      <c r="H918" s="21"/>
    </row>
    <row r="919" spans="7:8" ht="13" x14ac:dyDescent="0.15">
      <c r="G919" s="60"/>
      <c r="H919" s="21"/>
    </row>
    <row r="920" spans="7:8" ht="13" x14ac:dyDescent="0.15">
      <c r="G920" s="60"/>
      <c r="H920" s="21"/>
    </row>
    <row r="921" spans="7:8" ht="13" x14ac:dyDescent="0.15">
      <c r="G921" s="60"/>
      <c r="H921" s="21"/>
    </row>
    <row r="922" spans="7:8" ht="13" x14ac:dyDescent="0.15">
      <c r="G922" s="60"/>
      <c r="H922" s="21"/>
    </row>
    <row r="923" spans="7:8" ht="13" x14ac:dyDescent="0.15">
      <c r="G923" s="60"/>
      <c r="H923" s="21"/>
    </row>
    <row r="924" spans="7:8" ht="13" x14ac:dyDescent="0.15">
      <c r="G924" s="60"/>
      <c r="H924" s="21"/>
    </row>
    <row r="925" spans="7:8" ht="13" x14ac:dyDescent="0.15">
      <c r="G925" s="60"/>
      <c r="H925" s="21"/>
    </row>
    <row r="926" spans="7:8" ht="13" x14ac:dyDescent="0.15">
      <c r="G926" s="60"/>
      <c r="H926" s="21"/>
    </row>
    <row r="927" spans="7:8" ht="13" x14ac:dyDescent="0.15">
      <c r="G927" s="60"/>
      <c r="H927" s="21"/>
    </row>
    <row r="928" spans="7:8" ht="13" x14ac:dyDescent="0.15">
      <c r="G928" s="60"/>
      <c r="H928" s="21"/>
    </row>
    <row r="929" spans="7:8" ht="13" x14ac:dyDescent="0.15">
      <c r="G929" s="60"/>
      <c r="H929" s="21"/>
    </row>
    <row r="930" spans="7:8" ht="13" x14ac:dyDescent="0.15">
      <c r="G930" s="60"/>
      <c r="H930" s="21"/>
    </row>
    <row r="931" spans="7:8" ht="13" x14ac:dyDescent="0.15">
      <c r="G931" s="60"/>
      <c r="H931" s="21"/>
    </row>
    <row r="932" spans="7:8" ht="13" x14ac:dyDescent="0.15">
      <c r="G932" s="60"/>
      <c r="H932" s="21"/>
    </row>
    <row r="933" spans="7:8" ht="13" x14ac:dyDescent="0.15">
      <c r="G933" s="60"/>
      <c r="H933" s="21"/>
    </row>
    <row r="934" spans="7:8" ht="13" x14ac:dyDescent="0.15">
      <c r="G934" s="60"/>
      <c r="H934" s="21"/>
    </row>
    <row r="935" spans="7:8" ht="13" x14ac:dyDescent="0.15">
      <c r="G935" s="60"/>
      <c r="H935" s="21"/>
    </row>
    <row r="936" spans="7:8" ht="13" x14ac:dyDescent="0.15">
      <c r="G936" s="60"/>
      <c r="H936" s="21"/>
    </row>
    <row r="937" spans="7:8" ht="13" x14ac:dyDescent="0.15">
      <c r="G937" s="60"/>
      <c r="H937" s="21"/>
    </row>
    <row r="938" spans="7:8" ht="13" x14ac:dyDescent="0.15">
      <c r="G938" s="60"/>
      <c r="H938" s="21"/>
    </row>
    <row r="939" spans="7:8" ht="13" x14ac:dyDescent="0.15">
      <c r="G939" s="60"/>
      <c r="H939" s="21"/>
    </row>
    <row r="940" spans="7:8" ht="13" x14ac:dyDescent="0.15">
      <c r="G940" s="60"/>
      <c r="H940" s="21"/>
    </row>
    <row r="941" spans="7:8" ht="13" x14ac:dyDescent="0.15">
      <c r="G941" s="60"/>
      <c r="H941" s="21"/>
    </row>
    <row r="942" spans="7:8" ht="13" x14ac:dyDescent="0.15">
      <c r="G942" s="60"/>
      <c r="H942" s="21"/>
    </row>
    <row r="943" spans="7:8" ht="13" x14ac:dyDescent="0.15">
      <c r="G943" s="60"/>
      <c r="H943" s="21"/>
    </row>
    <row r="944" spans="7:8" ht="13" x14ac:dyDescent="0.15">
      <c r="G944" s="60"/>
      <c r="H944" s="21"/>
    </row>
    <row r="945" spans="7:8" ht="13" x14ac:dyDescent="0.15">
      <c r="G945" s="60"/>
      <c r="H945" s="21"/>
    </row>
    <row r="946" spans="7:8" ht="13" x14ac:dyDescent="0.15">
      <c r="G946" s="60"/>
      <c r="H946" s="21"/>
    </row>
    <row r="947" spans="7:8" ht="13" x14ac:dyDescent="0.15">
      <c r="G947" s="60"/>
      <c r="H947" s="21"/>
    </row>
    <row r="948" spans="7:8" ht="13" x14ac:dyDescent="0.15">
      <c r="G948" s="60"/>
      <c r="H948" s="21"/>
    </row>
    <row r="949" spans="7:8" ht="13" x14ac:dyDescent="0.15">
      <c r="G949" s="60"/>
      <c r="H949" s="21"/>
    </row>
    <row r="950" spans="7:8" ht="13" x14ac:dyDescent="0.15">
      <c r="G950" s="60"/>
      <c r="H950" s="21"/>
    </row>
    <row r="951" spans="7:8" ht="13" x14ac:dyDescent="0.15">
      <c r="G951" s="60"/>
      <c r="H951" s="21"/>
    </row>
    <row r="952" spans="7:8" ht="13" x14ac:dyDescent="0.15">
      <c r="G952" s="60"/>
      <c r="H952" s="21"/>
    </row>
    <row r="953" spans="7:8" ht="13" x14ac:dyDescent="0.15">
      <c r="G953" s="60"/>
      <c r="H953" s="21"/>
    </row>
    <row r="954" spans="7:8" ht="13" x14ac:dyDescent="0.15">
      <c r="G954" s="60"/>
      <c r="H954" s="21"/>
    </row>
    <row r="955" spans="7:8" ht="13" x14ac:dyDescent="0.15">
      <c r="G955" s="60"/>
      <c r="H955" s="21"/>
    </row>
    <row r="956" spans="7:8" ht="13" x14ac:dyDescent="0.15">
      <c r="G956" s="60"/>
      <c r="H956" s="21"/>
    </row>
    <row r="957" spans="7:8" ht="13" x14ac:dyDescent="0.15">
      <c r="G957" s="60"/>
      <c r="H957" s="21"/>
    </row>
    <row r="958" spans="7:8" ht="13" x14ac:dyDescent="0.15">
      <c r="G958" s="60"/>
      <c r="H958" s="21"/>
    </row>
    <row r="959" spans="7:8" ht="13" x14ac:dyDescent="0.15">
      <c r="G959" s="60"/>
      <c r="H959" s="21"/>
    </row>
    <row r="960" spans="7:8" ht="13" x14ac:dyDescent="0.15">
      <c r="G960" s="60"/>
      <c r="H960" s="21"/>
    </row>
    <row r="961" spans="7:8" ht="13" x14ac:dyDescent="0.15">
      <c r="G961" s="60"/>
      <c r="H961" s="21"/>
    </row>
    <row r="962" spans="7:8" ht="13" x14ac:dyDescent="0.15">
      <c r="G962" s="60"/>
      <c r="H962" s="21"/>
    </row>
    <row r="963" spans="7:8" ht="13" x14ac:dyDescent="0.15">
      <c r="G963" s="60"/>
      <c r="H963" s="21"/>
    </row>
    <row r="964" spans="7:8" ht="13" x14ac:dyDescent="0.15">
      <c r="G964" s="60"/>
      <c r="H964" s="21"/>
    </row>
    <row r="965" spans="7:8" ht="13" x14ac:dyDescent="0.15">
      <c r="G965" s="60"/>
      <c r="H965" s="21"/>
    </row>
    <row r="966" spans="7:8" ht="13" x14ac:dyDescent="0.15">
      <c r="G966" s="60"/>
      <c r="H966" s="21"/>
    </row>
    <row r="967" spans="7:8" ht="13" x14ac:dyDescent="0.15">
      <c r="G967" s="60"/>
      <c r="H967" s="21"/>
    </row>
    <row r="968" spans="7:8" ht="13" x14ac:dyDescent="0.15">
      <c r="G968" s="60"/>
      <c r="H968" s="21"/>
    </row>
    <row r="969" spans="7:8" ht="13" x14ac:dyDescent="0.15">
      <c r="G969" s="60"/>
      <c r="H969" s="21"/>
    </row>
    <row r="970" spans="7:8" ht="13" x14ac:dyDescent="0.15">
      <c r="G970" s="60"/>
      <c r="H970" s="21"/>
    </row>
    <row r="971" spans="7:8" ht="13" x14ac:dyDescent="0.15">
      <c r="G971" s="60"/>
      <c r="H971" s="21"/>
    </row>
    <row r="972" spans="7:8" ht="13" x14ac:dyDescent="0.15">
      <c r="G972" s="60"/>
      <c r="H972" s="21"/>
    </row>
    <row r="973" spans="7:8" ht="13" x14ac:dyDescent="0.15">
      <c r="G973" s="60"/>
      <c r="H973" s="21"/>
    </row>
    <row r="974" spans="7:8" ht="13" x14ac:dyDescent="0.15">
      <c r="G974" s="60"/>
      <c r="H974" s="21"/>
    </row>
    <row r="975" spans="7:8" ht="13" x14ac:dyDescent="0.15">
      <c r="G975" s="60"/>
      <c r="H975" s="21"/>
    </row>
    <row r="976" spans="7:8" ht="13" x14ac:dyDescent="0.15">
      <c r="G976" s="60"/>
      <c r="H976" s="21"/>
    </row>
    <row r="977" spans="7:8" ht="13" x14ac:dyDescent="0.15">
      <c r="G977" s="60"/>
      <c r="H977" s="21"/>
    </row>
    <row r="978" spans="7:8" ht="13" x14ac:dyDescent="0.15">
      <c r="G978" s="60"/>
      <c r="H978" s="21"/>
    </row>
    <row r="979" spans="7:8" ht="13" x14ac:dyDescent="0.15">
      <c r="G979" s="60"/>
      <c r="H979" s="21"/>
    </row>
    <row r="980" spans="7:8" ht="13" x14ac:dyDescent="0.15">
      <c r="G980" s="60"/>
      <c r="H980" s="21"/>
    </row>
    <row r="981" spans="7:8" ht="13" x14ac:dyDescent="0.15">
      <c r="G981" s="60"/>
      <c r="H981" s="21"/>
    </row>
    <row r="982" spans="7:8" ht="13" x14ac:dyDescent="0.15">
      <c r="G982" s="60"/>
      <c r="H982" s="21"/>
    </row>
    <row r="983" spans="7:8" ht="13" x14ac:dyDescent="0.15">
      <c r="G983" s="60"/>
      <c r="H983" s="21"/>
    </row>
    <row r="984" spans="7:8" ht="13" x14ac:dyDescent="0.15">
      <c r="G984" s="60"/>
      <c r="H984" s="21"/>
    </row>
    <row r="985" spans="7:8" ht="13" x14ac:dyDescent="0.15">
      <c r="G985" s="60"/>
      <c r="H985" s="21"/>
    </row>
    <row r="986" spans="7:8" ht="13" x14ac:dyDescent="0.15">
      <c r="G986" s="60"/>
      <c r="H986" s="21"/>
    </row>
    <row r="987" spans="7:8" ht="13" x14ac:dyDescent="0.15">
      <c r="G987" s="60"/>
      <c r="H987" s="21"/>
    </row>
    <row r="988" spans="7:8" ht="13" x14ac:dyDescent="0.15">
      <c r="G988" s="60"/>
      <c r="H988" s="21"/>
    </row>
    <row r="989" spans="7:8" ht="13" x14ac:dyDescent="0.15">
      <c r="G989" s="60"/>
      <c r="H989" s="21"/>
    </row>
    <row r="990" spans="7:8" ht="13" x14ac:dyDescent="0.15">
      <c r="G990" s="60"/>
      <c r="H990" s="21"/>
    </row>
    <row r="991" spans="7:8" ht="13" x14ac:dyDescent="0.15">
      <c r="G991" s="60"/>
      <c r="H991" s="21"/>
    </row>
    <row r="992" spans="7:8" ht="13" x14ac:dyDescent="0.15">
      <c r="G992" s="60"/>
      <c r="H992" s="21"/>
    </row>
    <row r="993" spans="3:8" ht="13" x14ac:dyDescent="0.15">
      <c r="G993" s="60"/>
      <c r="H993" s="21"/>
    </row>
    <row r="994" spans="3:8" ht="13" x14ac:dyDescent="0.15">
      <c r="G994" s="60"/>
      <c r="H994" s="21"/>
    </row>
    <row r="995" spans="3:8" ht="13" x14ac:dyDescent="0.15">
      <c r="G995" s="60"/>
      <c r="H995" s="21"/>
    </row>
    <row r="996" spans="3:8" ht="13" x14ac:dyDescent="0.15">
      <c r="G996" s="60"/>
      <c r="H996" s="21"/>
    </row>
    <row r="997" spans="3:8" ht="13" x14ac:dyDescent="0.15">
      <c r="G997" s="60"/>
      <c r="H997" s="21"/>
    </row>
    <row r="998" spans="3:8" ht="13" x14ac:dyDescent="0.15">
      <c r="G998" s="60"/>
      <c r="H998" s="21"/>
    </row>
    <row r="999" spans="3:8" ht="13" x14ac:dyDescent="0.15">
      <c r="G999" s="60"/>
      <c r="H999" s="21"/>
    </row>
    <row r="1000" spans="3:8" ht="13" x14ac:dyDescent="0.15">
      <c r="G1000" s="60"/>
      <c r="H1000" s="21"/>
    </row>
    <row r="1001" spans="3:8" ht="13" x14ac:dyDescent="0.15">
      <c r="G1001" s="60"/>
      <c r="H1001" s="21"/>
    </row>
    <row r="1002" spans="3:8" ht="13" x14ac:dyDescent="0.15">
      <c r="G1002" s="60"/>
      <c r="H1002" s="21"/>
    </row>
    <row r="1003" spans="3:8" ht="13" x14ac:dyDescent="0.15">
      <c r="G1003" s="60"/>
      <c r="H1003" s="21"/>
    </row>
    <row r="1004" spans="3:8" ht="13" x14ac:dyDescent="0.15">
      <c r="G1004" s="60"/>
      <c r="H1004" s="21"/>
    </row>
    <row r="1005" spans="3:8" ht="13" x14ac:dyDescent="0.15">
      <c r="G1005" s="60"/>
      <c r="H1005" s="21"/>
    </row>
    <row r="1006" spans="3:8" ht="13" x14ac:dyDescent="0.15">
      <c r="C1006" s="2"/>
      <c r="G1006" s="60"/>
      <c r="H1006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/>
  </sheetViews>
  <sheetFormatPr baseColWidth="10" defaultColWidth="14.5" defaultRowHeight="15.75" customHeight="1" x14ac:dyDescent="0.15"/>
  <sheetData>
    <row r="1" spans="1:27" ht="15.75" customHeight="1" x14ac:dyDescent="0.15">
      <c r="A1" s="1" t="s">
        <v>139</v>
      </c>
      <c r="B1" s="1" t="s">
        <v>140</v>
      </c>
      <c r="C1" s="1" t="s">
        <v>322</v>
      </c>
      <c r="D1" s="1" t="s">
        <v>323</v>
      </c>
      <c r="E1" s="1" t="s">
        <v>143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 customHeight="1" x14ac:dyDescent="0.15">
      <c r="A2" s="4">
        <v>42221</v>
      </c>
      <c r="B2" s="2" t="s">
        <v>324</v>
      </c>
      <c r="C2" s="2">
        <v>7.6153513000000006E-2</v>
      </c>
      <c r="D2" s="2">
        <v>8.9956059000000005E-2</v>
      </c>
      <c r="E2" s="2">
        <f>0.9*0.25</f>
        <v>0.22500000000000001</v>
      </c>
    </row>
    <row r="3" spans="1:27" ht="15.75" customHeight="1" x14ac:dyDescent="0.15">
      <c r="B3" s="2" t="s">
        <v>325</v>
      </c>
      <c r="C3" s="2">
        <v>7.1008671999999995E-2</v>
      </c>
      <c r="D3" s="2">
        <v>8.3240997999999997E-2</v>
      </c>
    </row>
    <row r="4" spans="1:27" ht="15.75" customHeight="1" x14ac:dyDescent="0.15">
      <c r="B4" s="2" t="s">
        <v>326</v>
      </c>
      <c r="C4" s="2">
        <v>8.1796741000000006E-2</v>
      </c>
      <c r="D4" s="2">
        <v>9.2725190999999998E-2</v>
      </c>
    </row>
    <row r="5" spans="1:27" ht="15.75" customHeight="1" x14ac:dyDescent="0.15">
      <c r="B5" s="2" t="s">
        <v>327</v>
      </c>
      <c r="C5" s="2">
        <v>8.3372532999999999E-2</v>
      </c>
      <c r="D5" s="2">
        <v>9.1606480000000004E-2</v>
      </c>
    </row>
    <row r="6" spans="1:27" ht="15.75" customHeight="1" x14ac:dyDescent="0.15">
      <c r="B6" s="2" t="s">
        <v>328</v>
      </c>
      <c r="C6" s="2">
        <v>7.7882093999999999E-2</v>
      </c>
      <c r="D6" s="2">
        <v>7.9530642999999998E-2</v>
      </c>
    </row>
    <row r="7" spans="1:27" ht="15.75" customHeight="1" x14ac:dyDescent="0.15">
      <c r="B7" s="2" t="s">
        <v>329</v>
      </c>
      <c r="C7" s="2">
        <v>7.4002418E-2</v>
      </c>
      <c r="D7" s="2">
        <v>8.5570663000000005E-2</v>
      </c>
    </row>
    <row r="8" spans="1:27" ht="15.75" customHeight="1" x14ac:dyDescent="0.15">
      <c r="B8" s="2" t="s">
        <v>330</v>
      </c>
      <c r="C8" s="2">
        <v>8.9288751999999999E-2</v>
      </c>
      <c r="D8" s="2">
        <v>9.0892015000000007E-2</v>
      </c>
    </row>
    <row r="9" spans="1:27" ht="15.75" customHeight="1" x14ac:dyDescent="0.15">
      <c r="B9" s="2" t="s">
        <v>332</v>
      </c>
      <c r="C9" s="2">
        <v>9.2232602999999996E-2</v>
      </c>
      <c r="D9" s="2">
        <v>9.8226230999999997E-2</v>
      </c>
    </row>
    <row r="10" spans="1:27" ht="15.75" customHeight="1" x14ac:dyDescent="0.15">
      <c r="B10" s="2" t="s">
        <v>333</v>
      </c>
      <c r="C10" s="2">
        <v>8.0487933999999997E-2</v>
      </c>
      <c r="D10" s="2">
        <v>9.1517108E-2</v>
      </c>
    </row>
    <row r="11" spans="1:27" ht="15.75" customHeight="1" x14ac:dyDescent="0.15">
      <c r="B11" s="2" t="s">
        <v>334</v>
      </c>
      <c r="C11" s="2">
        <v>8.2146422999999996E-2</v>
      </c>
      <c r="D11" s="2">
        <v>8.8311886000000006E-2</v>
      </c>
    </row>
    <row r="12" spans="1:27" ht="15.75" customHeight="1" x14ac:dyDescent="0.15">
      <c r="B12" s="2" t="s">
        <v>336</v>
      </c>
      <c r="C12" s="2">
        <v>8.4866049999999998E-2</v>
      </c>
      <c r="D12" s="2">
        <v>9.5512093000000006E-2</v>
      </c>
    </row>
    <row r="13" spans="1:27" ht="15.75" customHeight="1" x14ac:dyDescent="0.15">
      <c r="B13" s="2" t="s">
        <v>337</v>
      </c>
      <c r="C13" s="2">
        <v>8.8311886000000006E-2</v>
      </c>
      <c r="D13" s="2">
        <v>9.2814812999999996E-2</v>
      </c>
    </row>
    <row r="14" spans="1:27" ht="15.75" customHeight="1" x14ac:dyDescent="0.15">
      <c r="B14" s="2" t="s">
        <v>338</v>
      </c>
      <c r="C14" s="2">
        <v>6.9307180999999995E-2</v>
      </c>
    </row>
    <row r="15" spans="1:27" ht="15.75" customHeight="1" x14ac:dyDescent="0.15">
      <c r="B15" s="2" t="s">
        <v>338</v>
      </c>
      <c r="C15" s="2">
        <v>6.3822926000000002E-2</v>
      </c>
    </row>
    <row r="16" spans="1:27" ht="15.75" customHeight="1" x14ac:dyDescent="0.15">
      <c r="B16" s="2"/>
    </row>
    <row r="17" spans="2:2" ht="15.75" customHeight="1" x14ac:dyDescent="0.15">
      <c r="B17" s="2" t="s">
        <v>339</v>
      </c>
    </row>
    <row r="18" spans="2:2" ht="15.75" customHeight="1" x14ac:dyDescent="0.15">
      <c r="B18" s="2" t="s">
        <v>340</v>
      </c>
    </row>
    <row r="19" spans="2:2" ht="15.75" customHeight="1" x14ac:dyDescent="0.15">
      <c r="B19" s="2" t="s">
        <v>341</v>
      </c>
    </row>
    <row r="20" spans="2:2" ht="15.75" customHeight="1" x14ac:dyDescent="0.15">
      <c r="B20" s="2" t="s">
        <v>342</v>
      </c>
    </row>
    <row r="21" spans="2:2" ht="15.75" customHeight="1" x14ac:dyDescent="0.15">
      <c r="B21" s="2" t="s">
        <v>343</v>
      </c>
    </row>
    <row r="22" spans="2:2" ht="15.75" customHeight="1" x14ac:dyDescent="0.15">
      <c r="B22" s="2" t="s">
        <v>344</v>
      </c>
    </row>
    <row r="23" spans="2:2" ht="15.75" customHeight="1" x14ac:dyDescent="0.15">
      <c r="B23" s="2" t="s">
        <v>345</v>
      </c>
    </row>
    <row r="24" spans="2:2" ht="15.75" customHeight="1" x14ac:dyDescent="0.15">
      <c r="B24" s="2" t="s">
        <v>346</v>
      </c>
    </row>
    <row r="25" spans="2:2" ht="15.75" customHeight="1" x14ac:dyDescent="0.15">
      <c r="B25" s="2" t="s">
        <v>347</v>
      </c>
    </row>
    <row r="26" spans="2:2" ht="15.75" customHeight="1" x14ac:dyDescent="0.15">
      <c r="B26" s="2" t="s">
        <v>348</v>
      </c>
    </row>
    <row r="27" spans="2:2" ht="15.75" customHeight="1" x14ac:dyDescent="0.15">
      <c r="B27" s="2" t="s">
        <v>349</v>
      </c>
    </row>
    <row r="28" spans="2:2" ht="15.75" customHeight="1" x14ac:dyDescent="0.15">
      <c r="B28" s="2" t="s">
        <v>350</v>
      </c>
    </row>
    <row r="29" spans="2:2" ht="15.75" customHeight="1" x14ac:dyDescent="0.15">
      <c r="B29" s="2"/>
    </row>
    <row r="30" spans="2:2" ht="15.75" customHeight="1" x14ac:dyDescent="0.15">
      <c r="B30" s="2" t="s">
        <v>351</v>
      </c>
    </row>
    <row r="31" spans="2:2" ht="15.75" customHeight="1" x14ac:dyDescent="0.15">
      <c r="B31" s="2" t="s">
        <v>352</v>
      </c>
    </row>
    <row r="32" spans="2:2" ht="15.75" customHeight="1" x14ac:dyDescent="0.15">
      <c r="B32" s="2" t="s">
        <v>353</v>
      </c>
    </row>
    <row r="33" spans="2:2" ht="15.75" customHeight="1" x14ac:dyDescent="0.15">
      <c r="B33" s="2" t="s">
        <v>354</v>
      </c>
    </row>
    <row r="34" spans="2:2" ht="15.75" customHeight="1" x14ac:dyDescent="0.15">
      <c r="B34" s="2" t="s">
        <v>355</v>
      </c>
    </row>
    <row r="35" spans="2:2" ht="15.75" customHeight="1" x14ac:dyDescent="0.15">
      <c r="B35" s="2" t="s">
        <v>356</v>
      </c>
    </row>
    <row r="36" spans="2:2" ht="15.75" customHeight="1" x14ac:dyDescent="0.15">
      <c r="B36" s="2" t="s">
        <v>357</v>
      </c>
    </row>
    <row r="37" spans="2:2" ht="15.75" customHeight="1" x14ac:dyDescent="0.15">
      <c r="B37" s="2" t="s">
        <v>358</v>
      </c>
    </row>
    <row r="38" spans="2:2" ht="15.75" customHeight="1" x14ac:dyDescent="0.15">
      <c r="B38" s="2" t="s">
        <v>359</v>
      </c>
    </row>
    <row r="39" spans="2:2" ht="15.75" customHeight="1" x14ac:dyDescent="0.15">
      <c r="B39" s="2" t="s">
        <v>360</v>
      </c>
    </row>
    <row r="40" spans="2:2" ht="15.75" customHeight="1" x14ac:dyDescent="0.15">
      <c r="B40" s="2" t="s">
        <v>361</v>
      </c>
    </row>
    <row r="41" spans="2:2" ht="15.75" customHeight="1" x14ac:dyDescent="0.15">
      <c r="B41" s="2" t="s">
        <v>362</v>
      </c>
    </row>
    <row r="42" spans="2:2" ht="15.75" customHeight="1" x14ac:dyDescent="0.15">
      <c r="B42" s="2"/>
    </row>
    <row r="43" spans="2:2" ht="15.75" customHeight="1" x14ac:dyDescent="0.15">
      <c r="B43" s="2" t="s">
        <v>363</v>
      </c>
    </row>
    <row r="44" spans="2:2" ht="15.75" customHeight="1" x14ac:dyDescent="0.15">
      <c r="B44" s="2" t="s">
        <v>364</v>
      </c>
    </row>
    <row r="45" spans="2:2" ht="15.75" customHeight="1" x14ac:dyDescent="0.15">
      <c r="B45" s="2" t="s">
        <v>365</v>
      </c>
    </row>
    <row r="46" spans="2:2" ht="15.75" customHeight="1" x14ac:dyDescent="0.15">
      <c r="B46" s="2" t="s">
        <v>366</v>
      </c>
    </row>
    <row r="47" spans="2:2" ht="15.75" customHeight="1" x14ac:dyDescent="0.15">
      <c r="B47" s="2" t="s">
        <v>367</v>
      </c>
    </row>
    <row r="48" spans="2:2" ht="15.75" customHeight="1" x14ac:dyDescent="0.15">
      <c r="B48" s="2" t="s">
        <v>368</v>
      </c>
    </row>
    <row r="49" spans="2:2" ht="15.75" customHeight="1" x14ac:dyDescent="0.15">
      <c r="B49" s="2" t="s">
        <v>369</v>
      </c>
    </row>
    <row r="50" spans="2:2" ht="15.75" customHeight="1" x14ac:dyDescent="0.15">
      <c r="B50" s="2" t="s">
        <v>370</v>
      </c>
    </row>
    <row r="51" spans="2:2" ht="13" x14ac:dyDescent="0.15">
      <c r="B51" s="2" t="s">
        <v>371</v>
      </c>
    </row>
    <row r="52" spans="2:2" ht="13" x14ac:dyDescent="0.15">
      <c r="B52" s="2" t="s">
        <v>372</v>
      </c>
    </row>
    <row r="53" spans="2:2" ht="13" x14ac:dyDescent="0.15">
      <c r="B53" s="2" t="s">
        <v>373</v>
      </c>
    </row>
    <row r="54" spans="2:2" ht="13" x14ac:dyDescent="0.15">
      <c r="B54" s="2" t="s">
        <v>374</v>
      </c>
    </row>
    <row r="55" spans="2:2" ht="13" x14ac:dyDescent="0.15">
      <c r="B55" s="2"/>
    </row>
    <row r="56" spans="2:2" ht="13" x14ac:dyDescent="0.15">
      <c r="B56" s="2" t="s">
        <v>375</v>
      </c>
    </row>
    <row r="57" spans="2:2" ht="13" x14ac:dyDescent="0.15">
      <c r="B57" s="2" t="s">
        <v>376</v>
      </c>
    </row>
    <row r="58" spans="2:2" ht="13" x14ac:dyDescent="0.15">
      <c r="B58" s="2" t="s">
        <v>377</v>
      </c>
    </row>
    <row r="59" spans="2:2" ht="13" x14ac:dyDescent="0.15">
      <c r="B59" s="2" t="s">
        <v>378</v>
      </c>
    </row>
    <row r="60" spans="2:2" ht="13" x14ac:dyDescent="0.15">
      <c r="B60" s="2" t="s">
        <v>379</v>
      </c>
    </row>
    <row r="61" spans="2:2" ht="13" x14ac:dyDescent="0.15">
      <c r="B61" s="2" t="s">
        <v>380</v>
      </c>
    </row>
    <row r="62" spans="2:2" ht="13" x14ac:dyDescent="0.15">
      <c r="B62" s="2" t="s">
        <v>381</v>
      </c>
    </row>
    <row r="63" spans="2:2" ht="13" x14ac:dyDescent="0.15">
      <c r="B63" s="2" t="s">
        <v>382</v>
      </c>
    </row>
    <row r="64" spans="2:2" ht="13" x14ac:dyDescent="0.15">
      <c r="B64" s="2" t="s">
        <v>383</v>
      </c>
    </row>
    <row r="65" spans="2:2" ht="13" x14ac:dyDescent="0.15">
      <c r="B65" s="2" t="s">
        <v>384</v>
      </c>
    </row>
    <row r="66" spans="2:2" ht="13" x14ac:dyDescent="0.15">
      <c r="B66" s="2" t="s">
        <v>385</v>
      </c>
    </row>
    <row r="67" spans="2:2" ht="13" x14ac:dyDescent="0.15">
      <c r="B67" s="2" t="s">
        <v>386</v>
      </c>
    </row>
    <row r="69" spans="2:2" ht="13" x14ac:dyDescent="0.15">
      <c r="B69" s="2" t="s">
        <v>387</v>
      </c>
    </row>
    <row r="70" spans="2:2" ht="13" x14ac:dyDescent="0.15">
      <c r="B70" s="2" t="s">
        <v>388</v>
      </c>
    </row>
    <row r="71" spans="2:2" ht="13" x14ac:dyDescent="0.15">
      <c r="B71" s="2" t="s">
        <v>389</v>
      </c>
    </row>
    <row r="72" spans="2:2" ht="13" x14ac:dyDescent="0.15">
      <c r="B72" s="2" t="s">
        <v>390</v>
      </c>
    </row>
    <row r="73" spans="2:2" ht="13" x14ac:dyDescent="0.15">
      <c r="B73" s="2" t="s">
        <v>391</v>
      </c>
    </row>
    <row r="74" spans="2:2" ht="13" x14ac:dyDescent="0.15">
      <c r="B74" s="2" t="s">
        <v>392</v>
      </c>
    </row>
    <row r="75" spans="2:2" ht="13" x14ac:dyDescent="0.15">
      <c r="B75" s="2" t="s">
        <v>393</v>
      </c>
    </row>
    <row r="76" spans="2:2" ht="13" x14ac:dyDescent="0.15">
      <c r="B76" s="2" t="s">
        <v>394</v>
      </c>
    </row>
    <row r="77" spans="2:2" ht="13" x14ac:dyDescent="0.15">
      <c r="B77" s="2" t="s">
        <v>395</v>
      </c>
    </row>
    <row r="78" spans="2:2" ht="13" x14ac:dyDescent="0.15">
      <c r="B78" s="2" t="s">
        <v>396</v>
      </c>
    </row>
    <row r="79" spans="2:2" ht="13" x14ac:dyDescent="0.15">
      <c r="B79" s="2" t="s">
        <v>397</v>
      </c>
    </row>
    <row r="80" spans="2:2" ht="13" x14ac:dyDescent="0.15">
      <c r="B80" s="2" t="s">
        <v>398</v>
      </c>
    </row>
    <row r="82" spans="2:2" ht="13" x14ac:dyDescent="0.15">
      <c r="B82" s="2" t="s">
        <v>399</v>
      </c>
    </row>
    <row r="83" spans="2:2" ht="13" x14ac:dyDescent="0.15">
      <c r="B83" s="2" t="s">
        <v>400</v>
      </c>
    </row>
    <row r="84" spans="2:2" ht="13" x14ac:dyDescent="0.15">
      <c r="B84" s="2" t="s">
        <v>401</v>
      </c>
    </row>
    <row r="85" spans="2:2" ht="13" x14ac:dyDescent="0.15">
      <c r="B85" s="2" t="s">
        <v>402</v>
      </c>
    </row>
    <row r="86" spans="2:2" ht="13" x14ac:dyDescent="0.15">
      <c r="B86" s="2" t="s">
        <v>403</v>
      </c>
    </row>
    <row r="87" spans="2:2" ht="13" x14ac:dyDescent="0.15">
      <c r="B87" s="2" t="s">
        <v>404</v>
      </c>
    </row>
    <row r="88" spans="2:2" ht="13" x14ac:dyDescent="0.15">
      <c r="B88" s="2" t="s">
        <v>405</v>
      </c>
    </row>
    <row r="89" spans="2:2" ht="13" x14ac:dyDescent="0.15">
      <c r="B89" s="2" t="s">
        <v>406</v>
      </c>
    </row>
    <row r="90" spans="2:2" ht="13" x14ac:dyDescent="0.15">
      <c r="B90" s="2" t="s">
        <v>407</v>
      </c>
    </row>
    <row r="91" spans="2:2" ht="13" x14ac:dyDescent="0.15">
      <c r="B91" s="2" t="s">
        <v>408</v>
      </c>
    </row>
    <row r="92" spans="2:2" ht="13" x14ac:dyDescent="0.15">
      <c r="B92" s="2" t="s">
        <v>409</v>
      </c>
    </row>
    <row r="93" spans="2:2" ht="13" x14ac:dyDescent="0.15">
      <c r="B93" s="2" t="s">
        <v>410</v>
      </c>
    </row>
    <row r="95" spans="2:2" ht="13" x14ac:dyDescent="0.15">
      <c r="B95" s="2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Hole Information</vt:lpstr>
      <vt:lpstr>DNA</vt:lpstr>
      <vt:lpstr>Field Note Sheet Template</vt:lpstr>
      <vt:lpstr>YSI Probe Raw Data</vt:lpstr>
      <vt:lpstr>Sulfide</vt:lpstr>
      <vt:lpstr>Biomass</vt:lpstr>
      <vt:lpstr>Iron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Dawson</cp:lastModifiedBy>
  <dcterms:created xsi:type="dcterms:W3CDTF">2016-07-15T17:07:40Z</dcterms:created>
  <dcterms:modified xsi:type="dcterms:W3CDTF">2016-07-15T17:07:41Z</dcterms:modified>
</cp:coreProperties>
</file>