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79368AB-42CE-4752-8795-B9693917E139}" xr6:coauthVersionLast="44" xr6:coauthVersionMax="44" xr10:uidLastSave="{00000000-0000-0000-0000-000000000000}"/>
  <bookViews>
    <workbookView xWindow="-108" yWindow="-108" windowWidth="23256" windowHeight="12576" activeTab="7" xr2:uid="{00000000-000D-0000-FFFF-FFFF00000000}"/>
  </bookViews>
  <sheets>
    <sheet name="FE" sheetId="4" r:id="rId1"/>
    <sheet name="EPS comparison" sheetId="2" r:id="rId2"/>
    <sheet name="II-B2-FE" sheetId="1" r:id="rId3"/>
    <sheet name="EPS-case1" sheetId="6" r:id="rId4"/>
    <sheet name="EPS-case2" sheetId="7" r:id="rId5"/>
    <sheet name="EPS-case3" sheetId="5" r:id="rId6"/>
    <sheet name="guidelines" sheetId="8" r:id="rId7"/>
    <sheet name="Planilha3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7" l="1"/>
  <c r="C18" i="7" s="1"/>
  <c r="C19" i="7" s="1"/>
  <c r="C20" i="7" s="1"/>
  <c r="C21" i="7" s="1"/>
  <c r="C22" i="7" s="1"/>
  <c r="C28" i="7"/>
  <c r="C29" i="7" s="1"/>
  <c r="C30" i="7" s="1"/>
  <c r="C31" i="7" s="1"/>
  <c r="C32" i="7" s="1"/>
  <c r="C33" i="7" s="1"/>
  <c r="I28" i="7"/>
  <c r="I29" i="7" s="1"/>
  <c r="I30" i="7" s="1"/>
  <c r="I31" i="7" s="1"/>
  <c r="I32" i="7" s="1"/>
  <c r="I33" i="7" s="1"/>
  <c r="I17" i="7"/>
  <c r="I18" i="7" s="1"/>
  <c r="I19" i="7" s="1"/>
  <c r="I20" i="7" s="1"/>
  <c r="I21" i="7" s="1"/>
  <c r="I22" i="7" s="1"/>
  <c r="S16" i="6" l="1"/>
  <c r="S17" i="6" s="1"/>
  <c r="S18" i="6" s="1"/>
  <c r="S19" i="6" s="1"/>
  <c r="S20" i="6" s="1"/>
  <c r="S21" i="6" s="1"/>
  <c r="S71" i="6"/>
  <c r="S72" i="6" s="1"/>
  <c r="S73" i="6" s="1"/>
  <c r="S74" i="6" s="1"/>
  <c r="S75" i="6" s="1"/>
  <c r="S76" i="6" s="1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1" i="5"/>
  <c r="AQ42" i="5" s="1"/>
  <c r="AQ43" i="5" s="1"/>
  <c r="AQ44" i="5" s="1"/>
  <c r="AQ45" i="5" s="1"/>
  <c r="AQ46" i="5" s="1"/>
  <c r="AK41" i="5"/>
  <c r="AK42" i="5" s="1"/>
  <c r="AK43" i="5" s="1"/>
  <c r="AK44" i="5" s="1"/>
  <c r="AK45" i="5" s="1"/>
  <c r="AK46" i="5" s="1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<sst xmlns="http://schemas.openxmlformats.org/spreadsheetml/2006/main" count="424" uniqueCount="138">
  <si>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</si>
  <si>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</si>
  <si>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</si>
  <si>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</si>
  <si>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</si>
  <si>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</si>
  <si>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</si>
  <si>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</si>
  <si>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</si>
  <si>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</si>
  <si>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</si>
  <si>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</si>
  <si>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</si>
  <si>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</si>
  <si>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</si>
  <si>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</si>
  <si>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</si>
  <si>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</si>
  <si>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</si>
  <si>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</si>
  <si>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</si>
  <si>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</si>
  <si>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</si>
  <si>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</si>
  <si>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</si>
  <si>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</si>
  <si>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</si>
  <si>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</si>
  <si>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</si>
  <si>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</si>
  <si>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</si>
  <si>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</si>
  <si>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</si>
  <si>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</si>
  <si>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</si>
  <si>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</si>
  <si>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</si>
  <si>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</si>
  <si>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</si>
  <si>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</si>
  <si>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</si>
  <si>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</si>
  <si>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</si>
  <si>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</si>
  <si>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</si>
  <si>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</si>
  <si>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</si>
  <si>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</si>
  <si>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</si>
  <si>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</si>
  <si>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</si>
  <si>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</si>
  <si>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</si>
  <si>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</si>
  <si>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</si>
  <si>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</si>
  <si>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</si>
  <si>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</si>
  <si>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</si>
  <si>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</si>
  <si>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</si>
  <si>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</si>
  <si>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</si>
  <si>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</si>
  <si>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</si>
  <si>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</si>
  <si>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</si>
  <si>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</si>
  <si>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</si>
  <si>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</si>
  <si>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</si>
  <si>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</si>
  <si>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</si>
  <si>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</si>
  <si>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</si>
  <si>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</si>
  <si>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</si>
  <si>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</si>
  <si>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</si>
  <si>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</si>
  <si>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</si>
  <si>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</si>
  <si>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</si>
  <si>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</si>
  <si>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</si>
  <si>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</si>
  <si>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</si>
  <si>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</si>
  <si>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</si>
  <si>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</si>
  <si>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</si>
  <si>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</si>
  <si>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</si>
  <si>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</si>
  <si>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</si>
  <si>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</si>
  <si>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</si>
  <si>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</si>
  <si>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</si>
  <si>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</si>
  <si>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</si>
  <si>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</si>
  <si>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</si>
  <si>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</si>
  <si>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</si>
  <si>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</si>
  <si>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</si>
  <si>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</si>
  <si>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</si>
  <si>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</si>
  <si>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</si>
  <si>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</si>
  <si>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</si>
  <si>
    <t>&gt;&gt; o desempenho é aparentemente insensível a variações em lambda theta entre 0.5 e 10</t>
  </si>
  <si>
    <t>&gt;&gt; fixando lambda_theta em 2, o desempenho fica semelhante com lambda a entre 1.5 e 5</t>
  </si>
  <si>
    <t>CASO 2</t>
  </si>
  <si>
    <t>CASO2</t>
  </si>
  <si>
    <t>OK, há alguma sensibilidade com lambda.</t>
  </si>
  <si>
    <t>Mas antes disso, seguindo a linha do que o PE escreveu, precisamos:</t>
  </si>
  <si>
    <t>retirar os operadores mediana desnecessários</t>
  </si>
  <si>
    <t>a) performance sensibility wrt the choice of lambda, polynomial order d, and fixed threshold values.</t>
  </si>
  <si>
    <t xml:space="preserve">c) investigate the source of bias in the phasor frequency estimate and a way to compensate for it. </t>
  </si>
  <si>
    <t xml:space="preserve">b) to remove the arbitrary choices of the fixed threshold values, I would strongly recommend you to re-think the formulation of the detectors, 
in order to remove the unnecessary median operators and to incorporate the maximum variation of the smooth function s[n] as a means to guide the threshold choice. </t>
  </si>
  <si>
    <t>Estudo do detector de magnitude</t>
  </si>
  <si>
    <t>1 - retiramos o operador mediana desnecessário</t>
  </si>
  <si>
    <t>Não houve alteração no desempenho.</t>
  </si>
  <si>
    <t>2 - investigar a variação normal do sinal de detecção e os valores típicos de pico.</t>
  </si>
  <si>
    <t>3 - determinar um valor de limiar condizente com 2</t>
  </si>
  <si>
    <t>Como?</t>
  </si>
  <si>
    <t>Vamos começar pelo pior caso para magnitude</t>
  </si>
  <si>
    <t>SNR = 30db</t>
  </si>
  <si>
    <t>Ph = 90 graus</t>
  </si>
  <si>
    <t>provavelmente há influência de lambda_a</t>
  </si>
  <si>
    <t>Escolhemos d = 0, polinomio constante.</t>
  </si>
  <si>
    <t>Para o caso 1, com SNR 60 db e phi0 = 90 graus</t>
  </si>
  <si>
    <t>SNR = 30</t>
  </si>
  <si>
    <t>Para fins de determinação do limiar, precisamos definir uma variação normal de dm.</t>
  </si>
  <si>
    <t>para d = 1, entre os pontos 0 a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</si>
</sst>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00000"/>
    <numFmt numFmtId="166" formatCode="0.00000"/>
    <numFmt numFmtId="167" formatCode="0.0000"/>
    <numFmt numFmtId="168" formatCode="0.0%"/>
    <numFmt numFmtId="169" formatCode="_-* #,##0.00000_-;\-* #,##0.00000_-;_-* &quot;-&quot;??_-;_-@_-"/>
    <numFmt numFmtId="170" formatCode="_-* #,##0.000000_-;\-* #,##0.000000_-;_-* &quot;-&quot;??_-;_-@_-"/>
    <numFmt numFmtId="171" formatCode="0.000"/>
    <numFmt numFmtId="172" formatCode="0.0"/>
    <numFmt numFmtId="173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9" fontId="0" fillId="0" borderId="0" xfId="1" applyNumberFormat="1" applyFont="1"/>
    <xf numFmtId="0" fontId="0" fillId="2" borderId="0" xfId="0" applyFill="1"/>
    <xf numFmtId="171" fontId="0" fillId="0" borderId="0" xfId="0" applyNumberFormat="1"/>
    <xf numFmtId="2" fontId="0" fillId="0" borderId="0" xfId="0" applyNumberFormat="1"/>
    <xf numFmtId="170" fontId="0" fillId="2" borderId="0" xfId="1" applyNumberFormat="1" applyFont="1" applyFill="1" applyAlignment="1">
      <alignment horizontal="right"/>
    </xf>
    <xf numFmtId="0" fontId="0" fillId="3" borderId="0" xfId="0" applyFill="1"/>
    <xf numFmtId="172" fontId="0" fillId="0" borderId="0" xfId="0" applyNumberFormat="1"/>
    <xf numFmtId="173" fontId="0" fillId="0" borderId="0" xfId="0" applyNumberFormat="1"/>
    <xf numFmtId="164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0" fillId="0" borderId="0" xfId="0" applyAlignment="1">
      <alignment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4656"/>
        <c:axId val="164084264"/>
      </c:scatterChart>
      <c:valAx>
        <c:axId val="1640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264"/>
        <c:crosses val="autoZero"/>
        <c:crossBetween val="midCat"/>
      </c:valAx>
      <c:valAx>
        <c:axId val="1640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52824"/>
        <c:axId val="239852432"/>
      </c:scatterChart>
      <c:valAx>
        <c:axId val="23985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2432"/>
        <c:crosses val="autoZero"/>
        <c:crossBetween val="midCat"/>
      </c:valAx>
      <c:valAx>
        <c:axId val="2398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</xdr:colOff>
      <xdr:row>4</xdr:row>
      <xdr:rowOff>152400</xdr:rowOff>
    </xdr:from>
    <xdr:to>
      <xdr:col>16</xdr:col>
      <xdr:colOff>387994</xdr:colOff>
      <xdr:row>21</xdr:row>
      <xdr:rowOff>53340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7B3E4E-4419-4A1F-8B09-019B09CA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883920"/>
          <a:ext cx="4015114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21</xdr:row>
      <xdr:rowOff>53340</xdr:rowOff>
    </xdr:from>
    <xdr:to>
      <xdr:col>16</xdr:col>
      <xdr:colOff>319342</xdr:colOff>
      <xdr:row>37</xdr:row>
      <xdr:rowOff>22860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B95F7B9-C91A-4BF2-8262-737B9B82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893820"/>
          <a:ext cx="3862642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53340</xdr:colOff>
      <xdr:row>37</xdr:row>
      <xdr:rowOff>7620</xdr:rowOff>
    </xdr:from>
    <xdr:to>
      <xdr:col>16</xdr:col>
      <xdr:colOff>461679</xdr:colOff>
      <xdr:row>53</xdr:row>
      <xdr:rowOff>129540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2249CF8-CCD7-4C14-BFA7-4C1D1EF86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6774180"/>
          <a:ext cx="4065939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220980</xdr:colOff>
      <xdr:row>36</xdr:row>
      <xdr:rowOff>114299</xdr:rowOff>
    </xdr:from>
    <xdr:to>
      <xdr:col>23</xdr:col>
      <xdr:colOff>38100</xdr:colOff>
      <xdr:row>53</xdr:row>
      <xdr:rowOff>67118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B13BAD8-4652-46A2-9144-1B4D1795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4580" y="6697979"/>
          <a:ext cx="4084320" cy="306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L10" sqref="L10"/>
    </sheetView>
  </sheetViews>
  <sheetFormatPr defaultRowHeight="14.4" x14ac:dyDescent="0.3"/>
  <cols>
    <col min="1" max="1" width="10.88671875" bestFit="1" customWidth="1"/>
    <col min="8" max="8" width="14.88671875" bestFit="1" customWidth="1"/>
    <col min="9" max="9" width="9.5546875" bestFit="1" customWidth="1"/>
  </cols>
  <sheetData>
    <row r="1" spans="1:12" x14ac:dyDescent="0.3">
      <c r="A1" t="s">
        <v>42</v>
      </c>
    </row>
    <row r="2" spans="1:12" x14ac:dyDescent="0.3">
      <c r="A2" t="s">
        <v>43</v>
      </c>
    </row>
    <row r="4" spans="1:12" x14ac:dyDescent="0.3">
      <c r="A4" t="s">
        <v>51</v>
      </c>
    </row>
    <row r="5" spans="1:12" x14ac:dyDescent="0.3">
      <c r="A5" t="s">
        <v>52</v>
      </c>
    </row>
    <row r="7" spans="1:12" x14ac:dyDescent="0.3">
      <c r="B7" t="s">
        <v>44</v>
      </c>
      <c r="C7" t="s">
        <v>45</v>
      </c>
      <c r="H7" t="s">
        <v>37</v>
      </c>
      <c r="I7" t="s">
        <v>45</v>
      </c>
    </row>
    <row r="8" spans="1:12" x14ac:dyDescent="0.3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3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3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3">
      <c r="B12" t="s">
        <v>37</v>
      </c>
      <c r="C12" t="s">
        <v>40</v>
      </c>
      <c r="H12" t="s">
        <v>37</v>
      </c>
      <c r="I12" t="s">
        <v>40</v>
      </c>
    </row>
    <row r="13" spans="1:12" x14ac:dyDescent="0.3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3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3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3">
      <c r="B17" t="s">
        <v>38</v>
      </c>
      <c r="C17" t="s">
        <v>41</v>
      </c>
      <c r="H17" t="s">
        <v>37</v>
      </c>
      <c r="I17" t="s">
        <v>41</v>
      </c>
    </row>
    <row r="18" spans="2:12" x14ac:dyDescent="0.3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3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3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69"/>
  <sheetViews>
    <sheetView topLeftCell="A11" workbookViewId="0">
      <selection activeCell="B1" sqref="B1"/>
    </sheetView>
  </sheetViews>
  <sheetFormatPr defaultRowHeight="14.4" x14ac:dyDescent="0.3"/>
  <sheetData>
    <row r="2" spans="1:26" x14ac:dyDescent="0.3">
      <c r="A2" t="s">
        <v>48</v>
      </c>
    </row>
    <row r="5" spans="1:26" x14ac:dyDescent="0.3">
      <c r="W5" s="1" t="s">
        <v>62</v>
      </c>
    </row>
    <row r="6" spans="1:26" x14ac:dyDescent="0.3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3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3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3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3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3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3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3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3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3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3">
      <c r="Q16" t="s">
        <v>71</v>
      </c>
    </row>
    <row r="17" spans="1:21" x14ac:dyDescent="0.3">
      <c r="A17" t="s">
        <v>56</v>
      </c>
    </row>
    <row r="18" spans="1:21" x14ac:dyDescent="0.3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3">
      <c r="A19">
        <v>0</v>
      </c>
      <c r="E19" s="14"/>
    </row>
    <row r="20" spans="1:21" x14ac:dyDescent="0.3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3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3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3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3">
      <c r="A24">
        <f t="shared" si="2"/>
        <v>75</v>
      </c>
      <c r="E24" s="14"/>
    </row>
    <row r="25" spans="1:21" x14ac:dyDescent="0.3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3">
      <c r="A26" t="s">
        <v>49</v>
      </c>
      <c r="O26" t="s">
        <v>76</v>
      </c>
      <c r="P26" s="1">
        <f>P25/P22</f>
        <v>266355140.1869159</v>
      </c>
    </row>
    <row r="27" spans="1:21" x14ac:dyDescent="0.3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3">
      <c r="A28">
        <v>0</v>
      </c>
      <c r="E28" s="14"/>
      <c r="G28" t="s">
        <v>53</v>
      </c>
    </row>
    <row r="29" spans="1:21" x14ac:dyDescent="0.3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3">
      <c r="A30">
        <f t="shared" si="3"/>
        <v>30</v>
      </c>
      <c r="E30" s="14"/>
      <c r="I30" t="s">
        <v>58</v>
      </c>
    </row>
    <row r="31" spans="1:21" x14ac:dyDescent="0.3">
      <c r="A31">
        <f t="shared" si="3"/>
        <v>45</v>
      </c>
      <c r="E31" s="14"/>
    </row>
    <row r="32" spans="1:21" x14ac:dyDescent="0.3">
      <c r="A32">
        <f t="shared" si="3"/>
        <v>60</v>
      </c>
      <c r="E32" s="14"/>
    </row>
    <row r="33" spans="1:8" x14ac:dyDescent="0.3">
      <c r="A33">
        <f t="shared" si="3"/>
        <v>75</v>
      </c>
      <c r="E33" s="14"/>
    </row>
    <row r="34" spans="1:8" x14ac:dyDescent="0.3">
      <c r="A34">
        <f t="shared" si="3"/>
        <v>90</v>
      </c>
      <c r="E34" s="14"/>
    </row>
    <row r="37" spans="1:8" x14ac:dyDescent="0.3">
      <c r="A37" t="s">
        <v>80</v>
      </c>
    </row>
    <row r="38" spans="1:8" x14ac:dyDescent="0.3">
      <c r="A38" t="s">
        <v>79</v>
      </c>
    </row>
    <row r="39" spans="1:8" x14ac:dyDescent="0.3">
      <c r="A39" t="s">
        <v>55</v>
      </c>
    </row>
    <row r="40" spans="1:8" x14ac:dyDescent="0.3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3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3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3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3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3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3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3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3">
      <c r="A50" t="s">
        <v>85</v>
      </c>
    </row>
    <row r="51" spans="1:5" x14ac:dyDescent="0.3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3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3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3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3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3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3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3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3">
      <c r="A61" t="s">
        <v>49</v>
      </c>
    </row>
    <row r="62" spans="1:5" x14ac:dyDescent="0.3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3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3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3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3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3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3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3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opLeftCell="A9" workbookViewId="0">
      <selection activeCell="E14" sqref="E14:H14"/>
    </sheetView>
  </sheetViews>
  <sheetFormatPr defaultRowHeight="14.4" x14ac:dyDescent="0.3"/>
  <cols>
    <col min="1" max="1" width="20.33203125" customWidth="1"/>
    <col min="2" max="2" width="9.6640625" bestFit="1" customWidth="1"/>
    <col min="3" max="4" width="9.5546875" bestFit="1" customWidth="1"/>
    <col min="5" max="5" width="10" bestFit="1" customWidth="1"/>
    <col min="7" max="7" width="11.109375" customWidth="1"/>
    <col min="8" max="8" width="11.5546875" bestFit="1" customWidth="1"/>
    <col min="9" max="10" width="12.33203125" bestFit="1" customWidth="1"/>
    <col min="11" max="11" width="10.5546875" bestFit="1" customWidth="1"/>
  </cols>
  <sheetData>
    <row r="1" spans="1:13" x14ac:dyDescent="0.3">
      <c r="A1" t="s">
        <v>2</v>
      </c>
    </row>
    <row r="3" spans="1:13" x14ac:dyDescent="0.3">
      <c r="A3" s="12" t="s">
        <v>16</v>
      </c>
    </row>
    <row r="5" spans="1:13" x14ac:dyDescent="0.3">
      <c r="A5" t="s">
        <v>17</v>
      </c>
    </row>
    <row r="7" spans="1:13" x14ac:dyDescent="0.3">
      <c r="A7" t="s">
        <v>3</v>
      </c>
    </row>
    <row r="8" spans="1:13" x14ac:dyDescent="0.3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3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3">
      <c r="A11" t="s">
        <v>6</v>
      </c>
    </row>
    <row r="12" spans="1:13" x14ac:dyDescent="0.3">
      <c r="A12" t="s">
        <v>5</v>
      </c>
    </row>
    <row r="14" spans="1:13" x14ac:dyDescent="0.3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3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3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3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3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3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3">
      <c r="A22" t="s">
        <v>10</v>
      </c>
    </row>
    <row r="23" spans="1:13" x14ac:dyDescent="0.3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3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3">
      <c r="J25" s="7"/>
      <c r="K25" s="7"/>
      <c r="L25" s="7"/>
      <c r="M25" s="7"/>
    </row>
    <row r="26" spans="1:13" x14ac:dyDescent="0.3">
      <c r="A26" t="s">
        <v>11</v>
      </c>
    </row>
    <row r="27" spans="1:13" x14ac:dyDescent="0.3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3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3">
      <c r="G29" s="5"/>
      <c r="H29" s="5"/>
      <c r="I29" s="5"/>
      <c r="J29" s="5"/>
    </row>
    <row r="30" spans="1:13" x14ac:dyDescent="0.3">
      <c r="G30" s="6"/>
      <c r="J30" s="8" t="s">
        <v>24</v>
      </c>
    </row>
    <row r="31" spans="1:13" x14ac:dyDescent="0.3">
      <c r="A31" t="s">
        <v>13</v>
      </c>
    </row>
    <row r="32" spans="1:13" x14ac:dyDescent="0.3">
      <c r="A32" t="s">
        <v>14</v>
      </c>
    </row>
    <row r="33" spans="1:12" x14ac:dyDescent="0.3">
      <c r="A33" t="s">
        <v>15</v>
      </c>
      <c r="B33" s="4">
        <f>AVERAGE(E19:H19)</f>
        <v>2.1605377722768151E-3</v>
      </c>
    </row>
    <row r="34" spans="1:12" x14ac:dyDescent="0.3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3">
      <c r="B35" s="1"/>
      <c r="C35" s="1"/>
      <c r="D35" s="1"/>
      <c r="E35" s="1"/>
    </row>
    <row r="36" spans="1:12" x14ac:dyDescent="0.3">
      <c r="B36" s="1"/>
      <c r="C36" s="1"/>
      <c r="D36" s="1"/>
      <c r="E36" s="1"/>
    </row>
    <row r="37" spans="1:12" x14ac:dyDescent="0.3">
      <c r="A37" t="s">
        <v>27</v>
      </c>
    </row>
    <row r="38" spans="1:12" x14ac:dyDescent="0.3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3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3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3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3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3">
      <c r="G44" t="s">
        <v>32</v>
      </c>
    </row>
    <row r="45" spans="1:12" x14ac:dyDescent="0.3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3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3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3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3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3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3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3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3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3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3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U76"/>
  <sheetViews>
    <sheetView topLeftCell="K28" workbookViewId="0">
      <selection activeCell="S34" sqref="S34:W43"/>
    </sheetView>
  </sheetViews>
  <sheetFormatPr defaultRowHeight="14.4" x14ac:dyDescent="0.3"/>
  <sheetData>
    <row r="4" spans="19:35" x14ac:dyDescent="0.3">
      <c r="S4" t="s">
        <v>113</v>
      </c>
    </row>
    <row r="5" spans="19:35" x14ac:dyDescent="0.3">
      <c r="S5" t="s">
        <v>114</v>
      </c>
    </row>
    <row r="12" spans="19:35" x14ac:dyDescent="0.3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3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3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3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3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3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3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3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3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3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3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3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2</v>
      </c>
    </row>
    <row r="25" spans="1:35" x14ac:dyDescent="0.3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3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3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3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3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3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3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3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3:47" ht="15" thickBot="1" x14ac:dyDescent="0.35"/>
    <row r="34" spans="13:47" x14ac:dyDescent="0.3"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3:47" x14ac:dyDescent="0.3">
      <c r="M35" s="17" t="s">
        <v>112</v>
      </c>
      <c r="N35" t="s">
        <v>90</v>
      </c>
      <c r="O35" t="s">
        <v>89</v>
      </c>
      <c r="P35">
        <v>2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3:47" x14ac:dyDescent="0.3"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3:47" x14ac:dyDescent="0.3"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3:47" x14ac:dyDescent="0.3">
      <c r="M38">
        <f t="shared" ref="M38:M43" si="7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8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9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0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1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2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3:47" x14ac:dyDescent="0.3">
      <c r="M39">
        <f t="shared" si="7"/>
        <v>30</v>
      </c>
      <c r="N39">
        <v>0</v>
      </c>
      <c r="O39">
        <v>0</v>
      </c>
      <c r="P39">
        <v>0</v>
      </c>
      <c r="Q39">
        <v>0.8</v>
      </c>
      <c r="S39" s="24">
        <f t="shared" si="8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9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0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1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2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3:47" x14ac:dyDescent="0.3">
      <c r="M40">
        <f t="shared" si="7"/>
        <v>45</v>
      </c>
      <c r="N40">
        <v>0</v>
      </c>
      <c r="O40">
        <v>0</v>
      </c>
      <c r="P40">
        <v>0</v>
      </c>
      <c r="Q40">
        <v>5.7</v>
      </c>
      <c r="S40" s="24">
        <f t="shared" si="8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9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0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1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2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3:47" x14ac:dyDescent="0.3">
      <c r="M41">
        <f t="shared" si="7"/>
        <v>60</v>
      </c>
      <c r="N41">
        <v>0</v>
      </c>
      <c r="O41">
        <v>0</v>
      </c>
      <c r="P41">
        <v>0</v>
      </c>
      <c r="Q41">
        <v>14.8</v>
      </c>
      <c r="S41" s="24">
        <f t="shared" si="8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9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0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1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2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3:47" x14ac:dyDescent="0.3">
      <c r="M42">
        <f t="shared" si="7"/>
        <v>75</v>
      </c>
      <c r="N42">
        <v>0</v>
      </c>
      <c r="O42">
        <v>0</v>
      </c>
      <c r="P42">
        <v>0.6</v>
      </c>
      <c r="Q42">
        <v>25.5</v>
      </c>
      <c r="S42" s="24">
        <f t="shared" si="8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9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0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1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2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3:47" ht="15" thickBot="1" x14ac:dyDescent="0.35">
      <c r="M43">
        <f t="shared" si="7"/>
        <v>90</v>
      </c>
      <c r="N43">
        <v>0</v>
      </c>
      <c r="O43">
        <v>2</v>
      </c>
      <c r="P43">
        <v>26.5</v>
      </c>
      <c r="Q43">
        <v>55.2</v>
      </c>
      <c r="S43" s="25">
        <f t="shared" si="8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9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0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1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2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3:47" x14ac:dyDescent="0.3">
      <c r="S45" s="22"/>
      <c r="T45" s="22"/>
      <c r="U45" s="22" t="s">
        <v>88</v>
      </c>
      <c r="V45" s="22">
        <v>2</v>
      </c>
      <c r="W45" s="22"/>
    </row>
    <row r="46" spans="13:47" x14ac:dyDescent="0.3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3:47" x14ac:dyDescent="0.3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3:47" x14ac:dyDescent="0.3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3">
      <c r="S49" s="22">
        <f t="shared" ref="S49:S54" si="13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3">
      <c r="S50" s="22">
        <f t="shared" si="13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3">
      <c r="S51" s="22">
        <f t="shared" si="13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3">
      <c r="S52" s="22">
        <f t="shared" si="13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3">
      <c r="S53" s="22">
        <f t="shared" si="13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3">
      <c r="S54" s="22">
        <f t="shared" si="13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3">
      <c r="S56" s="22"/>
      <c r="T56" s="22"/>
      <c r="U56" s="22" t="s">
        <v>88</v>
      </c>
      <c r="V56" s="22">
        <v>2</v>
      </c>
      <c r="W56" s="22"/>
    </row>
    <row r="57" spans="19:23" x14ac:dyDescent="0.3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3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3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3">
      <c r="S60" s="22">
        <f t="shared" ref="S60:S65" si="14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3">
      <c r="S61" s="22">
        <f t="shared" si="14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3">
      <c r="S62" s="22">
        <f t="shared" si="14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3">
      <c r="S63" s="22">
        <f t="shared" si="14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3">
      <c r="S64" s="22">
        <f t="shared" si="14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3">
      <c r="S65" s="22">
        <f t="shared" si="14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3">
      <c r="S67" s="22"/>
      <c r="T67" s="22"/>
      <c r="U67" s="22" t="s">
        <v>88</v>
      </c>
      <c r="V67" s="22">
        <v>2</v>
      </c>
      <c r="W67" s="22"/>
    </row>
    <row r="68" spans="19:23" x14ac:dyDescent="0.3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3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3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3">
      <c r="S71" s="22">
        <f t="shared" ref="S71:S76" si="15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3">
      <c r="S72" s="22">
        <f t="shared" si="15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3">
      <c r="S73" s="22">
        <f t="shared" si="15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3">
      <c r="S74" s="22">
        <f t="shared" si="15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3">
      <c r="S75" s="22">
        <f t="shared" si="15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3">
      <c r="S76" s="22">
        <f t="shared" si="15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4377-79DE-4849-BD1C-400F46B034BE}">
  <dimension ref="C12:M33"/>
  <sheetViews>
    <sheetView topLeftCell="A12" workbookViewId="0">
      <selection activeCell="D16" sqref="D16:G22"/>
    </sheetView>
  </sheetViews>
  <sheetFormatPr defaultRowHeight="14.4" x14ac:dyDescent="0.3"/>
  <sheetData>
    <row r="12" spans="3:13" ht="15" thickBot="1" x14ac:dyDescent="0.35"/>
    <row r="13" spans="3:13" x14ac:dyDescent="0.3">
      <c r="C13" s="18"/>
      <c r="D13" s="19"/>
      <c r="E13" s="19" t="s">
        <v>88</v>
      </c>
      <c r="F13" s="19">
        <v>1</v>
      </c>
      <c r="G13" s="20"/>
      <c r="I13" s="18"/>
      <c r="J13" s="19"/>
      <c r="K13" s="19" t="s">
        <v>88</v>
      </c>
      <c r="L13" s="19">
        <v>2</v>
      </c>
      <c r="M13" s="20"/>
    </row>
    <row r="14" spans="3:13" x14ac:dyDescent="0.3">
      <c r="C14" s="21" t="s">
        <v>115</v>
      </c>
      <c r="D14" s="22" t="s">
        <v>90</v>
      </c>
      <c r="E14" s="22" t="s">
        <v>89</v>
      </c>
      <c r="F14" s="22">
        <v>0.5</v>
      </c>
      <c r="G14" s="23"/>
      <c r="I14" s="21" t="s">
        <v>115</v>
      </c>
      <c r="J14" s="22" t="s">
        <v>90</v>
      </c>
      <c r="K14" s="22" t="s">
        <v>89</v>
      </c>
      <c r="L14" s="22">
        <v>0.5</v>
      </c>
      <c r="M14" s="23"/>
    </row>
    <row r="15" spans="3:13" x14ac:dyDescent="0.3">
      <c r="C15" s="24" t="s">
        <v>50</v>
      </c>
      <c r="D15" s="22">
        <v>60</v>
      </c>
      <c r="E15" s="22">
        <v>50</v>
      </c>
      <c r="F15" s="22">
        <v>40</v>
      </c>
      <c r="G15" s="23">
        <v>30</v>
      </c>
      <c r="I15" s="24" t="s">
        <v>50</v>
      </c>
      <c r="J15" s="22">
        <v>60</v>
      </c>
      <c r="K15" s="22">
        <v>50</v>
      </c>
      <c r="L15" s="22">
        <v>40</v>
      </c>
      <c r="M15" s="23">
        <v>30</v>
      </c>
    </row>
    <row r="16" spans="3:13" x14ac:dyDescent="0.3">
      <c r="C16" s="24">
        <v>0</v>
      </c>
      <c r="D16" s="22"/>
      <c r="E16" s="22"/>
      <c r="F16" s="22"/>
      <c r="G16" s="23"/>
      <c r="I16" s="24">
        <v>0</v>
      </c>
      <c r="J16" s="22">
        <v>71.400000000000006</v>
      </c>
      <c r="K16" s="22">
        <v>59.3</v>
      </c>
      <c r="L16" s="22">
        <v>55.1</v>
      </c>
      <c r="M16" s="23">
        <v>58.4</v>
      </c>
    </row>
    <row r="17" spans="3:13" x14ac:dyDescent="0.3">
      <c r="C17" s="24">
        <f t="shared" ref="C17:C22" si="0">C16+15</f>
        <v>15</v>
      </c>
      <c r="D17" s="22"/>
      <c r="E17" s="22"/>
      <c r="F17" s="22"/>
      <c r="G17" s="23"/>
      <c r="I17" s="24">
        <f t="shared" ref="I17:I22" si="1">I16+15</f>
        <v>15</v>
      </c>
      <c r="J17" s="22">
        <v>100</v>
      </c>
      <c r="K17" s="22">
        <v>99.9</v>
      </c>
      <c r="L17" s="22">
        <v>89.9</v>
      </c>
      <c r="M17" s="23">
        <v>81.5</v>
      </c>
    </row>
    <row r="18" spans="3:13" x14ac:dyDescent="0.3">
      <c r="C18" s="24">
        <f t="shared" si="0"/>
        <v>30</v>
      </c>
      <c r="D18" s="22"/>
      <c r="E18" s="22"/>
      <c r="F18" s="22"/>
      <c r="G18" s="23"/>
      <c r="I18" s="24">
        <f t="shared" si="1"/>
        <v>30</v>
      </c>
      <c r="J18" s="22">
        <v>100</v>
      </c>
      <c r="K18" s="22">
        <v>99.9</v>
      </c>
      <c r="L18" s="22">
        <v>85.1</v>
      </c>
      <c r="M18" s="23">
        <v>70.3</v>
      </c>
    </row>
    <row r="19" spans="3:13" x14ac:dyDescent="0.3">
      <c r="C19" s="24">
        <f t="shared" si="0"/>
        <v>45</v>
      </c>
      <c r="D19" s="22"/>
      <c r="E19" s="22"/>
      <c r="F19" s="22"/>
      <c r="G19" s="23"/>
      <c r="I19" s="24">
        <f t="shared" si="1"/>
        <v>45</v>
      </c>
      <c r="J19" s="22">
        <v>0</v>
      </c>
      <c r="K19" s="22">
        <v>0.5</v>
      </c>
      <c r="L19" s="22">
        <v>20.7</v>
      </c>
      <c r="M19" s="23">
        <v>40.9</v>
      </c>
    </row>
    <row r="20" spans="3:13" x14ac:dyDescent="0.3">
      <c r="C20" s="24">
        <f t="shared" si="0"/>
        <v>60</v>
      </c>
      <c r="D20" s="22"/>
      <c r="E20" s="22"/>
      <c r="F20" s="22"/>
      <c r="G20" s="23"/>
      <c r="I20" s="24">
        <f t="shared" si="1"/>
        <v>60</v>
      </c>
      <c r="J20" s="22">
        <v>0</v>
      </c>
      <c r="K20" s="22">
        <v>0</v>
      </c>
      <c r="L20" s="22">
        <v>0</v>
      </c>
      <c r="M20" s="23">
        <v>8.9</v>
      </c>
    </row>
    <row r="21" spans="3:13" x14ac:dyDescent="0.3">
      <c r="C21" s="24">
        <f t="shared" si="0"/>
        <v>75</v>
      </c>
      <c r="D21" s="22"/>
      <c r="E21" s="22"/>
      <c r="F21" s="22"/>
      <c r="G21" s="23"/>
      <c r="I21" s="24">
        <f t="shared" si="1"/>
        <v>75</v>
      </c>
      <c r="J21" s="22">
        <v>0</v>
      </c>
      <c r="K21" s="22">
        <v>0</v>
      </c>
      <c r="L21" s="22">
        <v>0</v>
      </c>
      <c r="M21" s="23">
        <v>1</v>
      </c>
    </row>
    <row r="22" spans="3:13" ht="15" thickBot="1" x14ac:dyDescent="0.35">
      <c r="C22" s="25">
        <f t="shared" si="0"/>
        <v>90</v>
      </c>
      <c r="D22" s="26"/>
      <c r="E22" s="26"/>
      <c r="F22" s="26"/>
      <c r="G22" s="27"/>
      <c r="I22" s="25">
        <f t="shared" si="1"/>
        <v>90</v>
      </c>
      <c r="J22" s="26">
        <v>0</v>
      </c>
      <c r="K22" s="26">
        <v>0</v>
      </c>
      <c r="L22" s="26">
        <v>0</v>
      </c>
      <c r="M22" s="27">
        <v>0.4</v>
      </c>
    </row>
    <row r="23" spans="3:13" ht="15" thickBot="1" x14ac:dyDescent="0.35"/>
    <row r="24" spans="3:13" x14ac:dyDescent="0.3">
      <c r="C24" s="18"/>
      <c r="D24" s="19"/>
      <c r="E24" s="19" t="s">
        <v>88</v>
      </c>
      <c r="F24" s="19">
        <v>1</v>
      </c>
      <c r="G24" s="20"/>
      <c r="I24" s="18"/>
      <c r="J24" s="19"/>
      <c r="K24" s="19" t="s">
        <v>88</v>
      </c>
      <c r="L24" s="19">
        <v>2</v>
      </c>
      <c r="M24" s="20"/>
    </row>
    <row r="25" spans="3:13" x14ac:dyDescent="0.3">
      <c r="C25" s="21" t="s">
        <v>115</v>
      </c>
      <c r="D25" s="22" t="s">
        <v>90</v>
      </c>
      <c r="E25" s="22" t="s">
        <v>89</v>
      </c>
      <c r="F25" s="22">
        <v>2.5</v>
      </c>
      <c r="G25" s="23"/>
      <c r="I25" s="21" t="s">
        <v>116</v>
      </c>
      <c r="J25" s="22" t="s">
        <v>90</v>
      </c>
      <c r="K25" s="22" t="s">
        <v>89</v>
      </c>
      <c r="L25" s="22">
        <v>2.5</v>
      </c>
      <c r="M25" s="23"/>
    </row>
    <row r="26" spans="3:13" x14ac:dyDescent="0.3">
      <c r="C26" s="24" t="s">
        <v>50</v>
      </c>
      <c r="D26" s="22">
        <v>60</v>
      </c>
      <c r="E26" s="22">
        <v>50</v>
      </c>
      <c r="F26" s="22">
        <v>40</v>
      </c>
      <c r="G26" s="23">
        <v>30</v>
      </c>
      <c r="I26" s="24" t="s">
        <v>50</v>
      </c>
      <c r="J26" s="22">
        <v>60</v>
      </c>
      <c r="K26" s="22">
        <v>50</v>
      </c>
      <c r="L26" s="22">
        <v>40</v>
      </c>
      <c r="M26" s="23">
        <v>30</v>
      </c>
    </row>
    <row r="27" spans="3:13" x14ac:dyDescent="0.3">
      <c r="C27" s="24">
        <v>0</v>
      </c>
      <c r="D27" s="22">
        <v>83.5</v>
      </c>
      <c r="E27" s="22">
        <v>63.8</v>
      </c>
      <c r="F27" s="22">
        <v>56.5</v>
      </c>
      <c r="G27" s="23">
        <v>58.6</v>
      </c>
      <c r="I27" s="24">
        <v>0</v>
      </c>
      <c r="J27" s="22">
        <v>83.7</v>
      </c>
      <c r="K27" s="22">
        <v>58.2</v>
      </c>
      <c r="L27" s="22">
        <v>56.8</v>
      </c>
      <c r="M27" s="23">
        <v>59</v>
      </c>
    </row>
    <row r="28" spans="3:13" x14ac:dyDescent="0.3">
      <c r="C28" s="24">
        <f t="shared" ref="C28:C33" si="2">C27+15</f>
        <v>15</v>
      </c>
      <c r="D28" s="22">
        <v>100</v>
      </c>
      <c r="E28" s="22">
        <v>100</v>
      </c>
      <c r="F28" s="22">
        <v>97.7</v>
      </c>
      <c r="G28" s="23">
        <v>83.1</v>
      </c>
      <c r="I28" s="24">
        <f t="shared" ref="I28:I33" si="3">I27+15</f>
        <v>15</v>
      </c>
      <c r="J28" s="22">
        <v>100</v>
      </c>
      <c r="K28" s="22">
        <v>100</v>
      </c>
      <c r="L28" s="22">
        <v>97.9</v>
      </c>
      <c r="M28" s="23">
        <v>84.3</v>
      </c>
    </row>
    <row r="29" spans="3:13" x14ac:dyDescent="0.3">
      <c r="C29" s="24">
        <f t="shared" si="2"/>
        <v>30</v>
      </c>
      <c r="D29" s="22">
        <v>100</v>
      </c>
      <c r="E29" s="22">
        <v>100</v>
      </c>
      <c r="F29" s="22">
        <v>96.1</v>
      </c>
      <c r="G29" s="23">
        <v>79.2</v>
      </c>
      <c r="I29" s="24">
        <f t="shared" si="3"/>
        <v>30</v>
      </c>
      <c r="J29" s="22">
        <v>100</v>
      </c>
      <c r="K29" s="22">
        <v>100</v>
      </c>
      <c r="L29" s="22">
        <v>96.6</v>
      </c>
      <c r="M29" s="23">
        <v>79.3</v>
      </c>
    </row>
    <row r="30" spans="3:13" x14ac:dyDescent="0.3">
      <c r="C30" s="24">
        <f t="shared" si="2"/>
        <v>45</v>
      </c>
      <c r="D30" s="22">
        <v>0</v>
      </c>
      <c r="E30" s="22">
        <v>19.899999999999999</v>
      </c>
      <c r="F30" s="22">
        <v>40.5</v>
      </c>
      <c r="G30" s="23">
        <v>49.3</v>
      </c>
      <c r="I30" s="24">
        <f t="shared" si="3"/>
        <v>45</v>
      </c>
      <c r="J30" s="22">
        <v>0</v>
      </c>
      <c r="K30" s="22">
        <v>18.5</v>
      </c>
      <c r="L30" s="22">
        <v>41.5</v>
      </c>
      <c r="M30" s="23">
        <v>53.2</v>
      </c>
    </row>
    <row r="31" spans="3:13" x14ac:dyDescent="0.3">
      <c r="C31" s="24">
        <f t="shared" si="2"/>
        <v>60</v>
      </c>
      <c r="D31" s="22">
        <v>0</v>
      </c>
      <c r="E31" s="22">
        <v>0</v>
      </c>
      <c r="F31" s="22">
        <v>0</v>
      </c>
      <c r="G31" s="23">
        <v>12.1</v>
      </c>
      <c r="I31" s="24">
        <f t="shared" si="3"/>
        <v>60</v>
      </c>
      <c r="J31" s="22">
        <v>0</v>
      </c>
      <c r="K31" s="22">
        <v>0</v>
      </c>
      <c r="L31" s="22">
        <v>0.1</v>
      </c>
      <c r="M31" s="23">
        <v>11.4</v>
      </c>
    </row>
    <row r="32" spans="3:13" x14ac:dyDescent="0.3">
      <c r="C32" s="24">
        <f t="shared" si="2"/>
        <v>75</v>
      </c>
      <c r="D32" s="22">
        <v>0</v>
      </c>
      <c r="E32" s="22">
        <v>0</v>
      </c>
      <c r="F32" s="22">
        <v>0</v>
      </c>
      <c r="G32" s="23">
        <v>0.6</v>
      </c>
      <c r="I32" s="24">
        <f t="shared" si="3"/>
        <v>75</v>
      </c>
      <c r="J32" s="22">
        <v>0</v>
      </c>
      <c r="K32" s="22">
        <v>0</v>
      </c>
      <c r="L32" s="22">
        <v>0</v>
      </c>
      <c r="M32" s="23">
        <v>0.3</v>
      </c>
    </row>
    <row r="33" spans="3:13" ht="15" thickBot="1" x14ac:dyDescent="0.35">
      <c r="C33" s="25">
        <f t="shared" si="2"/>
        <v>90</v>
      </c>
      <c r="D33" s="26">
        <v>0</v>
      </c>
      <c r="E33" s="26">
        <v>0</v>
      </c>
      <c r="F33" s="26">
        <v>0</v>
      </c>
      <c r="G33" s="27">
        <v>0</v>
      </c>
      <c r="I33" s="25">
        <f t="shared" si="3"/>
        <v>90</v>
      </c>
      <c r="J33" s="26">
        <v>0</v>
      </c>
      <c r="K33" s="26">
        <v>0</v>
      </c>
      <c r="L33" s="26">
        <v>0</v>
      </c>
      <c r="M33" s="27">
        <v>0</v>
      </c>
    </row>
  </sheetData>
  <conditionalFormatting sqref="L13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J16:M22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L24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J27:M33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F24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D27:G33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F13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D16:G22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87"/>
  <sheetViews>
    <sheetView topLeftCell="AN52" workbookViewId="0">
      <selection activeCell="BD71" sqref="BD71"/>
    </sheetView>
  </sheetViews>
  <sheetFormatPr defaultRowHeight="14.4" x14ac:dyDescent="0.3"/>
  <cols>
    <col min="1" max="1" width="13.88671875" bestFit="1" customWidth="1"/>
    <col min="2" max="2" width="8.6640625" customWidth="1"/>
    <col min="13" max="13" width="3.33203125" style="16" customWidth="1"/>
    <col min="28" max="28" width="8.88671875" style="17"/>
  </cols>
  <sheetData>
    <row r="1" spans="1:26" x14ac:dyDescent="0.3">
      <c r="A1" t="s">
        <v>103</v>
      </c>
      <c r="V1" t="s">
        <v>104</v>
      </c>
    </row>
    <row r="2" spans="1:26" x14ac:dyDescent="0.3">
      <c r="V2" t="s">
        <v>105</v>
      </c>
    </row>
    <row r="3" spans="1:26" x14ac:dyDescent="0.3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3">
      <c r="A4" t="s">
        <v>79</v>
      </c>
    </row>
    <row r="5" spans="1:26" x14ac:dyDescent="0.3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3">
      <c r="A6" t="s">
        <v>98</v>
      </c>
      <c r="O6" t="s">
        <v>99</v>
      </c>
      <c r="V6" t="s">
        <v>99</v>
      </c>
    </row>
    <row r="7" spans="1:26" x14ac:dyDescent="0.3">
      <c r="A7" t="s">
        <v>95</v>
      </c>
    </row>
    <row r="8" spans="1:26" x14ac:dyDescent="0.3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3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3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3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3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3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3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3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3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3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3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3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3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3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3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3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3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3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3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3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3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3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3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3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3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3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3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3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3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3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3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3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3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3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3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3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3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3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3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3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3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3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3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3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3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3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3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3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" thickBot="1" x14ac:dyDescent="0.35"/>
    <row r="59" spans="1:59" x14ac:dyDescent="0.3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3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3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3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3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3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3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3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3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" thickBot="1" x14ac:dyDescent="0.35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3">
      <c r="A69" t="s">
        <v>48</v>
      </c>
      <c r="B69" t="s">
        <v>90</v>
      </c>
      <c r="C69" t="s">
        <v>88</v>
      </c>
      <c r="D69">
        <v>7</v>
      </c>
    </row>
    <row r="70" spans="1:59" x14ac:dyDescent="0.3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3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3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3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3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3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3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3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3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3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3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3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3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3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3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3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3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3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B593-7303-4FD6-9DD3-49C9E2A199A3}">
  <dimension ref="B2:B14"/>
  <sheetViews>
    <sheetView workbookViewId="0">
      <selection activeCell="B7" sqref="B7"/>
    </sheetView>
  </sheetViews>
  <sheetFormatPr defaultRowHeight="14.4" x14ac:dyDescent="0.3"/>
  <cols>
    <col min="2" max="2" width="106.109375" customWidth="1"/>
  </cols>
  <sheetData>
    <row r="2" spans="2:2" x14ac:dyDescent="0.3">
      <c r="B2" t="s">
        <v>117</v>
      </c>
    </row>
    <row r="4" spans="2:2" x14ac:dyDescent="0.3">
      <c r="B4" t="s">
        <v>118</v>
      </c>
    </row>
    <row r="7" spans="2:2" x14ac:dyDescent="0.3">
      <c r="B7" t="s">
        <v>119</v>
      </c>
    </row>
    <row r="10" spans="2:2" x14ac:dyDescent="0.3">
      <c r="B10" t="s">
        <v>120</v>
      </c>
    </row>
    <row r="12" spans="2:2" ht="57.6" x14ac:dyDescent="0.3">
      <c r="B12" s="29" t="s">
        <v>122</v>
      </c>
    </row>
    <row r="14" spans="2:2" x14ac:dyDescent="0.3">
      <c r="B14" t="s">
        <v>121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B435-11BA-4F6B-828D-D8267F154868}">
  <dimension ref="B2:R16"/>
  <sheetViews>
    <sheetView tabSelected="1" workbookViewId="0">
      <selection activeCell="R9" sqref="R9"/>
    </sheetView>
  </sheetViews>
  <sheetFormatPr defaultRowHeight="14.4" x14ac:dyDescent="0.3"/>
  <sheetData>
    <row r="2" spans="2:18" x14ac:dyDescent="0.3">
      <c r="B2" t="s">
        <v>123</v>
      </c>
    </row>
    <row r="3" spans="2:18" x14ac:dyDescent="0.3">
      <c r="K3" t="s">
        <v>134</v>
      </c>
      <c r="R3" t="s">
        <v>135</v>
      </c>
    </row>
    <row r="4" spans="2:18" x14ac:dyDescent="0.3">
      <c r="B4" t="s">
        <v>124</v>
      </c>
      <c r="K4" t="s">
        <v>133</v>
      </c>
    </row>
    <row r="5" spans="2:18" x14ac:dyDescent="0.3">
      <c r="B5" t="s">
        <v>125</v>
      </c>
    </row>
    <row r="6" spans="2:18" x14ac:dyDescent="0.3">
      <c r="R6" t="s">
        <v>136</v>
      </c>
    </row>
    <row r="7" spans="2:18" x14ac:dyDescent="0.3">
      <c r="B7" t="s">
        <v>126</v>
      </c>
    </row>
    <row r="8" spans="2:18" x14ac:dyDescent="0.3">
      <c r="B8" t="s">
        <v>128</v>
      </c>
      <c r="R8" t="s">
        <v>137</v>
      </c>
    </row>
    <row r="9" spans="2:18" x14ac:dyDescent="0.3">
      <c r="B9" t="s">
        <v>129</v>
      </c>
    </row>
    <row r="10" spans="2:18" x14ac:dyDescent="0.3">
      <c r="B10" t="s">
        <v>130</v>
      </c>
    </row>
    <row r="11" spans="2:18" x14ac:dyDescent="0.3">
      <c r="B11" t="s">
        <v>131</v>
      </c>
    </row>
    <row r="13" spans="2:18" x14ac:dyDescent="0.3">
      <c r="B13" t="s">
        <v>132</v>
      </c>
    </row>
    <row r="16" spans="2:18" x14ac:dyDescent="0.3">
      <c r="B16" t="s">
        <v>127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FE</vt:lpstr>
      <vt:lpstr>EPS comparison</vt:lpstr>
      <vt:lpstr>II-B2-FE</vt:lpstr>
      <vt:lpstr>EPS-case1</vt:lpstr>
      <vt:lpstr>EPS-case2</vt:lpstr>
      <vt:lpstr>EPS-case3</vt:lpstr>
      <vt:lpstr>guidelines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2019-09-06T22:13:56Z</dcterms:modified>
</cp:coreProperties>
</file>