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0595" windowHeight="7800" firstSheet="6" activeTab="10"/>
  </bookViews>
  <sheets>
    <sheet name="FE" sheetId="4" r:id="rId1"/>
    <sheet name="EPS comparison" sheetId="2" r:id="rId2"/>
    <sheet name="II-B2-FE" sheetId="1" r:id="rId3"/>
    <sheet name="EPS-case1" sheetId="6" r:id="rId4"/>
    <sheet name="limiares-case1" sheetId="7" r:id="rId5"/>
    <sheet name="EPS-case2" sheetId="9" r:id="rId6"/>
    <sheet name="limiares-case2" sheetId="10" r:id="rId7"/>
    <sheet name="EPS-case3" sheetId="5" r:id="rId8"/>
    <sheet name="limiares-case3" sheetId="11" r:id="rId9"/>
    <sheet name="conferencias" sheetId="12" r:id="rId10"/>
    <sheet name="FE-causas" sheetId="13" r:id="rId11"/>
    <sheet name="conclusoes" sheetId="8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4" i="13" l="1"/>
  <c r="C89" i="13"/>
  <c r="I10" i="13"/>
  <c r="J75" i="13"/>
  <c r="J76" i="13" s="1"/>
  <c r="J77" i="13" s="1"/>
  <c r="J78" i="13" s="1"/>
  <c r="J79" i="13" s="1"/>
  <c r="J80" i="13" s="1"/>
  <c r="A75" i="13"/>
  <c r="A76" i="13" s="1"/>
  <c r="A77" i="13" s="1"/>
  <c r="A78" i="13" s="1"/>
  <c r="A79" i="13" s="1"/>
  <c r="A80" i="13" s="1"/>
  <c r="P10" i="13" l="1"/>
  <c r="C62" i="13"/>
  <c r="C63" i="13"/>
  <c r="C64" i="13"/>
  <c r="C65" i="13"/>
  <c r="C66" i="13"/>
  <c r="C67" i="13"/>
  <c r="C68" i="13"/>
  <c r="C61" i="13"/>
  <c r="I23" i="13"/>
  <c r="I25" i="13"/>
  <c r="Y7" i="13" l="1"/>
  <c r="Z7" i="13"/>
  <c r="X7" i="13"/>
  <c r="P14" i="13"/>
  <c r="P15" i="13"/>
  <c r="P16" i="13"/>
  <c r="P11" i="13"/>
  <c r="P12" i="13"/>
  <c r="P13" i="13"/>
  <c r="N11" i="13"/>
  <c r="N12" i="13" s="1"/>
  <c r="N13" i="13" s="1"/>
  <c r="N14" i="13" s="1"/>
  <c r="N15" i="13" s="1"/>
  <c r="N16" i="13" s="1"/>
  <c r="C12" i="13"/>
  <c r="C13" i="13" s="1"/>
  <c r="C14" i="13" s="1"/>
  <c r="C15" i="13" s="1"/>
  <c r="C16" i="13" s="1"/>
  <c r="C11" i="13"/>
  <c r="I53" i="13"/>
  <c r="I48" i="13"/>
  <c r="I49" i="13"/>
  <c r="I50" i="13"/>
  <c r="I51" i="13"/>
  <c r="I52" i="13"/>
  <c r="I47" i="13"/>
  <c r="I45" i="13"/>
  <c r="I37" i="13"/>
  <c r="I38" i="13"/>
  <c r="I39" i="13"/>
  <c r="I40" i="13"/>
  <c r="I41" i="13"/>
  <c r="I42" i="13"/>
  <c r="I36" i="13"/>
  <c r="I34" i="13"/>
  <c r="I26" i="13"/>
  <c r="I27" i="13"/>
  <c r="I28" i="13"/>
  <c r="I29" i="13"/>
  <c r="I30" i="13"/>
  <c r="I31" i="13"/>
  <c r="I8" i="13"/>
  <c r="I13" i="13" s="1"/>
  <c r="C48" i="13"/>
  <c r="C49" i="13" s="1"/>
  <c r="C50" i="13" s="1"/>
  <c r="C51" i="13" s="1"/>
  <c r="C52" i="13" s="1"/>
  <c r="C53" i="13" s="1"/>
  <c r="C37" i="13"/>
  <c r="C38" i="13" s="1"/>
  <c r="C39" i="13" s="1"/>
  <c r="C40" i="13" s="1"/>
  <c r="C41" i="13" s="1"/>
  <c r="C42" i="13" s="1"/>
  <c r="C26" i="13"/>
  <c r="C27" i="13" s="1"/>
  <c r="C28" i="13" s="1"/>
  <c r="C29" i="13" s="1"/>
  <c r="C30" i="13" s="1"/>
  <c r="C31" i="13" s="1"/>
  <c r="H10" i="12"/>
  <c r="H11" i="12" s="1"/>
  <c r="H12" i="12" s="1"/>
  <c r="H13" i="12" s="1"/>
  <c r="H14" i="12" s="1"/>
  <c r="H9" i="12"/>
  <c r="B44" i="12"/>
  <c r="B45" i="12" s="1"/>
  <c r="B46" i="12" s="1"/>
  <c r="B47" i="12" s="1"/>
  <c r="B48" i="12" s="1"/>
  <c r="B43" i="12"/>
  <c r="B26" i="12"/>
  <c r="B27" i="12" s="1"/>
  <c r="B28" i="12" s="1"/>
  <c r="B29" i="12" s="1"/>
  <c r="B30" i="12" s="1"/>
  <c r="B31" i="12" s="1"/>
  <c r="B9" i="12"/>
  <c r="B10" i="12" s="1"/>
  <c r="B11" i="12" s="1"/>
  <c r="B12" i="12" s="1"/>
  <c r="B13" i="12" s="1"/>
  <c r="B14" i="12" s="1"/>
  <c r="Z12" i="11"/>
  <c r="Z13" i="11" s="1"/>
  <c r="Z14" i="11" s="1"/>
  <c r="Z15" i="11" s="1"/>
  <c r="Z16" i="11" s="1"/>
  <c r="Z17" i="11" s="1"/>
  <c r="T12" i="11"/>
  <c r="T13" i="11" s="1"/>
  <c r="T14" i="11" s="1"/>
  <c r="T15" i="11" s="1"/>
  <c r="T16" i="11" s="1"/>
  <c r="T17" i="11" s="1"/>
  <c r="H12" i="11"/>
  <c r="H13" i="11" s="1"/>
  <c r="H14" i="11" s="1"/>
  <c r="H15" i="11" s="1"/>
  <c r="H16" i="11" s="1"/>
  <c r="H17" i="11" s="1"/>
  <c r="N12" i="11"/>
  <c r="N13" i="11" s="1"/>
  <c r="N14" i="11" s="1"/>
  <c r="N15" i="11" s="1"/>
  <c r="N16" i="11" s="1"/>
  <c r="N17" i="11" s="1"/>
  <c r="B13" i="11"/>
  <c r="B14" i="11" s="1"/>
  <c r="B15" i="11" s="1"/>
  <c r="B16" i="11" s="1"/>
  <c r="B17" i="11" s="1"/>
  <c r="B12" i="11"/>
  <c r="AF12" i="11"/>
  <c r="AF13" i="11" s="1"/>
  <c r="AF14" i="11" s="1"/>
  <c r="AF15" i="11" s="1"/>
  <c r="AF16" i="11" s="1"/>
  <c r="AF17" i="11" s="1"/>
  <c r="A9" i="10"/>
  <c r="A10" i="10" s="1"/>
  <c r="A11" i="10" s="1"/>
  <c r="A12" i="10" s="1"/>
  <c r="A13" i="10" s="1"/>
  <c r="A14" i="10" s="1"/>
  <c r="G40" i="9"/>
  <c r="G41" i="9" s="1"/>
  <c r="G42" i="9" s="1"/>
  <c r="G43" i="9" s="1"/>
  <c r="G44" i="9" s="1"/>
  <c r="G45" i="9" s="1"/>
  <c r="G29" i="9"/>
  <c r="G30" i="9" s="1"/>
  <c r="G31" i="9" s="1"/>
  <c r="G32" i="9" s="1"/>
  <c r="G33" i="9" s="1"/>
  <c r="G34" i="9" s="1"/>
  <c r="G6" i="9"/>
  <c r="G7" i="9" s="1"/>
  <c r="G8" i="9" s="1"/>
  <c r="G9" i="9" s="1"/>
  <c r="G10" i="9" s="1"/>
  <c r="G11" i="9" s="1"/>
  <c r="M19" i="9"/>
  <c r="M20" i="9" s="1"/>
  <c r="M21" i="9" s="1"/>
  <c r="M22" i="9" s="1"/>
  <c r="M23" i="9" s="1"/>
  <c r="M18" i="9"/>
  <c r="A18" i="9"/>
  <c r="A19" i="9" s="1"/>
  <c r="A20" i="9" s="1"/>
  <c r="A21" i="9" s="1"/>
  <c r="A22" i="9" s="1"/>
  <c r="A23" i="9" s="1"/>
  <c r="G18" i="9"/>
  <c r="G19" i="9" s="1"/>
  <c r="G20" i="9" s="1"/>
  <c r="G21" i="9" s="1"/>
  <c r="G22" i="9" s="1"/>
  <c r="G23" i="9" s="1"/>
  <c r="N62" i="7"/>
  <c r="N63" i="7" s="1"/>
  <c r="N64" i="7" s="1"/>
  <c r="N65" i="7" s="1"/>
  <c r="N66" i="7" s="1"/>
  <c r="N67" i="7" s="1"/>
  <c r="H62" i="7"/>
  <c r="H63" i="7" s="1"/>
  <c r="H64" i="7" s="1"/>
  <c r="H65" i="7" s="1"/>
  <c r="H66" i="7" s="1"/>
  <c r="H67" i="7" s="1"/>
  <c r="B62" i="7"/>
  <c r="B63" i="7" s="1"/>
  <c r="B64" i="7" s="1"/>
  <c r="B65" i="7" s="1"/>
  <c r="B66" i="7" s="1"/>
  <c r="B67" i="7" s="1"/>
  <c r="B47" i="7"/>
  <c r="B48" i="7" s="1"/>
  <c r="B49" i="7" s="1"/>
  <c r="B50" i="7" s="1"/>
  <c r="B51" i="7" s="1"/>
  <c r="B52" i="7" s="1"/>
  <c r="B33" i="7"/>
  <c r="B34" i="7" s="1"/>
  <c r="B35" i="7" s="1"/>
  <c r="B36" i="7" s="1"/>
  <c r="B37" i="7" s="1"/>
  <c r="B38" i="7" s="1"/>
  <c r="G38" i="6"/>
  <c r="G39" i="6" s="1"/>
  <c r="G40" i="6" s="1"/>
  <c r="G41" i="6" s="1"/>
  <c r="G42" i="6" s="1"/>
  <c r="G43" i="6" s="1"/>
  <c r="A38" i="6"/>
  <c r="A39" i="6" s="1"/>
  <c r="A40" i="6" s="1"/>
  <c r="A41" i="6" s="1"/>
  <c r="A42" i="6" s="1"/>
  <c r="A43" i="6" s="1"/>
  <c r="I15" i="13" l="1"/>
  <c r="I12" i="13"/>
  <c r="I11" i="13"/>
  <c r="I16" i="13"/>
  <c r="I14" i="13"/>
  <c r="S16" i="6"/>
  <c r="S17" i="6" s="1"/>
  <c r="S18" i="6" s="1"/>
  <c r="S19" i="6" s="1"/>
  <c r="S20" i="6" s="1"/>
  <c r="S21" i="6" s="1"/>
  <c r="S72" i="6"/>
  <c r="S73" i="6" s="1"/>
  <c r="S74" i="6" s="1"/>
  <c r="S75" i="6" s="1"/>
  <c r="S76" i="6" s="1"/>
  <c r="S71" i="6"/>
  <c r="S60" i="6"/>
  <c r="S61" i="6" s="1"/>
  <c r="S62" i="6" s="1"/>
  <c r="S63" i="6" s="1"/>
  <c r="S64" i="6" s="1"/>
  <c r="S65" i="6" s="1"/>
  <c r="S50" i="6"/>
  <c r="S51" i="6" s="1"/>
  <c r="S52" i="6" s="1"/>
  <c r="S53" i="6" s="1"/>
  <c r="S54" i="6" s="1"/>
  <c r="S49" i="6"/>
  <c r="AQ38" i="6"/>
  <c r="AQ39" i="6" s="1"/>
  <c r="AQ40" i="6" s="1"/>
  <c r="AQ41" i="6" s="1"/>
  <c r="AQ42" i="6" s="1"/>
  <c r="AQ43" i="6" s="1"/>
  <c r="AK38" i="6"/>
  <c r="AK39" i="6" s="1"/>
  <c r="AK40" i="6" s="1"/>
  <c r="AK41" i="6" s="1"/>
  <c r="AK42" i="6" s="1"/>
  <c r="AK43" i="6" s="1"/>
  <c r="AE38" i="6"/>
  <c r="AE39" i="6" s="1"/>
  <c r="AE40" i="6" s="1"/>
  <c r="AE41" i="6" s="1"/>
  <c r="AE42" i="6" s="1"/>
  <c r="AE43" i="6" s="1"/>
  <c r="Y38" i="6"/>
  <c r="Y39" i="6" s="1"/>
  <c r="Y40" i="6" s="1"/>
  <c r="Y41" i="6" s="1"/>
  <c r="Y42" i="6" s="1"/>
  <c r="Y43" i="6" s="1"/>
  <c r="M27" i="6"/>
  <c r="M28" i="6" s="1"/>
  <c r="M29" i="6" s="1"/>
  <c r="M30" i="6" s="1"/>
  <c r="M31" i="6" s="1"/>
  <c r="M32" i="6" s="1"/>
  <c r="AE16" i="6"/>
  <c r="AE17" i="6" s="1"/>
  <c r="AE18" i="6" s="1"/>
  <c r="AE19" i="6" s="1"/>
  <c r="AE20" i="6" s="1"/>
  <c r="AE21" i="6" s="1"/>
  <c r="Y16" i="6"/>
  <c r="Y17" i="6" s="1"/>
  <c r="Y18" i="6" s="1"/>
  <c r="Y19" i="6" s="1"/>
  <c r="Y20" i="6" s="1"/>
  <c r="Y21" i="6" s="1"/>
  <c r="G27" i="6"/>
  <c r="G28" i="6" s="1"/>
  <c r="G29" i="6" s="1"/>
  <c r="G30" i="6" s="1"/>
  <c r="G31" i="6" s="1"/>
  <c r="G32" i="6" s="1"/>
  <c r="A27" i="6"/>
  <c r="A28" i="6" s="1"/>
  <c r="A29" i="6" s="1"/>
  <c r="A30" i="6" s="1"/>
  <c r="A31" i="6" s="1"/>
  <c r="A32" i="6" s="1"/>
  <c r="M38" i="6"/>
  <c r="M39" i="6" s="1"/>
  <c r="M40" i="6" s="1"/>
  <c r="M41" i="6" s="1"/>
  <c r="M42" i="6" s="1"/>
  <c r="M43" i="6" s="1"/>
  <c r="S27" i="6"/>
  <c r="S28" i="6" s="1"/>
  <c r="S29" i="6" s="1"/>
  <c r="S30" i="6" s="1"/>
  <c r="S31" i="6" s="1"/>
  <c r="S32" i="6" s="1"/>
  <c r="S38" i="6"/>
  <c r="S39" i="6" s="1"/>
  <c r="S40" i="6" s="1"/>
  <c r="S41" i="6" s="1"/>
  <c r="S42" i="6" s="1"/>
  <c r="S43" i="6" s="1"/>
  <c r="AW74" i="5"/>
  <c r="AW75" i="5" s="1"/>
  <c r="AW76" i="5" s="1"/>
  <c r="AW77" i="5" s="1"/>
  <c r="AW78" i="5" s="1"/>
  <c r="AW79" i="5" s="1"/>
  <c r="BC63" i="5"/>
  <c r="BC64" i="5" s="1"/>
  <c r="BC65" i="5" s="1"/>
  <c r="BC66" i="5" s="1"/>
  <c r="BC67" i="5" s="1"/>
  <c r="BC68" i="5" s="1"/>
  <c r="AW63" i="5"/>
  <c r="AW64" i="5" s="1"/>
  <c r="AW65" i="5" s="1"/>
  <c r="AW66" i="5" s="1"/>
  <c r="AW67" i="5" s="1"/>
  <c r="AW68" i="5" s="1"/>
  <c r="AQ63" i="5"/>
  <c r="AQ64" i="5" s="1"/>
  <c r="AQ65" i="5" s="1"/>
  <c r="AQ66" i="5" s="1"/>
  <c r="AQ67" i="5" s="1"/>
  <c r="AQ68" i="5" s="1"/>
  <c r="AE30" i="5" l="1"/>
  <c r="AE31" i="5" s="1"/>
  <c r="AE32" i="5" s="1"/>
  <c r="AE33" i="5" s="1"/>
  <c r="AE34" i="5" s="1"/>
  <c r="AE35" i="5" s="1"/>
  <c r="AQ42" i="5"/>
  <c r="AQ43" i="5" s="1"/>
  <c r="AQ44" i="5" s="1"/>
  <c r="AQ45" i="5" s="1"/>
  <c r="AQ46" i="5" s="1"/>
  <c r="AQ41" i="5"/>
  <c r="AK42" i="5"/>
  <c r="AK43" i="5" s="1"/>
  <c r="AK44" i="5" s="1"/>
  <c r="AK45" i="5" s="1"/>
  <c r="AK46" i="5" s="1"/>
  <c r="AK41" i="5"/>
  <c r="AE41" i="5"/>
  <c r="AE42" i="5" s="1"/>
  <c r="AE43" i="5" s="1"/>
  <c r="AE44" i="5" s="1"/>
  <c r="AE45" i="5" s="1"/>
  <c r="AE46" i="5" s="1"/>
  <c r="AE52" i="5"/>
  <c r="AE53" i="5" s="1"/>
  <c r="AE54" i="5" s="1"/>
  <c r="AE55" i="5" s="1"/>
  <c r="AE56" i="5" s="1"/>
  <c r="AE57" i="5" s="1"/>
  <c r="AK52" i="5"/>
  <c r="AK53" i="5" s="1"/>
  <c r="AK54" i="5" s="1"/>
  <c r="AK55" i="5" s="1"/>
  <c r="AK56" i="5" s="1"/>
  <c r="AK57" i="5" s="1"/>
  <c r="G42" i="5"/>
  <c r="G43" i="5" s="1"/>
  <c r="G44" i="5" s="1"/>
  <c r="G45" i="5" s="1"/>
  <c r="G46" i="5" s="1"/>
  <c r="G47" i="5" s="1"/>
  <c r="G52" i="5"/>
  <c r="G53" i="5" s="1"/>
  <c r="G54" i="5" s="1"/>
  <c r="G55" i="5" s="1"/>
  <c r="G56" i="5" s="1"/>
  <c r="G57" i="5" s="1"/>
  <c r="AW52" i="5"/>
  <c r="AW53" i="5" s="1"/>
  <c r="AW54" i="5" s="1"/>
  <c r="AW55" i="5" s="1"/>
  <c r="AW56" i="5" s="1"/>
  <c r="AW57" i="5" s="1"/>
  <c r="AQ52" i="5"/>
  <c r="AQ53" i="5" s="1"/>
  <c r="AQ54" i="5" s="1"/>
  <c r="AQ55" i="5" s="1"/>
  <c r="AQ56" i="5" s="1"/>
  <c r="AQ57" i="5" s="1"/>
  <c r="P52" i="5"/>
  <c r="P53" i="5" s="1"/>
  <c r="P54" i="5" s="1"/>
  <c r="P55" i="5" s="1"/>
  <c r="P56" i="5" s="1"/>
  <c r="P57" i="5" s="1"/>
  <c r="V62" i="5"/>
  <c r="V63" i="5" s="1"/>
  <c r="V64" i="5" s="1"/>
  <c r="V65" i="5" s="1"/>
  <c r="V66" i="5" s="1"/>
  <c r="V67" i="5" s="1"/>
  <c r="V52" i="5"/>
  <c r="V53" i="5" s="1"/>
  <c r="V54" i="5" s="1"/>
  <c r="V55" i="5" s="1"/>
  <c r="V56" i="5" s="1"/>
  <c r="V57" i="5" s="1"/>
  <c r="P42" i="5"/>
  <c r="P43" i="5" s="1"/>
  <c r="P44" i="5" s="1"/>
  <c r="P45" i="5" s="1"/>
  <c r="P46" i="5" s="1"/>
  <c r="P47" i="5" s="1"/>
  <c r="P11" i="5"/>
  <c r="P12" i="5" s="1"/>
  <c r="P13" i="5" s="1"/>
  <c r="P14" i="5" s="1"/>
  <c r="P15" i="5" s="1"/>
  <c r="P16" i="5" s="1"/>
  <c r="P21" i="5"/>
  <c r="P22" i="5" s="1"/>
  <c r="P23" i="5" s="1"/>
  <c r="P24" i="5" s="1"/>
  <c r="P25" i="5" s="1"/>
  <c r="P26" i="5" s="1"/>
  <c r="P32" i="5"/>
  <c r="P33" i="5" s="1"/>
  <c r="P34" i="5" s="1"/>
  <c r="P35" i="5" s="1"/>
  <c r="P36" i="5" s="1"/>
  <c r="P37" i="5" s="1"/>
  <c r="V42" i="5"/>
  <c r="V43" i="5" s="1"/>
  <c r="V44" i="5" s="1"/>
  <c r="V45" i="5" s="1"/>
  <c r="V46" i="5" s="1"/>
  <c r="V47" i="5" s="1"/>
  <c r="V32" i="5"/>
  <c r="V33" i="5" s="1"/>
  <c r="V34" i="5" s="1"/>
  <c r="V35" i="5" s="1"/>
  <c r="V36" i="5" s="1"/>
  <c r="V37" i="5" s="1"/>
  <c r="V21" i="5"/>
  <c r="V22" i="5" s="1"/>
  <c r="V23" i="5" s="1"/>
  <c r="V24" i="5" s="1"/>
  <c r="V25" i="5" s="1"/>
  <c r="V26" i="5" s="1"/>
  <c r="V11" i="5"/>
  <c r="V12" i="5" s="1"/>
  <c r="V13" i="5" s="1"/>
  <c r="V14" i="5" s="1"/>
  <c r="V15" i="5" s="1"/>
  <c r="V16" i="5" s="1"/>
  <c r="A82" i="5"/>
  <c r="A83" i="5" s="1"/>
  <c r="A84" i="5" s="1"/>
  <c r="A85" i="5" s="1"/>
  <c r="A86" i="5" s="1"/>
  <c r="A87" i="5" s="1"/>
  <c r="A72" i="5"/>
  <c r="A73" i="5" s="1"/>
  <c r="A74" i="5" s="1"/>
  <c r="A75" i="5" s="1"/>
  <c r="A76" i="5" s="1"/>
  <c r="A77" i="5" s="1"/>
  <c r="A62" i="5"/>
  <c r="A63" i="5" s="1"/>
  <c r="A64" i="5" s="1"/>
  <c r="A65" i="5" s="1"/>
  <c r="A66" i="5" s="1"/>
  <c r="A67" i="5" s="1"/>
  <c r="A52" i="5"/>
  <c r="A53" i="5" s="1"/>
  <c r="A54" i="5" s="1"/>
  <c r="A55" i="5" s="1"/>
  <c r="A56" i="5" s="1"/>
  <c r="A57" i="5" s="1"/>
  <c r="A42" i="5"/>
  <c r="A43" i="5" s="1"/>
  <c r="A44" i="5" s="1"/>
  <c r="A45" i="5" s="1"/>
  <c r="A46" i="5" s="1"/>
  <c r="A47" i="5" s="1"/>
  <c r="A32" i="5"/>
  <c r="A33" i="5" s="1"/>
  <c r="A34" i="5" s="1"/>
  <c r="A35" i="5" s="1"/>
  <c r="A36" i="5" s="1"/>
  <c r="A37" i="5" s="1"/>
  <c r="A21" i="5"/>
  <c r="A22" i="5" s="1"/>
  <c r="A23" i="5" s="1"/>
  <c r="A24" i="5" s="1"/>
  <c r="A25" i="5" s="1"/>
  <c r="A26" i="5" s="1"/>
  <c r="A11" i="5"/>
  <c r="A12" i="5" s="1"/>
  <c r="A13" i="5" s="1"/>
  <c r="A14" i="5" s="1"/>
  <c r="A15" i="5" s="1"/>
  <c r="A16" i="5" s="1"/>
  <c r="A64" i="2" l="1"/>
  <c r="A65" i="2" s="1"/>
  <c r="A66" i="2" s="1"/>
  <c r="A67" i="2" s="1"/>
  <c r="A68" i="2" s="1"/>
  <c r="A69" i="2" s="1"/>
  <c r="A53" i="2"/>
  <c r="A54" i="2" s="1"/>
  <c r="A55" i="2" s="1"/>
  <c r="A56" i="2" s="1"/>
  <c r="A57" i="2" s="1"/>
  <c r="A58" i="2" s="1"/>
  <c r="A42" i="2"/>
  <c r="A43" i="2" s="1"/>
  <c r="A44" i="2" s="1"/>
  <c r="A45" i="2" s="1"/>
  <c r="A46" i="2" s="1"/>
  <c r="A47" i="2" s="1"/>
  <c r="S25" i="2"/>
  <c r="T25" i="2" s="1"/>
  <c r="P25" i="2"/>
  <c r="P27" i="2" s="1"/>
  <c r="V8" i="2"/>
  <c r="V9" i="2" s="1"/>
  <c r="V10" i="2" s="1"/>
  <c r="V11" i="2" s="1"/>
  <c r="V12" i="2" s="1"/>
  <c r="V13" i="2" s="1"/>
  <c r="A20" i="2"/>
  <c r="A21" i="2" s="1"/>
  <c r="A22" i="2" s="1"/>
  <c r="A23" i="2" s="1"/>
  <c r="A24" i="2" s="1"/>
  <c r="A25" i="2" s="1"/>
  <c r="A10" i="2"/>
  <c r="A11" i="2" s="1"/>
  <c r="A12" i="2" s="1"/>
  <c r="A13" i="2" s="1"/>
  <c r="A14" i="2" s="1"/>
  <c r="A15" i="2" s="1"/>
  <c r="A29" i="2"/>
  <c r="A30" i="2" s="1"/>
  <c r="A31" i="2" s="1"/>
  <c r="A32" i="2" s="1"/>
  <c r="A33" i="2" s="1"/>
  <c r="A34" i="2" s="1"/>
  <c r="L20" i="4"/>
  <c r="K20" i="4"/>
  <c r="J20" i="4"/>
  <c r="I20" i="4"/>
  <c r="L19" i="4"/>
  <c r="K19" i="4"/>
  <c r="J19" i="4"/>
  <c r="I19" i="4"/>
  <c r="L10" i="4"/>
  <c r="K10" i="4"/>
  <c r="J10" i="4"/>
  <c r="I10" i="4"/>
  <c r="L9" i="4"/>
  <c r="K9" i="4"/>
  <c r="J9" i="4"/>
  <c r="I9" i="4"/>
  <c r="J15" i="4"/>
  <c r="K15" i="4"/>
  <c r="L15" i="4"/>
  <c r="I15" i="4"/>
  <c r="J14" i="4"/>
  <c r="K14" i="4"/>
  <c r="L14" i="4"/>
  <c r="I14" i="4"/>
  <c r="P26" i="2" l="1"/>
  <c r="H48" i="1"/>
  <c r="H49" i="1" s="1"/>
  <c r="H50" i="1" s="1"/>
  <c r="H51" i="1" s="1"/>
  <c r="H52" i="1" s="1"/>
  <c r="H53" i="1" s="1"/>
  <c r="H54" i="1" s="1"/>
  <c r="H55" i="1" s="1"/>
  <c r="B33" i="1"/>
  <c r="E34" i="1" s="1"/>
  <c r="C34" i="1" l="1"/>
  <c r="B34" i="1"/>
  <c r="D34" i="1"/>
</calcChain>
</file>

<file path=xl/sharedStrings.xml><?xml version="1.0" encoding="utf-8"?>
<sst xmlns="http://schemas.openxmlformats.org/spreadsheetml/2006/main" count="674" uniqueCount="224">
  <si>
    <t>FE_std_HE</t>
  </si>
  <si>
    <t>FE_mean_HE</t>
  </si>
  <si>
    <t>Resultados para um degrau de fase</t>
  </si>
  <si>
    <t>ks = 10 graus</t>
  </si>
  <si>
    <t>lambda_theta_i = 1;</t>
  </si>
  <si>
    <t>lambda_a_i = 0.5;   % lambda : regularization parameter</t>
  </si>
  <si>
    <t>PATV results</t>
  </si>
  <si>
    <t>mean</t>
  </si>
  <si>
    <t>std</t>
  </si>
  <si>
    <t>lambda_theta_i = 1.5;</t>
  </si>
  <si>
    <t>lambda_theta_i = 0.5;</t>
  </si>
  <si>
    <t>lambda_theta_i = 0.1;</t>
  </si>
  <si>
    <t>kas = 10.1 graus</t>
  </si>
  <si>
    <t>Aplicando correção sistemática com lambda = 1</t>
  </si>
  <si>
    <t xml:space="preserve">Como não sabemos o nível de ruído, adotamos um valor médio </t>
  </si>
  <si>
    <t xml:space="preserve">Correção: </t>
  </si>
  <si>
    <t>Caso II-B2</t>
  </si>
  <si>
    <t>Comparações de FE</t>
  </si>
  <si>
    <t>ATENÇÃO: simulação com phi_0 uniformemente distribuído entre 0 e 90</t>
  </si>
  <si>
    <t>Não sei ainda se teria alguma influência do ângulo phi_0 na estimação de frequencia.</t>
  </si>
  <si>
    <t>FE</t>
  </si>
  <si>
    <t>FE_mean</t>
  </si>
  <si>
    <t>kas = -10</t>
  </si>
  <si>
    <t>kas = -20</t>
  </si>
  <si>
    <t>Pequena perturbação em kas não afeta o desempenho</t>
  </si>
  <si>
    <t>kas = -30</t>
  </si>
  <si>
    <t>kas = -40</t>
  </si>
  <si>
    <t>[Hz/Hz]</t>
  </si>
  <si>
    <t>kas = -50</t>
  </si>
  <si>
    <t>kas = -60</t>
  </si>
  <si>
    <t>O valor do erro sistemático depende bastante de kas</t>
  </si>
  <si>
    <t>Talvez se encontrarmos algum parâmetro no sinal de detecção que seja correlacionado com kas possamos fazer uma calibração do método</t>
  </si>
  <si>
    <t>tentativa: valor máximo do sinal de detecção?</t>
  </si>
  <si>
    <t>mean dmax</t>
  </si>
  <si>
    <t>std_dmax</t>
  </si>
  <si>
    <t>SNR 60 dB</t>
  </si>
  <si>
    <t>kas</t>
  </si>
  <si>
    <t>Table V</t>
  </si>
  <si>
    <t>Table VI</t>
  </si>
  <si>
    <t>SNR</t>
  </si>
  <si>
    <t>case 2</t>
  </si>
  <si>
    <t>case 3</t>
  </si>
  <si>
    <t>km = 1.5e7;</t>
  </si>
  <si>
    <t>kf = 1.1e7;</t>
  </si>
  <si>
    <t>Table IV</t>
  </si>
  <si>
    <t>case 1</t>
  </si>
  <si>
    <t>mean [mHz/Hz]</t>
  </si>
  <si>
    <t>std [mHz/Hz]</t>
  </si>
  <si>
    <t>Case1</t>
  </si>
  <si>
    <t>Case 3</t>
  </si>
  <si>
    <t>phi0</t>
  </si>
  <si>
    <t>lambda_theta_i = 1.;</t>
  </si>
  <si>
    <t>lambda_a_i = 0.5;</t>
  </si>
  <si>
    <t>???</t>
  </si>
  <si>
    <t>muito alto</t>
  </si>
  <si>
    <t xml:space="preserve">Case 1 </t>
  </si>
  <si>
    <t>Case 2</t>
  </si>
  <si>
    <t>Talvez o kf e km pode ser otimizado</t>
  </si>
  <si>
    <t>Ou seja melhor usar um valor absoluto</t>
  </si>
  <si>
    <t>false pos</t>
  </si>
  <si>
    <t>false neg</t>
  </si>
  <si>
    <t>kf km relativos</t>
  </si>
  <si>
    <t>kf km absolutos</t>
  </si>
  <si>
    <t>fase pos</t>
  </si>
  <si>
    <t>Falso positivo muito alto</t>
  </si>
  <si>
    <t>razões possíveis:</t>
  </si>
  <si>
    <t>identificando pelo detector de fase quando não devia?</t>
  </si>
  <si>
    <t>não parece</t>
  </si>
  <si>
    <t>modificação no cálculo do gradiente vs diff vs sinal u??</t>
  </si>
  <si>
    <t>erro de 1?</t>
  </si>
  <si>
    <t>diferença nenhuma</t>
  </si>
  <si>
    <t>Pode ser do próprio PATV, que distorce o sinal</t>
  </si>
  <si>
    <t>dmax min</t>
  </si>
  <si>
    <t>median min</t>
  </si>
  <si>
    <t>median max</t>
  </si>
  <si>
    <t>target</t>
  </si>
  <si>
    <t>km</t>
  </si>
  <si>
    <t>mag</t>
  </si>
  <si>
    <t>fase</t>
  </si>
  <si>
    <t>th_a_i = 2.8e-3; th_fi = 4.8e-3;</t>
  </si>
  <si>
    <t>limiares fixos</t>
  </si>
  <si>
    <t>Os resultados são mais fáceis de otimizar com limiares fixos.</t>
  </si>
  <si>
    <t>Como os sinais de detecção não estão corrompidos com ruído, a hipótese de gaussianidade fica muito fraca.</t>
  </si>
  <si>
    <t>Isso faz com que a mediana do sinal fique muito variável, consequentemente o limiar determinado em função da mediana fica variável.</t>
  </si>
  <si>
    <t>Os resultados ficam instáveis, oscilando entre falsos positivos e falsos negativos.</t>
  </si>
  <si>
    <t xml:space="preserve">Case 2 </t>
  </si>
  <si>
    <t>O desempenho melhora. Provavelmente é possível otimizar com os valores de limiares.</t>
  </si>
  <si>
    <t>Outra otimização possível é a relação entre as razões no detector híbrido.</t>
  </si>
  <si>
    <t>lambda_a_i</t>
  </si>
  <si>
    <t>lambda_theta_i</t>
  </si>
  <si>
    <t>EPS</t>
  </si>
  <si>
    <t>Caso 1</t>
  </si>
  <si>
    <t>Kxs = 0.1</t>
  </si>
  <si>
    <t>kas = 0</t>
  </si>
  <si>
    <t>&lt;&lt; PQ??</t>
  </si>
  <si>
    <t>Resultados semelhantes entre 0.5 &lt; lambda_a_i &lt; 5.0</t>
  </si>
  <si>
    <t>Caso2</t>
  </si>
  <si>
    <t>Case2</t>
  </si>
  <si>
    <t>Fixamos theta e variamo a_i</t>
  </si>
  <si>
    <t>Fixa a_i e varia theta</t>
  </si>
  <si>
    <t>lambda_a_i = 1</t>
  </si>
  <si>
    <t>lambda_a_i = 0.5</t>
  </si>
  <si>
    <t>VALOR DIVULGADO NO DRAFT</t>
  </si>
  <si>
    <t>Analise de sensibilidade de EPS a variação dos fatores lambda do PATV</t>
  </si>
  <si>
    <t>Os valores de lambda afetam os detectores à medida em que alteram os valores de dmax.</t>
  </si>
  <si>
    <t>A relação entre lambda_a_i e lambda_theta_i altera o detector híbrido.</t>
  </si>
  <si>
    <t>Este por sua vez é afetado também pelas razões dmax/limiar</t>
  </si>
  <si>
    <t>lambda_a_i = 1.5</t>
  </si>
  <si>
    <t>lambda_theta_i = 2.</t>
  </si>
  <si>
    <t>CASO 3</t>
  </si>
  <si>
    <t>CONFERIR OS DADOS, parece que alguns (ou todos foram Caso 3)</t>
  </si>
  <si>
    <t>lambda_a_i = 2.0</t>
  </si>
  <si>
    <t>CASO 1</t>
  </si>
  <si>
    <t>Influencia de lambdas no EPS</t>
  </si>
  <si>
    <t>Caso1</t>
  </si>
  <si>
    <t>Limiares</t>
  </si>
  <si>
    <t>investigar dmax e a variação normal do sinal de detecção</t>
  </si>
  <si>
    <t xml:space="preserve">Usando </t>
  </si>
  <si>
    <t>Variação de Lambda com valores entre 1 e 6 não influencia. Fora deste intervalo o desempenho piora.</t>
  </si>
  <si>
    <t>Lambda theta não influencia. Entre 0,5 e 10 não encontrei variação no desempenho.</t>
  </si>
  <si>
    <t>Fazendo kxs = 0 para detectar a variação em dmax sem o degrau</t>
  </si>
  <si>
    <t>Com degrau de -0.1, valores máximos a partir de 4e-3.</t>
  </si>
  <si>
    <t>A escolha de limiar de magnitude muito pequeno em relação ao de fase fará com que o detector híbrido coloque um peso maior na detecção de magnitude, e vice-versa.</t>
  </si>
  <si>
    <t xml:space="preserve">Teste: </t>
  </si>
  <si>
    <t>th_a_i = 1.0e-5;</t>
  </si>
  <si>
    <t xml:space="preserve"> th_fi = 4.8e-3;</t>
  </si>
  <si>
    <t>Pode-se fazer uma escolha de limiares que equalize o desempenho.</t>
  </si>
  <si>
    <t>Abaixando muito o limiar de magnitude, aumentamos o peso do detector de magnitude.</t>
  </si>
  <si>
    <t>th_a_i = 1.0e-4;</t>
  </si>
  <si>
    <t>th_a_i = 1.0e-3;</t>
  </si>
  <si>
    <t xml:space="preserve"> th_fi = 1.0e-3;</t>
  </si>
  <si>
    <t>&lt;&lt; dando o mesmo peso para ambos</t>
  </si>
  <si>
    <t>Qual o peso ideal?</t>
  </si>
  <si>
    <t>Deve ficar mais claro no caso 3.</t>
  </si>
  <si>
    <t>Neste caso, só atua o detector de magnitude.</t>
  </si>
  <si>
    <t xml:space="preserve"> th_fi = 1.0e-4;</t>
  </si>
  <si>
    <t>Limiares para magnitude podem seguramente assumir valores entre 1e-5 e 4e-3</t>
  </si>
  <si>
    <t>Abaixando muito o limiar de magnitude, aumentamos o peso relativo do detector de magnitude no detector híbrido.</t>
  </si>
  <si>
    <t>O limiar de theta não afeta em nada, poís no caso 1 só atua o de magnitude.</t>
  </si>
  <si>
    <t>Coletamos dmmax no pior caso, para phi0 = 90 e SNR = 30.</t>
  </si>
  <si>
    <t>Para kxS = -0.1, dmmax varia entre 4e-3 e 2e-2.</t>
  </si>
  <si>
    <t>Valores de limiares de magnitude entre 1e-5 e 4e-3 podem ser utilizados, sem interferir na detecção.</t>
  </si>
  <si>
    <t>Caso 2</t>
  </si>
  <si>
    <t>Caso 3</t>
  </si>
  <si>
    <t>Fixo limiares do sinal de detecção.</t>
  </si>
  <si>
    <t>2 - Sensitividade ao limiar de detecção - Lambda</t>
  </si>
  <si>
    <t>1- Sensitividade ao fator de regulação do PATV - lambda.</t>
  </si>
  <si>
    <t>Um valor ótimo em conjunto com o de fase pode ser obtido para melhorar o desempenho do caso 3.</t>
  </si>
  <si>
    <t>A relação entre os limiares pode ser ajustada para otimizar o resultado.</t>
  </si>
  <si>
    <t>3- Refazer os principais resultados nos casos 1 e 2 com os valores encontrados aqui, para conferência.</t>
  </si>
  <si>
    <t>Desconfio que ordem d = 1 produza resultados semelhantes, mas ordens maiores não.</t>
  </si>
  <si>
    <t xml:space="preserve">3 - Sensitividade à ordem do polinômio para o detector de magnitude. </t>
  </si>
  <si>
    <t>th_a_i = 1.0e-3; th_fi = 1.0e-3;</t>
  </si>
  <si>
    <t>CASO 2</t>
  </si>
  <si>
    <t>fator de magnitude não influencia, para valores testados entre 0.5 e 6.</t>
  </si>
  <si>
    <t>Fator de theta com valores entre 1 e 5 não há variação no desempenho.</t>
  </si>
  <si>
    <t>Coletamos dmmax no pior caso, para phi0 = 0 e SNR = 30.</t>
  </si>
  <si>
    <t>Com degrau de 10 graus, o sinal de detecção no pior caso.</t>
  </si>
  <si>
    <t>Sem degrau, máximos na ordem de 1e-7</t>
  </si>
  <si>
    <t>O sinal de detecção tem uma variação máxima da ordem de 1e-7 sem degrau.</t>
  </si>
  <si>
    <t>Valores de dmmax entre 4e-3 e 2e-2.</t>
  </si>
  <si>
    <t>resultados similares ao caso 1</t>
  </si>
  <si>
    <t xml:space="preserve">3 - Sensitividade à ordem do polinômio para o detector de fase. </t>
  </si>
  <si>
    <t>O polinômio utilizado é de ordem d = 0, pois se esperam valores estacionários de magnitude.</t>
  </si>
  <si>
    <t>O polinômio utilizado é de ordem d = 1, pois se espera idealmente uma reta no sinal de fase.</t>
  </si>
  <si>
    <t>Valores iguais -&gt; pesos iguais</t>
  </si>
  <si>
    <t xml:space="preserve">th_a_i = 1.0e-3; </t>
  </si>
  <si>
    <t>th_fi = 1.0e-3;</t>
  </si>
  <si>
    <t xml:space="preserve">th_a_i = 0.5e-3; </t>
  </si>
  <si>
    <t xml:space="preserve">th_a_i = 0.7e-3; </t>
  </si>
  <si>
    <t xml:space="preserve">th_a_i = 0.6e-3; </t>
  </si>
  <si>
    <t xml:space="preserve">th_a_i = 0.8e-3; </t>
  </si>
  <si>
    <t xml:space="preserve">th_a_i = 0.9e-3; </t>
  </si>
  <si>
    <t xml:space="preserve">&gt; Encontramos uma relação ótima entre os limiares de magnitude e fase: </t>
  </si>
  <si>
    <t>Nestes valores, todos os resultados são menores que 4.55%.</t>
  </si>
  <si>
    <t>Para este caso, os valores de 2 e 2,5 produzem os melhores resultados.</t>
  </si>
  <si>
    <t>NMC = 10.000</t>
  </si>
  <si>
    <t xml:space="preserve">th_a_i = 0.7e-3 a 0.8e-3; </t>
  </si>
  <si>
    <t>FE mean</t>
  </si>
  <si>
    <t>Fe std</t>
  </si>
  <si>
    <t>fator de regularização do PATV</t>
  </si>
  <si>
    <t>possíveis causas:</t>
  </si>
  <si>
    <t>FE em [Hz/Hz]</t>
  </si>
  <si>
    <t>&gt;&gt; estamos aplicando o PATV em theta_i, que é aproximadamente uma reta</t>
  </si>
  <si>
    <t>Poderíamos tentar aplicar também no gradiente de theta_i, f_i.</t>
  </si>
  <si>
    <t>&gt;&gt;&gt; aplicando fator de correção</t>
  </si>
  <si>
    <t>FE[uHz/Hz]</t>
  </si>
  <si>
    <t>Estudo das causas de bias no FE</t>
  </si>
  <si>
    <t>&gt;&gt; aparentemente o problema está no fator de regularização.</t>
  </si>
  <si>
    <t>&gt;&gt; uma estratégia seria obter um valor grosseiro de freq por uma correção sistemática média.</t>
  </si>
  <si>
    <t>&gt;&gt; se pudermos obter uma estimativa de phi_0, podemos fazer uma correção melhor.</t>
  </si>
  <si>
    <t>&gt;&gt;&gt; aplicando fator de correção médio para todas as fases iniciais</t>
  </si>
  <si>
    <t>&gt;&gt; alternativamente, podemos gerar uma estimativa grosseira de phi)</t>
  </si>
  <si>
    <t>phi_0_est = p_theta_i(1)*180/pi</t>
  </si>
  <si>
    <t>E buscar uma correção sistemática para a freq.</t>
  </si>
  <si>
    <t>phi_0_est</t>
  </si>
  <si>
    <t>correção @ 60dB</t>
  </si>
  <si>
    <t xml:space="preserve">Exemplo: </t>
  </si>
  <si>
    <t>Variação da correção por SNR</t>
  </si>
  <si>
    <t>SNR 60dB</t>
  </si>
  <si>
    <t>Tentativa de compensar com lambda</t>
  </si>
  <si>
    <t>lambda</t>
  </si>
  <si>
    <t>KaS</t>
  </si>
  <si>
    <t>KxS</t>
  </si>
  <si>
    <t>SNR 90</t>
  </si>
  <si>
    <t>FE (Hz)</t>
  </si>
  <si>
    <t>Q: este valor é sensível a pequenas variações em f0?</t>
  </si>
  <si>
    <t>FE (uHz/Hz)</t>
  </si>
  <si>
    <t>SNR60</t>
  </si>
  <si>
    <t>FE_mean [Hz/Hz]</t>
  </si>
  <si>
    <t>Aproximando a freq pela média de gradient(theta)</t>
  </si>
  <si>
    <t>&lt;&lt; faz sentido aplicar o PATV?</t>
  </si>
  <si>
    <t>&lt;&lt; lambda não é capaz de realizar uma compensação suficiente</t>
  </si>
  <si>
    <t>pois continua fortemente dependente do ruído e da fase inicial</t>
  </si>
  <si>
    <t>FE_std [Hz/Hz]</t>
  </si>
  <si>
    <t>FE[Hz/Hz]</t>
  </si>
  <si>
    <t>std FE [Hz/Hz]</t>
  </si>
  <si>
    <t>O erro sistemático é menor do que o estimador baseado na mediana de f_i, mas o desvio padrão é maior.</t>
  </si>
  <si>
    <t xml:space="preserve">erro </t>
  </si>
  <si>
    <t>f0</t>
  </si>
  <si>
    <t>ferr</t>
  </si>
  <si>
    <t>aumentando a freq chaveamento melhora !!!</t>
  </si>
  <si>
    <t>Hz</t>
  </si>
  <si>
    <t>Hz/Hz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</si>
</sst>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0.000000"/>
    <numFmt numFmtId="165" formatCode="0.00000"/>
    <numFmt numFmtId="166" formatCode="0.0000"/>
    <numFmt numFmtId="167" formatCode="0.0%"/>
    <numFmt numFmtId="168" formatCode="_-* #,##0.00000_-;\-* #,##0.00000_-;_-* &quot;-&quot;??_-;_-@_-"/>
    <numFmt numFmtId="169" formatCode="_-* #,##0.000000_-;\-* #,##0.000000_-;_-* &quot;-&quot;??_-;_-@_-"/>
    <numFmt numFmtId="170" formatCode="0.000"/>
    <numFmt numFmtId="171" formatCode="0.0"/>
    <numFmt numFmtId="172" formatCode="#,##0.0"/>
    <numFmt numFmtId="173" formatCode="0.00000000"/>
    <numFmt numFmtId="174" formatCode="0.000000E+00"/>
    <numFmt numFmtId="175" formatCode="_-* #,##0.0000_-;\-* #,##0.0000_-;_-* &quot;-&quot;??_-;_-@_-"/>
    <numFmt numFmtId="176" formatCode="_-* #,##0_-;\-* #,##0_-;_-* &quot;-&quot;?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10" fontId="0" fillId="0" borderId="0" xfId="2" applyNumberFormat="1" applyFont="1"/>
    <xf numFmtId="168" fontId="0" fillId="0" borderId="0" xfId="1" applyNumberFormat="1" applyFont="1"/>
    <xf numFmtId="0" fontId="0" fillId="2" borderId="0" xfId="0" applyFill="1"/>
    <xf numFmtId="170" fontId="0" fillId="0" borderId="0" xfId="0" applyNumberFormat="1"/>
    <xf numFmtId="2" fontId="0" fillId="0" borderId="0" xfId="0" applyNumberFormat="1"/>
    <xf numFmtId="169" fontId="0" fillId="2" borderId="0" xfId="1" applyNumberFormat="1" applyFont="1" applyFill="1" applyAlignment="1">
      <alignment horizontal="right"/>
    </xf>
    <xf numFmtId="0" fontId="0" fillId="3" borderId="0" xfId="0" applyFill="1"/>
    <xf numFmtId="171" fontId="0" fillId="0" borderId="0" xfId="0" applyNumberFormat="1"/>
    <xf numFmtId="172" fontId="0" fillId="0" borderId="0" xfId="0" applyNumberFormat="1"/>
    <xf numFmtId="43" fontId="0" fillId="0" borderId="0" xfId="1" applyFont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4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  <xf numFmtId="0" fontId="2" fillId="0" borderId="0" xfId="0" applyFont="1"/>
    <xf numFmtId="0" fontId="0" fillId="6" borderId="2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7" borderId="0" xfId="0" applyFill="1" applyBorder="1"/>
    <xf numFmtId="173" fontId="0" fillId="0" borderId="0" xfId="0" applyNumberFormat="1"/>
    <xf numFmtId="1" fontId="0" fillId="0" borderId="0" xfId="0" applyNumberFormat="1"/>
    <xf numFmtId="174" fontId="0" fillId="0" borderId="0" xfId="0" applyNumberFormat="1"/>
    <xf numFmtId="175" fontId="0" fillId="0" borderId="0" xfId="1" applyNumberFormat="1" applyFont="1"/>
    <xf numFmtId="176" fontId="0" fillId="0" borderId="0" xfId="0" applyNumberFormat="1"/>
    <xf numFmtId="0" fontId="0" fillId="0" borderId="0" xfId="0" applyAlignment="1">
      <alignment horizontal="center" wrapText="1"/>
    </xf>
    <xf numFmtId="169" fontId="0" fillId="0" borderId="0" xfId="1" applyNumberFormat="1" applyFont="1"/>
    <xf numFmtId="169" fontId="0" fillId="0" borderId="0" xfId="0" applyNumberFormat="1"/>
    <xf numFmtId="11" fontId="0" fillId="2" borderId="0" xfId="0" applyNumberForma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'II-B2-FE'!$J$46</c:f>
              <c:strCache>
                <c:ptCount val="1"/>
                <c:pt idx="0">
                  <c:v>FE_mean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xVal>
          <c:yVal>
            <c:numRef>
              <c:f>'II-B2-FE'!$J$47:$J$53</c:f>
              <c:numCache>
                <c:formatCode>0.0000</c:formatCode>
                <c:ptCount val="7"/>
                <c:pt idx="0">
                  <c:v>2.2118772199628098E-3</c:v>
                </c:pt>
                <c:pt idx="1">
                  <c:v>2.1649932208435601E-3</c:v>
                </c:pt>
                <c:pt idx="2" formatCode="0.000">
                  <c:v>1.4805433392445599E-3</c:v>
                </c:pt>
                <c:pt idx="3">
                  <c:v>3.46474178107816E-3</c:v>
                </c:pt>
                <c:pt idx="4">
                  <c:v>3.1081787665888701E-3</c:v>
                </c:pt>
                <c:pt idx="5">
                  <c:v>2.27097856401685E-3</c:v>
                </c:pt>
                <c:pt idx="6">
                  <c:v>4.4627966058032297E-4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EA-4B85-927C-A7AEAD4C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9400"/>
        <c:axId val="157056696"/>
      </c:scatterChart>
      <c:valAx>
        <c:axId val="1217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56696"/>
        <c:crosses val="autoZero"/>
        <c:crossBetween val="midCat"/>
      </c:valAx>
      <c:valAx>
        <c:axId val="1570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'II-B2-FE'!$I$46</c:f>
              <c:strCache>
                <c:ptCount val="1"/>
                <c:pt idx="0">
                  <c:v>mean dmax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'II-B2-FE'!$H$47:$H$53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9D-4750-AAF7-10F1CE6B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1176"/>
        <c:axId val="121717832"/>
      </c:scatterChart>
      <c:valAx>
        <c:axId val="15745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17832"/>
        <c:crosses val="autoZero"/>
        <c:crossBetween val="midCat"/>
      </c:valAx>
      <c:valAx>
        <c:axId val="121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5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sistemático de frequência</a:t>
            </a:r>
            <a:r>
              <a:rPr lang="pt-BR" baseline="0"/>
              <a:t> (</a:t>
            </a:r>
            <a:r>
              <a:rPr lang="pt-BR"/>
              <a:t>SNR = 60dB)</a:t>
            </a:r>
          </a:p>
        </c:rich>
      </c:tx>
      <c:layout>
        <c:manualLayout>
          <c:xMode val="edge"/>
          <c:yMode val="edge"/>
          <c:x val="0.151010395354124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'FE-causas'!$D$9</c:f>
              <c:strCache>
                <c:ptCount val="1"/>
                <c:pt idx="0">
                  <c:v>SNR 60dB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'FE-causas'!$C$10:$C$16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'FE-causas'!$D$10:$D$16</c:f>
              <c:numCache>
                <c:formatCode>_-* #,##0.000000_-;\-* #,##0.000000_-;_-* "-"??_-;_-@_-</c:formatCode>
                <c:ptCount val="7"/>
                <c:pt idx="0">
                  <c:v>2.9833449605428902E-3</c:v>
                </c:pt>
                <c:pt idx="1">
                  <c:v>2.96427106058507E-3</c:v>
                </c:pt>
                <c:pt idx="2">
                  <c:v>2.9658976107004298E-3</c:v>
                </c:pt>
                <c:pt idx="3">
                  <c:v>3.0599198172934802E-3</c:v>
                </c:pt>
                <c:pt idx="4">
                  <c:v>3.2328797267836898E-3</c:v>
                </c:pt>
                <c:pt idx="5">
                  <c:v>3.3847162508287899E-3</c:v>
                </c:pt>
                <c:pt idx="6">
                  <c:v>3.4266982720288701E-3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07704"/>
        <c:axId val="156102744"/>
      </c:scatterChart>
      <c:valAx>
        <c:axId val="22170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102744"/>
        <c:crosses val="autoZero"/>
        <c:crossBetween val="midCat"/>
      </c:valAx>
      <c:valAx>
        <c:axId val="1561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_-;\-* #,##0.0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70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44</xdr:row>
      <xdr:rowOff>180975</xdr:rowOff>
    </xdr:from>
    <xdr:to>
      <xdr:col>19</xdr:col>
      <xdr:colOff>433387</xdr:colOff>
      <xdr:row>59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56</xdr:row>
      <xdr:rowOff>95250</xdr:rowOff>
    </xdr:from>
    <xdr:to>
      <xdr:col>12</xdr:col>
      <xdr:colOff>23812</xdr:colOff>
      <xdr:row>70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1</xdr:row>
      <xdr:rowOff>76200</xdr:rowOff>
    </xdr:from>
    <xdr:to>
      <xdr:col>17</xdr:col>
      <xdr:colOff>304800</xdr:colOff>
      <xdr:row>22</xdr:row>
      <xdr:rowOff>57150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2667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24</xdr:col>
      <xdr:colOff>447675</xdr:colOff>
      <xdr:row>21</xdr:row>
      <xdr:rowOff>171450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24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0</xdr:row>
      <xdr:rowOff>95250</xdr:rowOff>
    </xdr:from>
    <xdr:to>
      <xdr:col>15</xdr:col>
      <xdr:colOff>276225</xdr:colOff>
      <xdr:row>21</xdr:row>
      <xdr:rowOff>66675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952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66675</xdr:colOff>
      <xdr:row>0</xdr:row>
      <xdr:rowOff>104775</xdr:rowOff>
    </xdr:from>
    <xdr:to>
      <xdr:col>22</xdr:col>
      <xdr:colOff>514350</xdr:colOff>
      <xdr:row>21</xdr:row>
      <xdr:rowOff>76200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1047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423862</xdr:colOff>
      <xdr:row>8</xdr:row>
      <xdr:rowOff>80962</xdr:rowOff>
    </xdr:from>
    <xdr:to>
      <xdr:col>28</xdr:col>
      <xdr:colOff>147637</xdr:colOff>
      <xdr:row>22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10" sqref="L10"/>
    </sheetView>
  </sheetViews>
  <sheetFormatPr defaultRowHeight="15" x14ac:dyDescent="0.25"/>
  <cols>
    <col min="1" max="1" width="10.85546875" bestFit="1" customWidth="1"/>
    <col min="8" max="8" width="14.85546875" bestFit="1" customWidth="1"/>
    <col min="9" max="9" width="9.5703125" bestFit="1" customWidth="1"/>
  </cols>
  <sheetData>
    <row r="1" spans="1:12" x14ac:dyDescent="0.25">
      <c r="A1" t="s">
        <v>42</v>
      </c>
    </row>
    <row r="2" spans="1:12" x14ac:dyDescent="0.25">
      <c r="A2" t="s">
        <v>43</v>
      </c>
    </row>
    <row r="4" spans="1:12" x14ac:dyDescent="0.25">
      <c r="A4" t="s">
        <v>51</v>
      </c>
    </row>
    <row r="5" spans="1:12" x14ac:dyDescent="0.25">
      <c r="A5" t="s">
        <v>52</v>
      </c>
    </row>
    <row r="7" spans="1:12" x14ac:dyDescent="0.25">
      <c r="B7" t="s">
        <v>44</v>
      </c>
      <c r="C7" t="s">
        <v>45</v>
      </c>
      <c r="H7" t="s">
        <v>37</v>
      </c>
      <c r="I7" t="s">
        <v>45</v>
      </c>
    </row>
    <row r="8" spans="1:12" x14ac:dyDescent="0.25">
      <c r="B8" t="s">
        <v>39</v>
      </c>
      <c r="C8">
        <v>60</v>
      </c>
      <c r="D8">
        <v>50</v>
      </c>
      <c r="E8">
        <v>40</v>
      </c>
      <c r="F8">
        <v>30</v>
      </c>
      <c r="H8" t="s">
        <v>39</v>
      </c>
      <c r="I8">
        <v>60</v>
      </c>
      <c r="J8">
        <v>50</v>
      </c>
      <c r="K8">
        <v>40</v>
      </c>
      <c r="L8">
        <v>30</v>
      </c>
    </row>
    <row r="9" spans="1:12" x14ac:dyDescent="0.25">
      <c r="B9" t="s">
        <v>7</v>
      </c>
      <c r="C9" s="1">
        <v>8.6675147192722094E-6</v>
      </c>
      <c r="D9" s="1">
        <v>8.4840411021506395E-6</v>
      </c>
      <c r="E9" s="1">
        <v>8.4644335825479192E-6</v>
      </c>
      <c r="F9" s="1">
        <v>4.6525502333783302E-6</v>
      </c>
      <c r="H9" t="s">
        <v>46</v>
      </c>
      <c r="I9" s="4">
        <f>C9*1000</f>
        <v>8.6675147192722089E-3</v>
      </c>
      <c r="J9" s="4">
        <f t="shared" ref="J9:J10" si="0">D9*1000</f>
        <v>8.4840411021506398E-3</v>
      </c>
      <c r="K9" s="4">
        <f t="shared" ref="K9:K10" si="1">E9*1000</f>
        <v>8.46443358254792E-3</v>
      </c>
      <c r="L9" s="4">
        <f t="shared" ref="L9:L10" si="2">F9*1000</f>
        <v>4.6525502333783298E-3</v>
      </c>
    </row>
    <row r="10" spans="1:12" x14ac:dyDescent="0.25">
      <c r="B10" t="s">
        <v>8</v>
      </c>
      <c r="C10" s="1">
        <v>4.1250610612548203E-6</v>
      </c>
      <c r="D10" s="1">
        <v>1.31051588655984E-5</v>
      </c>
      <c r="E10" s="1">
        <v>4.1417158658526197E-5</v>
      </c>
      <c r="F10">
        <v>1.3148393612150299E-4</v>
      </c>
      <c r="H10" t="s">
        <v>47</v>
      </c>
      <c r="I10" s="4">
        <f>C10*1000</f>
        <v>4.12506106125482E-3</v>
      </c>
      <c r="J10" s="4">
        <f t="shared" si="0"/>
        <v>1.3105158865598399E-2</v>
      </c>
      <c r="K10" s="4">
        <f t="shared" si="1"/>
        <v>4.1417158658526194E-2</v>
      </c>
      <c r="L10" s="4">
        <f t="shared" si="2"/>
        <v>0.131483936121503</v>
      </c>
    </row>
    <row r="12" spans="1:12" x14ac:dyDescent="0.25">
      <c r="B12" t="s">
        <v>37</v>
      </c>
      <c r="C12" t="s">
        <v>40</v>
      </c>
      <c r="H12" t="s">
        <v>37</v>
      </c>
      <c r="I12" t="s">
        <v>40</v>
      </c>
    </row>
    <row r="13" spans="1:12" x14ac:dyDescent="0.25">
      <c r="B13" t="s">
        <v>39</v>
      </c>
      <c r="C13">
        <v>60</v>
      </c>
      <c r="D13">
        <v>50</v>
      </c>
      <c r="E13">
        <v>40</v>
      </c>
      <c r="F13">
        <v>30</v>
      </c>
      <c r="H13" t="s">
        <v>39</v>
      </c>
      <c r="I13">
        <v>60</v>
      </c>
      <c r="J13">
        <v>50</v>
      </c>
      <c r="K13">
        <v>40</v>
      </c>
      <c r="L13">
        <v>30</v>
      </c>
    </row>
    <row r="14" spans="1:12" x14ac:dyDescent="0.25">
      <c r="B14" t="s">
        <v>7</v>
      </c>
      <c r="C14">
        <v>1.3274392824296701E-3</v>
      </c>
      <c r="D14">
        <v>1.31627671255559E-3</v>
      </c>
      <c r="E14">
        <v>1.2887847598532999E-3</v>
      </c>
      <c r="F14">
        <v>1.25482371591755E-3</v>
      </c>
      <c r="H14" t="s">
        <v>46</v>
      </c>
      <c r="I14" s="13">
        <f>C14*1000</f>
        <v>1.3274392824296701</v>
      </c>
      <c r="J14" s="13">
        <f t="shared" ref="J14:L15" si="3">D14*1000</f>
        <v>1.3162767125555899</v>
      </c>
      <c r="K14" s="13">
        <f t="shared" si="3"/>
        <v>1.2887847598533</v>
      </c>
      <c r="L14" s="13">
        <f t="shared" si="3"/>
        <v>1.2548237159175499</v>
      </c>
    </row>
    <row r="15" spans="1:12" x14ac:dyDescent="0.25">
      <c r="B15" t="s">
        <v>8</v>
      </c>
      <c r="C15" s="1">
        <v>8.5110464310568807E-6</v>
      </c>
      <c r="D15" s="1">
        <v>2.64340316087002E-5</v>
      </c>
      <c r="E15" s="1">
        <v>8.4209716461973699E-5</v>
      </c>
      <c r="F15">
        <v>2.6649080307221998E-4</v>
      </c>
      <c r="H15" t="s">
        <v>47</v>
      </c>
      <c r="I15" s="4">
        <f>C15*1000</f>
        <v>8.5110464310568807E-3</v>
      </c>
      <c r="J15" s="4">
        <f t="shared" si="3"/>
        <v>2.6434031608700198E-2</v>
      </c>
      <c r="K15" s="4">
        <f t="shared" si="3"/>
        <v>8.4209716461973699E-2</v>
      </c>
      <c r="L15" s="4">
        <f t="shared" si="3"/>
        <v>0.26649080307221995</v>
      </c>
    </row>
    <row r="17" spans="2:12" x14ac:dyDescent="0.25">
      <c r="B17" t="s">
        <v>38</v>
      </c>
      <c r="C17" t="s">
        <v>41</v>
      </c>
      <c r="H17" t="s">
        <v>37</v>
      </c>
      <c r="I17" t="s">
        <v>41</v>
      </c>
    </row>
    <row r="18" spans="2:12" x14ac:dyDescent="0.25">
      <c r="B18" t="s">
        <v>39</v>
      </c>
      <c r="C18">
        <v>60</v>
      </c>
      <c r="D18">
        <v>50</v>
      </c>
      <c r="E18">
        <v>40</v>
      </c>
      <c r="F18">
        <v>30</v>
      </c>
      <c r="H18" t="s">
        <v>39</v>
      </c>
      <c r="I18">
        <v>60</v>
      </c>
      <c r="J18">
        <v>50</v>
      </c>
      <c r="K18">
        <v>40</v>
      </c>
      <c r="L18">
        <v>30</v>
      </c>
    </row>
    <row r="19" spans="2:12" x14ac:dyDescent="0.25">
      <c r="B19" t="s">
        <v>7</v>
      </c>
      <c r="C19">
        <v>1.1817832356779501E-3</v>
      </c>
      <c r="D19">
        <v>1.1798809688730999E-3</v>
      </c>
      <c r="E19">
        <v>1.1730693809531899E-3</v>
      </c>
      <c r="F19">
        <v>1.1684859453060001E-3</v>
      </c>
      <c r="H19" t="s">
        <v>46</v>
      </c>
      <c r="I19" s="13">
        <f>C19*1000</f>
        <v>1.1817832356779501</v>
      </c>
      <c r="J19" s="13">
        <f t="shared" ref="J19:J20" si="4">D19*1000</f>
        <v>1.1798809688731</v>
      </c>
      <c r="K19" s="13">
        <f t="shared" ref="K19:K20" si="5">E19*1000</f>
        <v>1.1730693809531898</v>
      </c>
      <c r="L19" s="13">
        <f t="shared" ref="L19:L20" si="6">F19*1000</f>
        <v>1.1684859453060001</v>
      </c>
    </row>
    <row r="20" spans="2:12" x14ac:dyDescent="0.25">
      <c r="B20" t="s">
        <v>8</v>
      </c>
      <c r="C20" s="1">
        <v>9.1970074191314105E-6</v>
      </c>
      <c r="D20" s="1">
        <v>2.8832854333037099E-5</v>
      </c>
      <c r="E20" s="1">
        <v>9.0535506127008901E-5</v>
      </c>
      <c r="F20">
        <v>2.9116843944998499E-4</v>
      </c>
      <c r="H20" t="s">
        <v>47</v>
      </c>
      <c r="I20" s="4">
        <f>C20*1000</f>
        <v>9.1970074191314102E-3</v>
      </c>
      <c r="J20" s="4">
        <f t="shared" si="4"/>
        <v>2.8832854333037099E-2</v>
      </c>
      <c r="K20" s="4">
        <f t="shared" si="5"/>
        <v>9.0535506127008905E-2</v>
      </c>
      <c r="L20" s="4">
        <f t="shared" si="6"/>
        <v>0.29116843944998499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9" workbookViewId="0">
      <selection activeCell="B25" sqref="B25:B31"/>
    </sheetView>
  </sheetViews>
  <sheetFormatPr defaultRowHeight="15" x14ac:dyDescent="0.25"/>
  <sheetData>
    <row r="1" spans="1:14" x14ac:dyDescent="0.25">
      <c r="A1" t="s">
        <v>91</v>
      </c>
      <c r="B1" t="s">
        <v>176</v>
      </c>
    </row>
    <row r="3" spans="1:14" x14ac:dyDescent="0.25">
      <c r="B3" t="s">
        <v>169</v>
      </c>
    </row>
    <row r="4" spans="1:14" ht="15.75" thickBot="1" x14ac:dyDescent="0.3">
      <c r="B4" t="s">
        <v>167</v>
      </c>
    </row>
    <row r="5" spans="1:14" x14ac:dyDescent="0.25">
      <c r="B5" s="18"/>
      <c r="C5" s="19"/>
      <c r="D5" s="19" t="s">
        <v>88</v>
      </c>
      <c r="E5" s="19">
        <v>2</v>
      </c>
      <c r="F5" s="20"/>
      <c r="H5" t="s">
        <v>178</v>
      </c>
      <c r="N5" t="s">
        <v>179</v>
      </c>
    </row>
    <row r="6" spans="1:14" x14ac:dyDescent="0.25">
      <c r="B6" s="21" t="s">
        <v>112</v>
      </c>
      <c r="C6" s="22" t="s">
        <v>90</v>
      </c>
      <c r="D6" s="22" t="s">
        <v>89</v>
      </c>
      <c r="E6" s="22">
        <v>2.5</v>
      </c>
      <c r="F6" s="23"/>
      <c r="H6" s="21" t="s">
        <v>112</v>
      </c>
      <c r="I6" s="22" t="s">
        <v>90</v>
      </c>
      <c r="J6" s="22" t="s">
        <v>89</v>
      </c>
      <c r="K6" s="22">
        <v>2.5</v>
      </c>
      <c r="L6" s="23"/>
    </row>
    <row r="7" spans="1:14" x14ac:dyDescent="0.25">
      <c r="B7" s="24" t="s">
        <v>50</v>
      </c>
      <c r="C7" s="22">
        <v>60</v>
      </c>
      <c r="D7" s="22">
        <v>50</v>
      </c>
      <c r="E7" s="22">
        <v>40</v>
      </c>
      <c r="F7" s="23">
        <v>30</v>
      </c>
      <c r="H7" s="24" t="s">
        <v>50</v>
      </c>
      <c r="I7" s="22">
        <v>60</v>
      </c>
      <c r="J7" s="22">
        <v>50</v>
      </c>
      <c r="K7" s="22">
        <v>40</v>
      </c>
      <c r="L7" s="23">
        <v>30</v>
      </c>
    </row>
    <row r="8" spans="1:14" x14ac:dyDescent="0.25">
      <c r="B8" s="24">
        <v>0</v>
      </c>
      <c r="C8" s="22">
        <v>0</v>
      </c>
      <c r="D8" s="22">
        <v>0</v>
      </c>
      <c r="E8" s="22">
        <v>0</v>
      </c>
      <c r="F8" s="23">
        <v>0.12</v>
      </c>
      <c r="H8" s="24">
        <v>0</v>
      </c>
      <c r="I8" s="31">
        <v>-9.57244380586053E-6</v>
      </c>
      <c r="J8" s="31">
        <v>-9.7920881694954207E-6</v>
      </c>
      <c r="K8" s="31">
        <v>-9.6357125344620394E-6</v>
      </c>
      <c r="L8" s="32">
        <v>-9.0047810440393201E-6</v>
      </c>
    </row>
    <row r="9" spans="1:14" x14ac:dyDescent="0.25">
      <c r="B9" s="24">
        <f t="shared" ref="B9:B14" si="0">B8+15</f>
        <v>15</v>
      </c>
      <c r="C9" s="22">
        <v>0</v>
      </c>
      <c r="D9" s="22">
        <v>0</v>
      </c>
      <c r="E9" s="22">
        <v>0</v>
      </c>
      <c r="F9" s="23">
        <v>0.37</v>
      </c>
      <c r="H9" s="24">
        <f t="shared" ref="H9:H14" si="1">H8+15</f>
        <v>15</v>
      </c>
      <c r="I9" s="31">
        <v>-8.3746384370301203E-6</v>
      </c>
      <c r="J9" s="31">
        <v>-8.3587241517644508E-6</v>
      </c>
      <c r="K9" s="31">
        <v>-8.0737996586031492E-6</v>
      </c>
      <c r="L9" s="32">
        <v>-1.28583069358799E-5</v>
      </c>
    </row>
    <row r="10" spans="1:14" x14ac:dyDescent="0.25">
      <c r="B10" s="24">
        <f t="shared" si="0"/>
        <v>30</v>
      </c>
      <c r="C10" s="22">
        <v>0</v>
      </c>
      <c r="D10" s="22">
        <v>0</v>
      </c>
      <c r="E10" s="22">
        <v>0</v>
      </c>
      <c r="F10" s="23">
        <v>2.75</v>
      </c>
      <c r="H10" s="24">
        <f t="shared" si="1"/>
        <v>30</v>
      </c>
      <c r="I10" s="31">
        <v>-3.8964108248178399E-6</v>
      </c>
      <c r="J10" s="31">
        <v>-3.8757188063368496E-6</v>
      </c>
      <c r="K10" s="31">
        <v>-3.3282619716553301E-6</v>
      </c>
      <c r="L10" s="32">
        <v>-6.0443574012536796E-6</v>
      </c>
    </row>
    <row r="11" spans="1:14" x14ac:dyDescent="0.25">
      <c r="B11" s="24">
        <f t="shared" si="0"/>
        <v>45</v>
      </c>
      <c r="C11" s="22">
        <v>0</v>
      </c>
      <c r="D11" s="22">
        <v>0</v>
      </c>
      <c r="E11" s="22">
        <v>0.01</v>
      </c>
      <c r="F11" s="23">
        <v>11.74</v>
      </c>
      <c r="H11" s="24">
        <f t="shared" si="1"/>
        <v>45</v>
      </c>
      <c r="I11" s="31">
        <v>2.0952764410862399E-6</v>
      </c>
      <c r="J11" s="31">
        <v>2.0509387838728801E-6</v>
      </c>
      <c r="K11" s="31">
        <v>1.9396962246196301E-6</v>
      </c>
      <c r="L11" s="32">
        <v>2.2951149939877801E-6</v>
      </c>
    </row>
    <row r="12" spans="1:14" x14ac:dyDescent="0.25">
      <c r="B12" s="24">
        <f t="shared" si="0"/>
        <v>60</v>
      </c>
      <c r="C12" s="22">
        <v>0</v>
      </c>
      <c r="D12" s="22">
        <v>0</v>
      </c>
      <c r="E12" s="22">
        <v>0.78</v>
      </c>
      <c r="F12" s="23">
        <v>27.26</v>
      </c>
      <c r="H12" s="24">
        <f t="shared" si="1"/>
        <v>60</v>
      </c>
      <c r="I12" s="31">
        <v>6.3566260732032704E-6</v>
      </c>
      <c r="J12" s="31">
        <v>6.69592544415513E-6</v>
      </c>
      <c r="K12" s="31">
        <v>6.7713085543636399E-6</v>
      </c>
      <c r="L12" s="32">
        <v>7.0433462225768999E-6</v>
      </c>
    </row>
    <row r="13" spans="1:14" x14ac:dyDescent="0.25">
      <c r="B13" s="24">
        <f t="shared" si="0"/>
        <v>75</v>
      </c>
      <c r="C13" s="22">
        <v>0</v>
      </c>
      <c r="D13" s="22">
        <v>0</v>
      </c>
      <c r="E13" s="22">
        <v>5.97</v>
      </c>
      <c r="F13" s="23">
        <v>41.22</v>
      </c>
      <c r="H13" s="24">
        <f t="shared" si="1"/>
        <v>75</v>
      </c>
      <c r="I13" s="31">
        <v>8.1886610668344893E-6</v>
      </c>
      <c r="J13" s="31">
        <v>8.2913134656610996E-6</v>
      </c>
      <c r="K13" s="31">
        <v>6.8429857623839501E-6</v>
      </c>
      <c r="L13" s="32">
        <v>7.7229339081436102E-6</v>
      </c>
    </row>
    <row r="14" spans="1:14" ht="15.75" thickBot="1" x14ac:dyDescent="0.3">
      <c r="B14" s="25">
        <f t="shared" si="0"/>
        <v>90</v>
      </c>
      <c r="C14" s="26">
        <v>0</v>
      </c>
      <c r="D14" s="26">
        <v>0.16</v>
      </c>
      <c r="E14" s="26">
        <v>17.38</v>
      </c>
      <c r="F14" s="27">
        <v>49.39</v>
      </c>
      <c r="H14" s="25">
        <f t="shared" si="1"/>
        <v>90</v>
      </c>
      <c r="I14" s="33">
        <v>8.6925063239644592E-6</v>
      </c>
      <c r="J14" s="33">
        <v>8.68491089193633E-6</v>
      </c>
      <c r="K14" s="33">
        <v>8.1672153372090608E-6</v>
      </c>
      <c r="L14" s="34">
        <v>9.7422359752608796E-6</v>
      </c>
    </row>
    <row r="15" spans="1:14" x14ac:dyDescent="0.25">
      <c r="B15" t="s">
        <v>178</v>
      </c>
      <c r="C15" s="22"/>
      <c r="D15" s="22"/>
      <c r="E15" s="22"/>
      <c r="F15" s="22"/>
    </row>
    <row r="16" spans="1:14" x14ac:dyDescent="0.25">
      <c r="B16" t="s">
        <v>179</v>
      </c>
      <c r="C16" s="31">
        <v>4.1402230695797503E-6</v>
      </c>
      <c r="D16" s="31">
        <v>1.28489980441458E-5</v>
      </c>
      <c r="E16" s="31">
        <v>4.1626869015768299E-5</v>
      </c>
      <c r="F16" s="22">
        <v>1.2941045591800799E-4</v>
      </c>
    </row>
    <row r="18" spans="1:6" x14ac:dyDescent="0.25">
      <c r="A18" t="s">
        <v>142</v>
      </c>
      <c r="B18" t="s">
        <v>176</v>
      </c>
    </row>
    <row r="20" spans="1:6" x14ac:dyDescent="0.25">
      <c r="B20" t="s">
        <v>169</v>
      </c>
    </row>
    <row r="21" spans="1:6" ht="15.75" thickBot="1" x14ac:dyDescent="0.3">
      <c r="B21" t="s">
        <v>167</v>
      </c>
    </row>
    <row r="22" spans="1:6" x14ac:dyDescent="0.25">
      <c r="B22" s="18"/>
      <c r="C22" s="19"/>
      <c r="D22" s="19" t="s">
        <v>88</v>
      </c>
      <c r="E22" s="19">
        <v>2</v>
      </c>
      <c r="F22" s="20"/>
    </row>
    <row r="23" spans="1:6" x14ac:dyDescent="0.25">
      <c r="B23" s="21" t="s">
        <v>153</v>
      </c>
      <c r="C23" s="22" t="s">
        <v>90</v>
      </c>
      <c r="D23" s="22" t="s">
        <v>89</v>
      </c>
      <c r="E23" s="22">
        <v>2.5</v>
      </c>
      <c r="F23" s="23"/>
    </row>
    <row r="24" spans="1:6" x14ac:dyDescent="0.25">
      <c r="B24" s="24" t="s">
        <v>50</v>
      </c>
      <c r="C24" s="22">
        <v>60</v>
      </c>
      <c r="D24" s="22">
        <v>50</v>
      </c>
      <c r="E24" s="22">
        <v>40</v>
      </c>
      <c r="F24" s="23">
        <v>30</v>
      </c>
    </row>
    <row r="25" spans="1:6" x14ac:dyDescent="0.25">
      <c r="B25" s="24">
        <v>0</v>
      </c>
      <c r="C25" s="22">
        <v>0</v>
      </c>
      <c r="D25" s="22">
        <v>0</v>
      </c>
      <c r="E25" s="22">
        <v>4.01</v>
      </c>
      <c r="F25" s="23">
        <v>30.83</v>
      </c>
    </row>
    <row r="26" spans="1:6" x14ac:dyDescent="0.25">
      <c r="B26" s="24">
        <f t="shared" ref="B26:B31" si="2">B25+15</f>
        <v>15</v>
      </c>
      <c r="C26" s="22">
        <v>0</v>
      </c>
      <c r="D26" s="22">
        <v>0</v>
      </c>
      <c r="E26" s="22">
        <v>0.61</v>
      </c>
      <c r="F26" s="23">
        <v>23.42</v>
      </c>
    </row>
    <row r="27" spans="1:6" x14ac:dyDescent="0.25">
      <c r="B27" s="24">
        <f t="shared" si="2"/>
        <v>30</v>
      </c>
      <c r="C27" s="22">
        <v>0</v>
      </c>
      <c r="D27" s="22">
        <v>0</v>
      </c>
      <c r="E27" s="22">
        <v>0</v>
      </c>
      <c r="F27" s="23">
        <v>10.26</v>
      </c>
    </row>
    <row r="28" spans="1:6" x14ac:dyDescent="0.25">
      <c r="B28" s="24">
        <f t="shared" si="2"/>
        <v>45</v>
      </c>
      <c r="C28" s="22">
        <v>0</v>
      </c>
      <c r="D28" s="22">
        <v>0</v>
      </c>
      <c r="E28" s="22">
        <v>0</v>
      </c>
      <c r="F28" s="23">
        <v>1.81</v>
      </c>
    </row>
    <row r="29" spans="1:6" x14ac:dyDescent="0.25">
      <c r="B29" s="24">
        <f t="shared" si="2"/>
        <v>60</v>
      </c>
      <c r="C29" s="22">
        <v>0</v>
      </c>
      <c r="D29" s="22">
        <v>0</v>
      </c>
      <c r="E29" s="22">
        <v>0</v>
      </c>
      <c r="F29" s="23">
        <v>0.04</v>
      </c>
    </row>
    <row r="30" spans="1:6" x14ac:dyDescent="0.25">
      <c r="B30" s="24">
        <f t="shared" si="2"/>
        <v>75</v>
      </c>
      <c r="C30" s="22">
        <v>0</v>
      </c>
      <c r="D30" s="22">
        <v>0</v>
      </c>
      <c r="E30" s="22">
        <v>0</v>
      </c>
      <c r="F30" s="23">
        <v>0</v>
      </c>
    </row>
    <row r="31" spans="1:6" ht="15.75" thickBot="1" x14ac:dyDescent="0.3">
      <c r="B31" s="25">
        <f t="shared" si="2"/>
        <v>90</v>
      </c>
      <c r="C31" s="26">
        <v>0</v>
      </c>
      <c r="D31" s="26">
        <v>0</v>
      </c>
      <c r="E31" s="26">
        <v>0</v>
      </c>
      <c r="F31" s="27">
        <v>0</v>
      </c>
    </row>
    <row r="32" spans="1:6" x14ac:dyDescent="0.25">
      <c r="A32" t="s">
        <v>178</v>
      </c>
      <c r="C32">
        <v>3.4266109027008898E-3</v>
      </c>
      <c r="D32">
        <v>3.4267415066919402E-3</v>
      </c>
      <c r="E32">
        <v>3.42727805567155E-3</v>
      </c>
      <c r="F32">
        <v>3.42703746649336E-3</v>
      </c>
    </row>
    <row r="33" spans="1:6" x14ac:dyDescent="0.25">
      <c r="A33" t="s">
        <v>179</v>
      </c>
      <c r="C33" s="1">
        <v>8.4888300146295494E-6</v>
      </c>
      <c r="D33" s="1">
        <v>2.6671387293929301E-5</v>
      </c>
      <c r="E33" s="1">
        <v>8.3755135990182399E-5</v>
      </c>
      <c r="F33">
        <v>2.67423915581877E-4</v>
      </c>
    </row>
    <row r="35" spans="1:6" x14ac:dyDescent="0.25">
      <c r="A35" t="s">
        <v>143</v>
      </c>
      <c r="B35" t="s">
        <v>176</v>
      </c>
    </row>
    <row r="37" spans="1:6" x14ac:dyDescent="0.25">
      <c r="B37" t="s">
        <v>169</v>
      </c>
    </row>
    <row r="38" spans="1:6" ht="15.75" thickBot="1" x14ac:dyDescent="0.3">
      <c r="B38" t="s">
        <v>167</v>
      </c>
    </row>
    <row r="39" spans="1:6" x14ac:dyDescent="0.25">
      <c r="B39" s="18"/>
      <c r="C39" s="19"/>
      <c r="D39" s="19" t="s">
        <v>88</v>
      </c>
      <c r="E39" s="19">
        <v>2</v>
      </c>
      <c r="F39" s="20"/>
    </row>
    <row r="40" spans="1:6" x14ac:dyDescent="0.25">
      <c r="B40" s="21" t="s">
        <v>109</v>
      </c>
      <c r="C40" s="22" t="s">
        <v>90</v>
      </c>
      <c r="D40" s="22" t="s">
        <v>89</v>
      </c>
      <c r="E40" s="22">
        <v>2.5</v>
      </c>
      <c r="F40" s="23"/>
    </row>
    <row r="41" spans="1:6" x14ac:dyDescent="0.25">
      <c r="B41" s="24" t="s">
        <v>50</v>
      </c>
      <c r="C41" s="22">
        <v>60</v>
      </c>
      <c r="D41" s="22">
        <v>50</v>
      </c>
      <c r="E41" s="22">
        <v>40</v>
      </c>
      <c r="F41" s="23">
        <v>30</v>
      </c>
    </row>
    <row r="42" spans="1:6" x14ac:dyDescent="0.25">
      <c r="B42" s="24">
        <v>0</v>
      </c>
      <c r="C42" s="22">
        <v>0</v>
      </c>
      <c r="D42" s="22">
        <v>0</v>
      </c>
      <c r="E42" s="22">
        <v>0</v>
      </c>
      <c r="F42" s="23">
        <v>1.48</v>
      </c>
    </row>
    <row r="43" spans="1:6" x14ac:dyDescent="0.25">
      <c r="B43" s="24">
        <f t="shared" ref="B43:B48" si="3">B42+15</f>
        <v>15</v>
      </c>
      <c r="C43" s="22">
        <v>0</v>
      </c>
      <c r="D43" s="22">
        <v>0</v>
      </c>
      <c r="E43" s="22">
        <v>0</v>
      </c>
      <c r="F43" s="23">
        <v>0.15</v>
      </c>
    </row>
    <row r="44" spans="1:6" x14ac:dyDescent="0.25">
      <c r="B44" s="24">
        <f t="shared" si="3"/>
        <v>30</v>
      </c>
      <c r="C44" s="22">
        <v>0</v>
      </c>
      <c r="D44" s="22">
        <v>0</v>
      </c>
      <c r="E44" s="22">
        <v>0</v>
      </c>
      <c r="F44" s="23">
        <v>0.85</v>
      </c>
    </row>
    <row r="45" spans="1:6" x14ac:dyDescent="0.25">
      <c r="B45" s="24">
        <f t="shared" si="3"/>
        <v>45</v>
      </c>
      <c r="C45" s="22">
        <v>0</v>
      </c>
      <c r="D45" s="22">
        <v>0</v>
      </c>
      <c r="E45" s="22">
        <v>0</v>
      </c>
      <c r="F45" s="23">
        <v>3.56</v>
      </c>
    </row>
    <row r="46" spans="1:6" x14ac:dyDescent="0.25">
      <c r="B46" s="24">
        <f t="shared" si="3"/>
        <v>60</v>
      </c>
      <c r="C46" s="22">
        <v>0</v>
      </c>
      <c r="D46" s="22">
        <v>0</v>
      </c>
      <c r="E46" s="22">
        <v>0</v>
      </c>
      <c r="F46" s="23">
        <v>1.96</v>
      </c>
    </row>
    <row r="47" spans="1:6" x14ac:dyDescent="0.25">
      <c r="B47" s="24">
        <f t="shared" si="3"/>
        <v>75</v>
      </c>
      <c r="C47" s="22">
        <v>0</v>
      </c>
      <c r="D47" s="22">
        <v>0</v>
      </c>
      <c r="E47" s="22">
        <v>0</v>
      </c>
      <c r="F47" s="23">
        <v>0.76</v>
      </c>
    </row>
    <row r="48" spans="1:6" ht="15.75" thickBot="1" x14ac:dyDescent="0.3">
      <c r="B48" s="25">
        <f t="shared" si="3"/>
        <v>90</v>
      </c>
      <c r="C48" s="26">
        <v>0</v>
      </c>
      <c r="D48" s="26">
        <v>0</v>
      </c>
      <c r="E48" s="26">
        <v>0</v>
      </c>
      <c r="F48" s="27">
        <v>1.94</v>
      </c>
    </row>
    <row r="49" spans="1:6" x14ac:dyDescent="0.25">
      <c r="A49" t="s">
        <v>178</v>
      </c>
      <c r="C49">
        <v>3.1192862635910498E-3</v>
      </c>
      <c r="D49">
        <v>3.1205332683802698E-3</v>
      </c>
      <c r="E49">
        <v>3.1230814348587599E-3</v>
      </c>
      <c r="F49">
        <v>3.1145117357797001E-3</v>
      </c>
    </row>
    <row r="50" spans="1:6" x14ac:dyDescent="0.25">
      <c r="A50" t="s">
        <v>179</v>
      </c>
      <c r="C50" s="1">
        <v>8.3484895470848093E-6</v>
      </c>
      <c r="D50" s="1">
        <v>2.6146432714787701E-5</v>
      </c>
      <c r="E50" s="1">
        <v>8.1954491070010293E-5</v>
      </c>
      <c r="F50">
        <v>2.6254771002479099E-4</v>
      </c>
    </row>
  </sheetData>
  <conditionalFormatting sqref="E5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C8:F16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E22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C25:F31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E39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C42:F4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I8:L1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topLeftCell="A82" workbookViewId="0">
      <selection activeCell="B95" sqref="B95"/>
    </sheetView>
  </sheetViews>
  <sheetFormatPr defaultRowHeight="15" x14ac:dyDescent="0.25"/>
  <cols>
    <col min="2" max="2" width="10" bestFit="1" customWidth="1"/>
    <col min="3" max="3" width="15" bestFit="1" customWidth="1"/>
    <col min="4" max="4" width="15.28515625" bestFit="1" customWidth="1"/>
    <col min="5" max="5" width="10.140625" bestFit="1" customWidth="1"/>
    <col min="6" max="6" width="10" bestFit="1" customWidth="1"/>
    <col min="7" max="7" width="13" customWidth="1"/>
    <col min="8" max="8" width="12" bestFit="1" customWidth="1"/>
    <col min="9" max="9" width="12.140625" customWidth="1"/>
    <col min="11" max="11" width="13.28515625" bestFit="1" customWidth="1"/>
    <col min="12" max="14" width="10" bestFit="1" customWidth="1"/>
    <col min="16" max="16" width="15.7109375" bestFit="1" customWidth="1"/>
    <col min="17" max="17" width="16.140625" bestFit="1" customWidth="1"/>
    <col min="18" max="18" width="13.85546875" bestFit="1" customWidth="1"/>
    <col min="20" max="20" width="13.140625" bestFit="1" customWidth="1"/>
    <col min="24" max="24" width="12.7109375" bestFit="1" customWidth="1"/>
  </cols>
  <sheetData>
    <row r="1" spans="2:26" x14ac:dyDescent="0.25">
      <c r="B1" t="s">
        <v>181</v>
      </c>
    </row>
    <row r="2" spans="2:26" x14ac:dyDescent="0.25">
      <c r="B2" t="s">
        <v>180</v>
      </c>
      <c r="F2" t="s">
        <v>183</v>
      </c>
    </row>
    <row r="3" spans="2:26" x14ac:dyDescent="0.25">
      <c r="B3" t="s">
        <v>182</v>
      </c>
      <c r="F3" t="s">
        <v>184</v>
      </c>
    </row>
    <row r="4" spans="2:26" x14ac:dyDescent="0.25">
      <c r="W4" t="s">
        <v>198</v>
      </c>
    </row>
    <row r="5" spans="2:26" x14ac:dyDescent="0.25">
      <c r="C5" t="s">
        <v>169</v>
      </c>
      <c r="O5" t="s">
        <v>192</v>
      </c>
      <c r="W5" s="22">
        <v>60</v>
      </c>
      <c r="X5" s="22">
        <v>50</v>
      </c>
      <c r="Y5" s="22">
        <v>40</v>
      </c>
      <c r="Z5" s="23">
        <v>30</v>
      </c>
    </row>
    <row r="6" spans="2:26" ht="15.75" thickBot="1" x14ac:dyDescent="0.3">
      <c r="C6" t="s">
        <v>167</v>
      </c>
      <c r="O6" t="s">
        <v>193</v>
      </c>
      <c r="W6">
        <v>2.9833449605428902E-3</v>
      </c>
      <c r="X6">
        <v>2.9830740291139001E-3</v>
      </c>
      <c r="Y6">
        <v>2.9856236988032498E-3</v>
      </c>
      <c r="Z6">
        <v>2.9650229597465998E-3</v>
      </c>
    </row>
    <row r="7" spans="2:26" x14ac:dyDescent="0.25">
      <c r="C7" s="18"/>
      <c r="D7" s="19"/>
      <c r="E7" s="19" t="s">
        <v>88</v>
      </c>
      <c r="F7" s="19">
        <v>2</v>
      </c>
      <c r="G7" s="20"/>
      <c r="I7" t="s">
        <v>191</v>
      </c>
      <c r="O7" t="s">
        <v>194</v>
      </c>
      <c r="X7">
        <f>X6-W6</f>
        <v>-2.7093142899005732E-7</v>
      </c>
      <c r="Y7">
        <f t="shared" ref="Y7:Z7" si="0">Y6-X6</f>
        <v>2.5496696893496755E-6</v>
      </c>
      <c r="Z7">
        <f t="shared" si="0"/>
        <v>-2.0600739056650039E-5</v>
      </c>
    </row>
    <row r="8" spans="2:26" x14ac:dyDescent="0.25">
      <c r="C8" s="21" t="s">
        <v>153</v>
      </c>
      <c r="D8" s="22"/>
      <c r="E8" s="22" t="s">
        <v>89</v>
      </c>
      <c r="F8" s="22">
        <v>2.5</v>
      </c>
      <c r="G8" s="23"/>
      <c r="I8" s="36">
        <f>AVERAGE(D10:D16)</f>
        <v>3.1453896712518889E-3</v>
      </c>
      <c r="O8" t="s">
        <v>197</v>
      </c>
      <c r="P8" t="s">
        <v>153</v>
      </c>
    </row>
    <row r="9" spans="2:26" x14ac:dyDescent="0.25">
      <c r="C9" s="24" t="s">
        <v>50</v>
      </c>
      <c r="D9" s="22" t="s">
        <v>199</v>
      </c>
      <c r="E9" s="22">
        <v>50</v>
      </c>
      <c r="F9" s="22">
        <v>40</v>
      </c>
      <c r="G9" s="23">
        <v>30</v>
      </c>
      <c r="I9" t="s">
        <v>186</v>
      </c>
      <c r="O9" t="s">
        <v>195</v>
      </c>
      <c r="P9" t="s">
        <v>196</v>
      </c>
      <c r="Q9" t="s">
        <v>209</v>
      </c>
      <c r="R9" t="s">
        <v>214</v>
      </c>
    </row>
    <row r="10" spans="2:26" x14ac:dyDescent="0.25">
      <c r="B10" t="s">
        <v>178</v>
      </c>
      <c r="C10" s="22">
        <v>0</v>
      </c>
      <c r="D10" s="42">
        <v>2.9833449605428902E-3</v>
      </c>
      <c r="E10" s="43">
        <v>2.9830740291139001E-3</v>
      </c>
      <c r="F10" s="43">
        <v>2.9856236988032498E-3</v>
      </c>
      <c r="G10" s="43">
        <v>2.9650229597465998E-3</v>
      </c>
      <c r="I10" s="37">
        <f>(D10-$I$8)*1000000</f>
        <v>-162.04471070899868</v>
      </c>
      <c r="N10" s="22">
        <v>0</v>
      </c>
      <c r="O10">
        <v>-0.88849999999999996</v>
      </c>
      <c r="P10" s="38">
        <f>D10</f>
        <v>2.9833449605428902E-3</v>
      </c>
      <c r="Q10" s="1">
        <v>9.5775246329303105E-8</v>
      </c>
      <c r="R10" s="1">
        <v>8.7355477134117294E-6</v>
      </c>
      <c r="S10">
        <v>2.9821325200916201E-3</v>
      </c>
      <c r="T10" s="38"/>
    </row>
    <row r="11" spans="2:26" x14ac:dyDescent="0.25">
      <c r="C11" s="22">
        <f t="shared" ref="C11:C16" si="1">C10+15</f>
        <v>15</v>
      </c>
      <c r="D11" s="43">
        <v>2.96427106058507E-3</v>
      </c>
      <c r="E11" s="43">
        <v>2.9636644484178402E-3</v>
      </c>
      <c r="F11" s="43">
        <v>2.9696511399392501E-3</v>
      </c>
      <c r="G11" s="43">
        <v>2.9573867417583399E-3</v>
      </c>
      <c r="I11" s="37">
        <f t="shared" ref="I10:I16" si="2">(D11-$I$8)*1000000</f>
        <v>-181.11861066681885</v>
      </c>
      <c r="N11" s="22">
        <f t="shared" ref="N11:N16" si="3">N10+15</f>
        <v>15</v>
      </c>
      <c r="O11">
        <v>14.02</v>
      </c>
      <c r="P11" s="38">
        <f t="shared" ref="P11:P16" si="4">D11</f>
        <v>2.96427106058507E-3</v>
      </c>
      <c r="Q11" s="1">
        <v>-2.7185726614026297E-7</v>
      </c>
      <c r="R11" s="1">
        <v>8.3285648880713903E-6</v>
      </c>
      <c r="S11">
        <v>2.9638168336147399E-3</v>
      </c>
    </row>
    <row r="12" spans="2:26" x14ac:dyDescent="0.25">
      <c r="C12" s="22">
        <f t="shared" si="1"/>
        <v>30</v>
      </c>
      <c r="D12" s="43">
        <v>2.9658976107004298E-3</v>
      </c>
      <c r="E12" s="43">
        <v>2.9665716523075902E-3</v>
      </c>
      <c r="F12" s="43">
        <v>2.9687694857133099E-3</v>
      </c>
      <c r="G12" s="43">
        <v>2.9623773286500199E-3</v>
      </c>
      <c r="I12" s="37">
        <f t="shared" si="2"/>
        <v>-179.4920605514591</v>
      </c>
      <c r="N12" s="22">
        <f t="shared" si="3"/>
        <v>30</v>
      </c>
      <c r="O12">
        <v>29.05</v>
      </c>
      <c r="P12" s="38">
        <f t="shared" si="4"/>
        <v>2.9658976107004298E-3</v>
      </c>
      <c r="Q12" s="1">
        <v>-4.1132996565305901E-7</v>
      </c>
      <c r="R12" s="1">
        <v>8.4014508285586596E-6</v>
      </c>
      <c r="S12">
        <v>2.9657720866899601E-3</v>
      </c>
    </row>
    <row r="13" spans="2:26" x14ac:dyDescent="0.25">
      <c r="C13" s="22">
        <f t="shared" si="1"/>
        <v>45</v>
      </c>
      <c r="D13" s="43">
        <v>3.0599198172934802E-3</v>
      </c>
      <c r="E13" s="43">
        <v>3.0605195500214202E-3</v>
      </c>
      <c r="F13" s="43">
        <v>3.0603759658641401E-3</v>
      </c>
      <c r="G13" s="43">
        <v>3.0565053562884299E-3</v>
      </c>
      <c r="I13" s="37">
        <f t="shared" si="2"/>
        <v>-85.469853958408663</v>
      </c>
      <c r="N13" s="22">
        <f t="shared" si="3"/>
        <v>45</v>
      </c>
      <c r="O13">
        <v>44.02</v>
      </c>
      <c r="P13" s="38">
        <f>D13</f>
        <v>3.0599198172934802E-3</v>
      </c>
      <c r="Q13" s="1">
        <v>-5.8882013804795198E-8</v>
      </c>
      <c r="R13" s="1">
        <v>8.5625670264466993E-6</v>
      </c>
      <c r="S13">
        <v>3.0600385200630301E-3</v>
      </c>
    </row>
    <row r="14" spans="2:26" x14ac:dyDescent="0.25">
      <c r="C14" s="22">
        <f t="shared" si="1"/>
        <v>60</v>
      </c>
      <c r="D14" s="43">
        <v>3.2328797267836898E-3</v>
      </c>
      <c r="E14" s="43">
        <v>3.2335752915547502E-3</v>
      </c>
      <c r="F14" s="43">
        <v>3.2437878909207401E-3</v>
      </c>
      <c r="G14" s="43">
        <v>3.23046504489914E-3</v>
      </c>
      <c r="I14" s="37">
        <f t="shared" si="2"/>
        <v>87.490055531800905</v>
      </c>
      <c r="N14" s="22">
        <f t="shared" si="3"/>
        <v>60</v>
      </c>
      <c r="O14">
        <v>58.96</v>
      </c>
      <c r="P14" s="38">
        <f t="shared" si="4"/>
        <v>3.2328797267836898E-3</v>
      </c>
      <c r="Q14" s="1">
        <v>1.4762383977078301E-7</v>
      </c>
      <c r="R14" s="1">
        <v>8.63822189306331E-6</v>
      </c>
      <c r="S14">
        <v>3.2321583393280298E-3</v>
      </c>
    </row>
    <row r="15" spans="2:26" x14ac:dyDescent="0.25">
      <c r="C15" s="22">
        <f t="shared" si="1"/>
        <v>75</v>
      </c>
      <c r="D15" s="43">
        <v>3.3847162508287899E-3</v>
      </c>
      <c r="E15" s="43">
        <v>3.3858834611352E-3</v>
      </c>
      <c r="F15" s="43">
        <v>3.3877276842113001E-3</v>
      </c>
      <c r="G15" s="43">
        <v>3.3773683272386099E-3</v>
      </c>
      <c r="I15" s="37">
        <f t="shared" si="2"/>
        <v>239.326579576901</v>
      </c>
      <c r="N15" s="22">
        <f t="shared" si="3"/>
        <v>75</v>
      </c>
      <c r="O15">
        <v>73.92</v>
      </c>
      <c r="P15" s="38">
        <f t="shared" si="4"/>
        <v>3.3847162508287899E-3</v>
      </c>
      <c r="Q15" s="1">
        <v>7.4668710251074604E-7</v>
      </c>
      <c r="R15" s="1">
        <v>8.0193087172169995E-6</v>
      </c>
      <c r="S15">
        <v>3.3844463417750598E-3</v>
      </c>
    </row>
    <row r="16" spans="2:26" x14ac:dyDescent="0.25">
      <c r="C16" s="22">
        <f t="shared" si="1"/>
        <v>90</v>
      </c>
      <c r="D16" s="43">
        <v>3.4266982720288701E-3</v>
      </c>
      <c r="E16" s="43">
        <v>3.4260835842907099E-3</v>
      </c>
      <c r="F16" s="43">
        <v>3.4286377413187E-3</v>
      </c>
      <c r="G16" s="43">
        <v>3.4252148969755401E-3</v>
      </c>
      <c r="I16" s="37">
        <f t="shared" si="2"/>
        <v>281.30860077698117</v>
      </c>
      <c r="N16" s="22">
        <f t="shared" si="3"/>
        <v>90</v>
      </c>
      <c r="O16">
        <v>88.92</v>
      </c>
      <c r="P16" s="38">
        <f t="shared" si="4"/>
        <v>3.4266982720288701E-3</v>
      </c>
      <c r="Q16" s="1">
        <v>-3.1053109581323402E-7</v>
      </c>
      <c r="R16" s="1">
        <v>8.1156624677001892E-6</v>
      </c>
      <c r="S16">
        <v>3.4254717832023799E-3</v>
      </c>
    </row>
    <row r="17" spans="2:16" x14ac:dyDescent="0.25">
      <c r="D17" s="1"/>
      <c r="E17" s="1"/>
      <c r="F17" s="1"/>
    </row>
    <row r="18" spans="2:16" x14ac:dyDescent="0.25">
      <c r="D18" s="1"/>
      <c r="E18" s="1"/>
      <c r="F18" s="1"/>
      <c r="O18" t="s">
        <v>206</v>
      </c>
    </row>
    <row r="19" spans="2:16" x14ac:dyDescent="0.25">
      <c r="B19" t="s">
        <v>179</v>
      </c>
      <c r="D19" s="1">
        <v>8.4888300146295494E-6</v>
      </c>
      <c r="E19" s="1">
        <v>2.6671387293929301E-5</v>
      </c>
      <c r="F19" s="1">
        <v>8.3755135990182399E-5</v>
      </c>
      <c r="G19">
        <v>2.67423915581877E-4</v>
      </c>
    </row>
    <row r="20" spans="2:16" x14ac:dyDescent="0.25">
      <c r="D20" s="1"/>
      <c r="E20" s="1"/>
      <c r="F20" s="1"/>
    </row>
    <row r="22" spans="2:16" x14ac:dyDescent="0.25">
      <c r="C22" s="22"/>
      <c r="D22" s="22"/>
      <c r="E22" s="22" t="s">
        <v>88</v>
      </c>
      <c r="F22" s="22">
        <v>2</v>
      </c>
      <c r="G22" s="22"/>
      <c r="H22" s="22"/>
      <c r="I22" t="s">
        <v>185</v>
      </c>
      <c r="J22" s="22"/>
      <c r="K22" s="22"/>
      <c r="L22" s="22"/>
    </row>
    <row r="23" spans="2:16" x14ac:dyDescent="0.25">
      <c r="C23" s="22" t="s">
        <v>178</v>
      </c>
      <c r="D23" s="22"/>
      <c r="E23" s="35" t="s">
        <v>89</v>
      </c>
      <c r="F23" s="35">
        <v>1</v>
      </c>
      <c r="G23" s="22"/>
      <c r="H23" s="22"/>
      <c r="I23" s="36">
        <f>AVERAGE(D25:D31)</f>
        <v>9.5878459547738579E-4</v>
      </c>
      <c r="J23" s="22"/>
      <c r="K23" s="22"/>
      <c r="L23" s="22"/>
      <c r="M23" s="22" t="s">
        <v>179</v>
      </c>
      <c r="N23" s="22"/>
      <c r="O23" s="22"/>
      <c r="P23" s="22"/>
    </row>
    <row r="24" spans="2:16" x14ac:dyDescent="0.25">
      <c r="C24" s="22" t="s">
        <v>50</v>
      </c>
      <c r="D24" s="22">
        <v>60</v>
      </c>
      <c r="E24" s="22">
        <v>50</v>
      </c>
      <c r="F24" s="22">
        <v>40</v>
      </c>
      <c r="G24" s="22">
        <v>30</v>
      </c>
      <c r="H24" s="22"/>
      <c r="I24" t="s">
        <v>186</v>
      </c>
      <c r="J24" s="22"/>
      <c r="K24" s="22"/>
      <c r="L24" s="22"/>
      <c r="M24" s="22">
        <v>60</v>
      </c>
      <c r="N24" s="22">
        <v>50</v>
      </c>
      <c r="O24" s="22">
        <v>40</v>
      </c>
      <c r="P24" s="22">
        <v>30</v>
      </c>
    </row>
    <row r="25" spans="2:16" x14ac:dyDescent="0.25">
      <c r="C25" s="22">
        <v>0</v>
      </c>
      <c r="D25" s="22">
        <v>6.4932523160465003E-4</v>
      </c>
      <c r="E25" s="22">
        <v>6.4817210728968096E-4</v>
      </c>
      <c r="F25" s="22">
        <v>6.4204784391145805E-4</v>
      </c>
      <c r="G25" s="22">
        <v>6.2244361981813896E-4</v>
      </c>
      <c r="H25" s="22"/>
      <c r="I25" s="37">
        <f>(D25-$I$23)*1000000</f>
        <v>-309.45936387273576</v>
      </c>
      <c r="J25" s="22"/>
      <c r="K25" s="22"/>
      <c r="L25" s="22"/>
      <c r="M25" s="31">
        <v>8.8670204251039198E-6</v>
      </c>
      <c r="N25" s="31">
        <v>2.7067101865595301E-5</v>
      </c>
      <c r="O25" s="31">
        <v>8.8477949159010096E-5</v>
      </c>
      <c r="P25" s="22">
        <v>2.7262100032928501E-4</v>
      </c>
    </row>
    <row r="26" spans="2:16" x14ac:dyDescent="0.25">
      <c r="C26" s="22">
        <f t="shared" ref="C26:C31" si="5">C25+15</f>
        <v>15</v>
      </c>
      <c r="D26" s="31">
        <v>7.1230699647532002E-4</v>
      </c>
      <c r="E26" s="31">
        <v>7.1457659272625997E-4</v>
      </c>
      <c r="F26" s="31">
        <v>7.0436049815555696E-4</v>
      </c>
      <c r="G26" s="22">
        <v>6.9146551785868697E-4</v>
      </c>
      <c r="H26" s="22"/>
      <c r="I26" s="37">
        <f t="shared" ref="I26:I31" si="6">(D26-$I$23)*1000000</f>
        <v>-246.47759900206577</v>
      </c>
      <c r="J26" s="22"/>
      <c r="K26" s="22"/>
      <c r="L26" s="22"/>
      <c r="M26" s="31">
        <v>9.0727278288669798E-6</v>
      </c>
      <c r="N26" s="31">
        <v>2.7790698750414798E-5</v>
      </c>
      <c r="O26" s="31">
        <v>8.91599482780796E-5</v>
      </c>
      <c r="P26" s="22">
        <v>2.7853895323649299E-4</v>
      </c>
    </row>
    <row r="27" spans="2:16" x14ac:dyDescent="0.25">
      <c r="C27" s="22">
        <f t="shared" si="5"/>
        <v>30</v>
      </c>
      <c r="D27" s="22">
        <v>8.0993151389795398E-4</v>
      </c>
      <c r="E27" s="22">
        <v>8.0917479553559797E-4</v>
      </c>
      <c r="F27" s="22">
        <v>8.0281033488985797E-4</v>
      </c>
      <c r="G27" s="22">
        <v>8.0725001657839797E-4</v>
      </c>
      <c r="H27" s="22"/>
      <c r="I27" s="37">
        <f t="shared" si="6"/>
        <v>-148.8530815794318</v>
      </c>
      <c r="J27" s="22"/>
      <c r="K27" s="22"/>
      <c r="L27" s="22"/>
      <c r="M27" s="31">
        <v>9.2944758342257096E-6</v>
      </c>
      <c r="N27" s="31">
        <v>2.9513881761557301E-5</v>
      </c>
      <c r="O27" s="31">
        <v>8.6698422404580297E-5</v>
      </c>
      <c r="P27" s="22">
        <v>2.9140145609989201E-4</v>
      </c>
    </row>
    <row r="28" spans="2:16" x14ac:dyDescent="0.25">
      <c r="C28" s="22">
        <f t="shared" si="5"/>
        <v>45</v>
      </c>
      <c r="D28" s="22">
        <v>9.0944401346581595E-4</v>
      </c>
      <c r="E28" s="22">
        <v>9.0793994103144295E-4</v>
      </c>
      <c r="F28" s="22">
        <v>8.9863786845389699E-4</v>
      </c>
      <c r="G28" s="22">
        <v>9.2403690141077603E-4</v>
      </c>
      <c r="H28" s="22"/>
      <c r="I28" s="37">
        <f t="shared" si="6"/>
        <v>-49.340582011569836</v>
      </c>
      <c r="J28" s="22"/>
      <c r="K28" s="22"/>
      <c r="L28" s="22"/>
      <c r="M28" s="31">
        <v>9.1687155892800694E-6</v>
      </c>
      <c r="N28" s="31">
        <v>2.9630243720348501E-5</v>
      </c>
      <c r="O28" s="31">
        <v>9.38891216391001E-5</v>
      </c>
      <c r="P28" s="22">
        <v>2.9981620317316601E-4</v>
      </c>
    </row>
    <row r="29" spans="2:16" x14ac:dyDescent="0.25">
      <c r="C29" s="22">
        <f t="shared" si="5"/>
        <v>60</v>
      </c>
      <c r="D29" s="22">
        <v>1.0542745858149001E-3</v>
      </c>
      <c r="E29" s="22">
        <v>1.0513008771614199E-3</v>
      </c>
      <c r="F29" s="22">
        <v>1.0480772869079699E-3</v>
      </c>
      <c r="G29" s="22">
        <v>1.0371289336115E-3</v>
      </c>
      <c r="H29" s="22"/>
      <c r="I29" s="37">
        <f t="shared" si="6"/>
        <v>95.489990337514286</v>
      </c>
      <c r="J29" s="22"/>
      <c r="K29" s="22"/>
      <c r="L29" s="22"/>
      <c r="M29" s="31">
        <v>8.9138006564802304E-6</v>
      </c>
      <c r="N29" s="31">
        <v>2.8170104621381799E-5</v>
      </c>
      <c r="O29" s="31">
        <v>8.7348449539535796E-5</v>
      </c>
      <c r="P29" s="22">
        <v>2.7707770507088501E-4</v>
      </c>
    </row>
    <row r="30" spans="2:16" x14ac:dyDescent="0.25">
      <c r="C30" s="22">
        <f t="shared" si="5"/>
        <v>75</v>
      </c>
      <c r="D30" s="22">
        <v>1.2489582478717599E-3</v>
      </c>
      <c r="E30" s="22">
        <v>1.2410310930323801E-3</v>
      </c>
      <c r="F30" s="22">
        <v>1.2237623679331601E-3</v>
      </c>
      <c r="G30" s="22">
        <v>1.1903783182213099E-3</v>
      </c>
      <c r="H30" s="22"/>
      <c r="I30" s="37">
        <f t="shared" si="6"/>
        <v>290.17365239437413</v>
      </c>
      <c r="J30" s="22"/>
      <c r="K30" s="22"/>
      <c r="L30" s="22"/>
      <c r="M30" s="31">
        <v>8.6887337522692395E-6</v>
      </c>
      <c r="N30" s="31">
        <v>2.81580451473341E-5</v>
      </c>
      <c r="O30" s="31">
        <v>8.4262973618261805E-5</v>
      </c>
      <c r="P30" s="22">
        <v>2.7441623297476598E-4</v>
      </c>
    </row>
    <row r="31" spans="2:16" x14ac:dyDescent="0.25">
      <c r="C31" s="22">
        <f t="shared" si="5"/>
        <v>90</v>
      </c>
      <c r="D31" s="22">
        <v>1.3272515792113E-3</v>
      </c>
      <c r="E31" s="22">
        <v>1.3151197318112299E-3</v>
      </c>
      <c r="F31" s="22">
        <v>1.28776554631076E-3</v>
      </c>
      <c r="G31" s="22">
        <v>1.2671961238830401E-3</v>
      </c>
      <c r="H31" s="22"/>
      <c r="I31" s="37">
        <f t="shared" si="6"/>
        <v>368.46698373391422</v>
      </c>
      <c r="J31" s="22"/>
      <c r="K31" s="22"/>
      <c r="L31" s="22"/>
      <c r="M31" s="31">
        <v>8.0757355553724208E-6</v>
      </c>
      <c r="N31" s="31">
        <v>2.6708817909565799E-5</v>
      </c>
      <c r="O31" s="31">
        <v>8.4869287901792796E-5</v>
      </c>
      <c r="P31" s="22">
        <v>2.66693322008705E-4</v>
      </c>
    </row>
    <row r="33" spans="3:16" x14ac:dyDescent="0.25">
      <c r="C33" s="22"/>
      <c r="D33" s="22"/>
      <c r="E33" s="22" t="s">
        <v>88</v>
      </c>
      <c r="F33" s="22">
        <v>2</v>
      </c>
      <c r="G33" s="22"/>
      <c r="H33" s="22"/>
      <c r="I33" t="s">
        <v>185</v>
      </c>
      <c r="J33" s="22"/>
      <c r="K33" s="22"/>
      <c r="L33" s="22"/>
      <c r="M33" s="22"/>
      <c r="N33" s="22"/>
      <c r="O33" s="22"/>
      <c r="P33" s="22"/>
    </row>
    <row r="34" spans="3:16" x14ac:dyDescent="0.25">
      <c r="C34" s="22" t="s">
        <v>178</v>
      </c>
      <c r="D34" s="22"/>
      <c r="E34" s="35" t="s">
        <v>89</v>
      </c>
      <c r="F34" s="35">
        <v>0.5</v>
      </c>
      <c r="G34" s="22"/>
      <c r="H34" s="22"/>
      <c r="I34" s="36">
        <f>AVERAGE(D36:D42)</f>
        <v>3.6073956750752199E-4</v>
      </c>
      <c r="J34" s="22"/>
      <c r="K34" s="22"/>
      <c r="L34" s="22"/>
      <c r="M34" s="22" t="s">
        <v>179</v>
      </c>
      <c r="N34" s="22"/>
      <c r="O34" s="22"/>
      <c r="P34" s="22"/>
    </row>
    <row r="35" spans="3:16" x14ac:dyDescent="0.25">
      <c r="C35" s="22" t="s">
        <v>50</v>
      </c>
      <c r="D35" s="22">
        <v>60</v>
      </c>
      <c r="E35" s="22">
        <v>50</v>
      </c>
      <c r="F35" s="22">
        <v>40</v>
      </c>
      <c r="G35" s="22">
        <v>30</v>
      </c>
      <c r="H35" s="22"/>
      <c r="I35" t="s">
        <v>186</v>
      </c>
      <c r="J35" s="22"/>
      <c r="K35" s="22"/>
      <c r="L35" s="22"/>
      <c r="M35" s="22">
        <v>60</v>
      </c>
      <c r="N35" s="22">
        <v>50</v>
      </c>
      <c r="O35" s="22">
        <v>40</v>
      </c>
      <c r="P35" s="22">
        <v>30</v>
      </c>
    </row>
    <row r="36" spans="3:16" x14ac:dyDescent="0.25">
      <c r="C36" s="22">
        <v>0</v>
      </c>
      <c r="D36" s="31">
        <v>-3.3076864699439802E-6</v>
      </c>
      <c r="E36" s="31">
        <v>-4.1922176969439599E-6</v>
      </c>
      <c r="F36" s="31">
        <v>5.5875496264315901E-6</v>
      </c>
      <c r="G36" s="31">
        <v>4.35139323669427E-5</v>
      </c>
      <c r="H36" s="22"/>
      <c r="I36" s="37">
        <f>(D36-$I$34)*1000000</f>
        <v>-364.04725397746597</v>
      </c>
      <c r="J36" s="22"/>
      <c r="K36" s="22"/>
      <c r="L36" s="22"/>
      <c r="M36" s="31">
        <v>1.02200228652624E-5</v>
      </c>
      <c r="N36" s="31">
        <v>3.2010917191469503E-5</v>
      </c>
      <c r="O36" s="31">
        <v>1.03890255564318E-4</v>
      </c>
      <c r="P36" s="22">
        <v>3.2120335358209399E-4</v>
      </c>
    </row>
    <row r="37" spans="3:16" x14ac:dyDescent="0.25">
      <c r="C37" s="22">
        <f t="shared" ref="C37:C42" si="7">C36+15</f>
        <v>15</v>
      </c>
      <c r="D37" s="31">
        <v>1.5564284624339301E-4</v>
      </c>
      <c r="E37" s="31">
        <v>1.5348506834931701E-4</v>
      </c>
      <c r="F37" s="31">
        <v>1.48653488968726E-4</v>
      </c>
      <c r="G37" s="22">
        <v>1.56142870862861E-4</v>
      </c>
      <c r="H37" s="22"/>
      <c r="I37" s="37">
        <f t="shared" ref="I37:I42" si="8">(D37-$I$34)*1000000</f>
        <v>-205.09672126412897</v>
      </c>
      <c r="J37" s="22"/>
      <c r="K37" s="22"/>
      <c r="L37" s="22"/>
      <c r="M37" s="31">
        <v>1.02620152552613E-5</v>
      </c>
      <c r="N37" s="31">
        <v>3.0865616040655903E-5</v>
      </c>
      <c r="O37" s="31">
        <v>9.39398995813117E-5</v>
      </c>
      <c r="P37" s="22">
        <v>3.2271223522967603E-4</v>
      </c>
    </row>
    <row r="38" spans="3:16" x14ac:dyDescent="0.25">
      <c r="C38" s="22">
        <f t="shared" si="7"/>
        <v>30</v>
      </c>
      <c r="D38" s="22">
        <v>3.4226887517598898E-4</v>
      </c>
      <c r="E38" s="22">
        <v>3.4039482992063899E-4</v>
      </c>
      <c r="F38" s="22">
        <v>3.3524739074154703E-4</v>
      </c>
      <c r="G38" s="22">
        <v>3.37515719808659E-4</v>
      </c>
      <c r="H38" s="22"/>
      <c r="I38" s="37">
        <f t="shared" si="8"/>
        <v>-18.470692331533009</v>
      </c>
      <c r="J38" s="22"/>
      <c r="K38" s="22"/>
      <c r="L38" s="22"/>
      <c r="M38" s="31">
        <v>9.7257374540873194E-6</v>
      </c>
      <c r="N38" s="31">
        <v>3.1792595768329198E-5</v>
      </c>
      <c r="O38" s="31">
        <v>9.63020084474202E-5</v>
      </c>
      <c r="P38" s="22">
        <v>3.2149019361120602E-4</v>
      </c>
    </row>
    <row r="39" spans="3:16" x14ac:dyDescent="0.25">
      <c r="C39" s="22">
        <f t="shared" si="7"/>
        <v>45</v>
      </c>
      <c r="D39" s="22">
        <v>4.31947602225196E-4</v>
      </c>
      <c r="E39" s="22">
        <v>4.31529022343195E-4</v>
      </c>
      <c r="F39" s="22">
        <v>4.2939815052931102E-4</v>
      </c>
      <c r="G39" s="22">
        <v>4.6774187600274298E-4</v>
      </c>
      <c r="H39" s="22"/>
      <c r="I39" s="37">
        <f t="shared" si="8"/>
        <v>71.20803471767401</v>
      </c>
      <c r="J39" s="22"/>
      <c r="K39" s="22"/>
      <c r="L39" s="22"/>
      <c r="M39" s="31">
        <v>1.02317607441151E-5</v>
      </c>
      <c r="N39" s="31">
        <v>3.3298877522241502E-5</v>
      </c>
      <c r="O39" s="31">
        <v>1.0136079558182999E-4</v>
      </c>
      <c r="P39" s="22">
        <v>3.3105607405498598E-4</v>
      </c>
    </row>
    <row r="40" spans="3:16" x14ac:dyDescent="0.25">
      <c r="C40" s="22">
        <f t="shared" si="7"/>
        <v>60</v>
      </c>
      <c r="D40" s="22">
        <v>4.9954941825522403E-4</v>
      </c>
      <c r="E40" s="22">
        <v>5.0052087393605705E-4</v>
      </c>
      <c r="F40" s="22">
        <v>4.99793699379055E-4</v>
      </c>
      <c r="G40" s="22">
        <v>5.3885309897711399E-4</v>
      </c>
      <c r="H40" s="22"/>
      <c r="I40" s="37">
        <f t="shared" si="8"/>
        <v>138.80985074770203</v>
      </c>
      <c r="J40" s="22"/>
      <c r="K40" s="22"/>
      <c r="L40" s="22"/>
      <c r="M40" s="31">
        <v>1.0350174381919401E-5</v>
      </c>
      <c r="N40" s="31">
        <v>3.3604482565010201E-5</v>
      </c>
      <c r="O40" s="31">
        <v>1.03481247486576E-4</v>
      </c>
      <c r="P40" s="22">
        <v>3.2292156237224198E-4</v>
      </c>
    </row>
    <row r="41" spans="3:16" x14ac:dyDescent="0.25">
      <c r="C41" s="22">
        <f t="shared" si="7"/>
        <v>75</v>
      </c>
      <c r="D41" s="22">
        <v>5.41480654531136E-4</v>
      </c>
      <c r="E41" s="22">
        <v>5.3471313978426698E-4</v>
      </c>
      <c r="F41" s="22">
        <v>5.27908989028041E-4</v>
      </c>
      <c r="G41" s="22">
        <v>5.7832273037833999E-4</v>
      </c>
      <c r="H41" s="22"/>
      <c r="I41" s="37">
        <f t="shared" si="8"/>
        <v>180.741087023614</v>
      </c>
      <c r="J41" s="22"/>
      <c r="K41" s="22"/>
      <c r="L41" s="22"/>
      <c r="M41" s="31">
        <v>9.9469093785072393E-6</v>
      </c>
      <c r="N41" s="31">
        <v>3.1602812779433397E-5</v>
      </c>
      <c r="O41" s="31">
        <v>9.6963126636688006E-5</v>
      </c>
      <c r="P41" s="22">
        <v>3.0470009310349099E-4</v>
      </c>
    </row>
    <row r="42" spans="3:16" x14ac:dyDescent="0.25">
      <c r="C42" s="22">
        <f t="shared" si="7"/>
        <v>90</v>
      </c>
      <c r="D42" s="22">
        <v>5.5759526259166004E-4</v>
      </c>
      <c r="E42" s="22">
        <v>5.5042385967798697E-4</v>
      </c>
      <c r="F42" s="22">
        <v>5.3978640103714804E-4</v>
      </c>
      <c r="G42" s="22">
        <v>5.6296799299565298E-4</v>
      </c>
      <c r="H42" s="22"/>
      <c r="I42" s="37">
        <f t="shared" si="8"/>
        <v>196.85569508413803</v>
      </c>
      <c r="J42" s="22"/>
      <c r="K42" s="22"/>
      <c r="L42" s="22"/>
      <c r="M42" s="31">
        <v>9.9583751671837795E-6</v>
      </c>
      <c r="N42" s="31">
        <v>2.7950868759913199E-5</v>
      </c>
      <c r="O42" s="31">
        <v>9.1900886767689604E-5</v>
      </c>
      <c r="P42" s="22">
        <v>3.0983037062014599E-4</v>
      </c>
    </row>
    <row r="44" spans="3:16" x14ac:dyDescent="0.25">
      <c r="C44" s="22"/>
      <c r="D44" s="22" t="s">
        <v>88</v>
      </c>
      <c r="F44" s="22">
        <v>2</v>
      </c>
      <c r="G44" s="22"/>
      <c r="H44" s="22"/>
      <c r="I44" t="s">
        <v>185</v>
      </c>
      <c r="J44" s="22"/>
      <c r="K44" s="22"/>
      <c r="L44" s="22"/>
      <c r="M44" s="22"/>
      <c r="N44" s="22"/>
      <c r="O44" s="22"/>
      <c r="P44" s="22"/>
    </row>
    <row r="45" spans="3:16" x14ac:dyDescent="0.25">
      <c r="C45" s="22" t="s">
        <v>178</v>
      </c>
      <c r="D45" s="35" t="s">
        <v>89</v>
      </c>
      <c r="F45" s="35">
        <v>0.1</v>
      </c>
      <c r="G45" s="22"/>
      <c r="H45" s="22"/>
      <c r="I45" s="36">
        <f>AVERAGE(D47:D53)</f>
        <v>7.7103107830723202E-5</v>
      </c>
      <c r="J45" s="22"/>
      <c r="K45" s="22"/>
      <c r="L45" s="22"/>
      <c r="M45" s="22" t="s">
        <v>179</v>
      </c>
      <c r="N45" s="22"/>
      <c r="O45" s="22"/>
      <c r="P45" s="22"/>
    </row>
    <row r="46" spans="3:16" x14ac:dyDescent="0.25">
      <c r="C46" s="22" t="s">
        <v>50</v>
      </c>
      <c r="D46" s="22">
        <v>60</v>
      </c>
      <c r="E46" s="22">
        <v>50</v>
      </c>
      <c r="F46" s="22">
        <v>40</v>
      </c>
      <c r="G46" s="22">
        <v>30</v>
      </c>
      <c r="H46" s="22"/>
      <c r="I46" t="s">
        <v>186</v>
      </c>
      <c r="J46" s="22"/>
      <c r="K46" s="22"/>
      <c r="L46" s="22"/>
      <c r="M46" s="22">
        <v>60</v>
      </c>
      <c r="N46" s="22">
        <v>50</v>
      </c>
      <c r="O46" s="22">
        <v>40</v>
      </c>
      <c r="P46" s="22">
        <v>30</v>
      </c>
    </row>
    <row r="47" spans="3:16" x14ac:dyDescent="0.25">
      <c r="C47" s="22">
        <v>0</v>
      </c>
      <c r="D47" s="31">
        <v>-3.1038913831659002E-5</v>
      </c>
      <c r="E47" s="31">
        <v>-3.3025284630234898E-5</v>
      </c>
      <c r="F47" s="31">
        <v>-9.5251159833857504E-6</v>
      </c>
      <c r="G47" s="31">
        <v>3.3994083612078998E-5</v>
      </c>
      <c r="H47" s="22"/>
      <c r="I47" s="37">
        <f>(D47-$I$45)*1000000</f>
        <v>-108.14202166238221</v>
      </c>
      <c r="J47" s="22"/>
      <c r="K47" s="22"/>
      <c r="L47" s="22"/>
      <c r="M47" s="31">
        <v>3.5099500220042299E-5</v>
      </c>
      <c r="N47" s="31">
        <v>1.0114088350576501E-4</v>
      </c>
      <c r="O47" s="31">
        <v>2.9423143976086699E-4</v>
      </c>
      <c r="P47" s="22">
        <v>8.8291971815825196E-4</v>
      </c>
    </row>
    <row r="48" spans="3:16" x14ac:dyDescent="0.25">
      <c r="C48" s="22">
        <f t="shared" ref="C48:C53" si="9">C47+15</f>
        <v>15</v>
      </c>
      <c r="D48" s="31">
        <v>4.4857488319600203E-6</v>
      </c>
      <c r="E48" s="31">
        <v>-5.8297883270300402E-6</v>
      </c>
      <c r="F48" s="31">
        <v>-6.0600447583413597E-6</v>
      </c>
      <c r="G48" s="31">
        <v>2.4254440675321001E-5</v>
      </c>
      <c r="H48" s="22"/>
      <c r="I48" s="37">
        <f t="shared" ref="I48:I52" si="10">(D48-$I$45)*1000000</f>
        <v>-72.61735899876318</v>
      </c>
      <c r="J48" s="22"/>
      <c r="K48" s="22"/>
      <c r="L48" s="22"/>
      <c r="M48" s="31">
        <v>3.1924773178143899E-5</v>
      </c>
      <c r="N48" s="31">
        <v>9.1957097719627204E-5</v>
      </c>
      <c r="O48" s="31">
        <v>2.8187814810678698E-4</v>
      </c>
      <c r="P48" s="22">
        <v>8.3164290811685998E-4</v>
      </c>
    </row>
    <row r="49" spans="1:16" x14ac:dyDescent="0.25">
      <c r="C49" s="22">
        <f t="shared" si="9"/>
        <v>30</v>
      </c>
      <c r="D49" s="31">
        <v>8.7467760387088602E-5</v>
      </c>
      <c r="E49" s="31">
        <v>6.8301113217578401E-5</v>
      </c>
      <c r="F49" s="31">
        <v>8.1051612275967103E-5</v>
      </c>
      <c r="G49" s="22">
        <v>2.3118231462740399E-4</v>
      </c>
      <c r="H49" s="22"/>
      <c r="I49" s="37">
        <f t="shared" si="10"/>
        <v>10.3646525563654</v>
      </c>
      <c r="J49" s="22"/>
      <c r="K49" s="22"/>
      <c r="L49" s="22"/>
      <c r="M49" s="31">
        <v>2.4429813440001198E-5</v>
      </c>
      <c r="N49" s="31">
        <v>7.0450135863926099E-5</v>
      </c>
      <c r="O49" s="31">
        <v>2.18185334389565E-4</v>
      </c>
      <c r="P49" s="22">
        <v>7.69579615921023E-4</v>
      </c>
    </row>
    <row r="50" spans="1:16" x14ac:dyDescent="0.25">
      <c r="C50" s="22">
        <f t="shared" si="9"/>
        <v>45</v>
      </c>
      <c r="D50" s="22">
        <v>1.7746006800836801E-4</v>
      </c>
      <c r="E50" s="22">
        <v>1.7757817164642601E-4</v>
      </c>
      <c r="F50" s="22">
        <v>2.3812474548086401E-4</v>
      </c>
      <c r="G50" s="22">
        <v>4.4810229867727901E-4</v>
      </c>
      <c r="H50" s="22"/>
      <c r="I50" s="37">
        <f t="shared" si="10"/>
        <v>100.35696017764481</v>
      </c>
      <c r="J50" s="22"/>
      <c r="K50" s="22"/>
      <c r="L50" s="22"/>
      <c r="M50" s="31">
        <v>1.8566065571249498E-5</v>
      </c>
      <c r="N50" s="31">
        <v>5.4660519912981199E-5</v>
      </c>
      <c r="O50" s="31">
        <v>1.7519047553209101E-4</v>
      </c>
      <c r="P50" s="22">
        <v>6.63856000301685E-4</v>
      </c>
    </row>
    <row r="51" spans="1:16" x14ac:dyDescent="0.25">
      <c r="C51" s="22">
        <f t="shared" si="9"/>
        <v>60</v>
      </c>
      <c r="D51" s="22">
        <v>1.6745550506521399E-4</v>
      </c>
      <c r="E51" s="22">
        <v>1.70997327978666E-4</v>
      </c>
      <c r="F51" s="22">
        <v>2.07094554781964E-4</v>
      </c>
      <c r="G51" s="22">
        <v>4.9903158738718602E-4</v>
      </c>
      <c r="H51" s="22"/>
      <c r="I51" s="37">
        <f t="shared" si="10"/>
        <v>90.352397234490795</v>
      </c>
      <c r="J51" s="22"/>
      <c r="K51" s="22"/>
      <c r="L51" s="22"/>
      <c r="M51" s="31">
        <v>1.16074482435335E-5</v>
      </c>
      <c r="N51" s="31">
        <v>3.77808590077622E-5</v>
      </c>
      <c r="O51" s="31">
        <v>1.2899235167727601E-4</v>
      </c>
      <c r="P51" s="22">
        <v>5.7564103994096395E-4</v>
      </c>
    </row>
    <row r="52" spans="1:16" x14ac:dyDescent="0.25">
      <c r="C52" s="22">
        <f t="shared" si="9"/>
        <v>75</v>
      </c>
      <c r="D52" s="22">
        <v>1.0159495098897E-4</v>
      </c>
      <c r="E52" s="22">
        <v>1.07279404842732E-4</v>
      </c>
      <c r="F52" s="22">
        <v>1.4939341721463E-4</v>
      </c>
      <c r="G52" s="22">
        <v>5.9970087858638495E-4</v>
      </c>
      <c r="H52" s="22"/>
      <c r="I52" s="37">
        <f t="shared" si="10"/>
        <v>24.491843158246802</v>
      </c>
      <c r="J52" s="22"/>
      <c r="K52" s="22"/>
      <c r="L52" s="22"/>
      <c r="M52" s="31">
        <v>1.20789488270542E-5</v>
      </c>
      <c r="N52" s="31">
        <v>3.77371441866912E-5</v>
      </c>
      <c r="O52" s="31">
        <v>1.2403449762586101E-4</v>
      </c>
      <c r="P52" s="22">
        <v>5.3485088979735495E-4</v>
      </c>
    </row>
    <row r="53" spans="1:16" x14ac:dyDescent="0.25">
      <c r="C53" s="22">
        <f t="shared" si="9"/>
        <v>90</v>
      </c>
      <c r="D53" s="31">
        <v>3.2296635365120803E-5</v>
      </c>
      <c r="E53" s="31">
        <v>3.5253249038399301E-5</v>
      </c>
      <c r="F53" s="31">
        <v>7.4279403685947407E-5</v>
      </c>
      <c r="G53" s="22">
        <v>6.2474677835084799E-4</v>
      </c>
      <c r="H53" s="22"/>
      <c r="I53" s="37">
        <f>(D53-$I$45)*1000000</f>
        <v>-44.806472465602397</v>
      </c>
      <c r="J53" s="22"/>
      <c r="K53" s="22"/>
      <c r="L53" s="22"/>
      <c r="M53" s="31">
        <v>1.3636817730051E-5</v>
      </c>
      <c r="N53" s="31">
        <v>4.4314462806139199E-5</v>
      </c>
      <c r="O53" s="31">
        <v>1.39602995152137E-4</v>
      </c>
      <c r="P53" s="22">
        <v>5.2136163441200603E-4</v>
      </c>
    </row>
    <row r="56" spans="1:16" x14ac:dyDescent="0.25">
      <c r="A56" t="s">
        <v>200</v>
      </c>
    </row>
    <row r="57" spans="1:16" x14ac:dyDescent="0.25">
      <c r="A57" t="s">
        <v>202</v>
      </c>
      <c r="B57">
        <v>10</v>
      </c>
      <c r="C57" t="s">
        <v>203</v>
      </c>
      <c r="D57">
        <v>0</v>
      </c>
    </row>
    <row r="59" spans="1:16" x14ac:dyDescent="0.25">
      <c r="B59" t="s">
        <v>204</v>
      </c>
      <c r="D59" t="s">
        <v>208</v>
      </c>
    </row>
    <row r="60" spans="1:16" x14ac:dyDescent="0.25">
      <c r="A60" t="s">
        <v>201</v>
      </c>
      <c r="B60" t="s">
        <v>205</v>
      </c>
      <c r="C60" t="s">
        <v>207</v>
      </c>
    </row>
    <row r="61" spans="1:16" x14ac:dyDescent="0.25">
      <c r="A61" s="1">
        <v>1.0000000000000001E-5</v>
      </c>
      <c r="B61" s="39">
        <v>2.7E-2</v>
      </c>
      <c r="C61" s="40">
        <f>1000000*B61/60</f>
        <v>450</v>
      </c>
    </row>
    <row r="62" spans="1:16" x14ac:dyDescent="0.25">
      <c r="A62" s="1">
        <v>1E-4</v>
      </c>
      <c r="B62" s="39">
        <v>-7.4000000000000003E-3</v>
      </c>
      <c r="C62" s="40">
        <f t="shared" ref="C62:C68" si="11">1000000*B62/60</f>
        <v>-123.33333333333333</v>
      </c>
    </row>
    <row r="63" spans="1:16" x14ac:dyDescent="0.25">
      <c r="A63" s="1">
        <v>1E-3</v>
      </c>
      <c r="B63" s="39">
        <v>-8.2000000000000007E-3</v>
      </c>
      <c r="C63" s="40">
        <f t="shared" si="11"/>
        <v>-136.66666666666666</v>
      </c>
    </row>
    <row r="64" spans="1:16" x14ac:dyDescent="0.25">
      <c r="A64" s="1">
        <v>0.01</v>
      </c>
      <c r="B64" s="39">
        <v>-1.2E-2</v>
      </c>
      <c r="C64" s="40">
        <f t="shared" si="11"/>
        <v>-200</v>
      </c>
    </row>
    <row r="65" spans="1:14" x14ac:dyDescent="0.25">
      <c r="A65" s="1">
        <v>0.1</v>
      </c>
      <c r="B65" s="39">
        <v>-1.1999999999999999E-3</v>
      </c>
      <c r="C65" s="40">
        <f t="shared" si="11"/>
        <v>-20</v>
      </c>
      <c r="E65" t="s">
        <v>212</v>
      </c>
    </row>
    <row r="66" spans="1:14" x14ac:dyDescent="0.25">
      <c r="A66" s="1">
        <v>0.5</v>
      </c>
      <c r="B66" s="39">
        <v>-2.3340000000000001E-4</v>
      </c>
      <c r="C66" s="40">
        <f t="shared" si="11"/>
        <v>-3.89</v>
      </c>
      <c r="E66" t="s">
        <v>213</v>
      </c>
    </row>
    <row r="67" spans="1:14" x14ac:dyDescent="0.25">
      <c r="A67" s="1">
        <v>1</v>
      </c>
      <c r="B67" s="39">
        <v>3.9E-2</v>
      </c>
      <c r="C67" s="40">
        <f t="shared" si="11"/>
        <v>650</v>
      </c>
    </row>
    <row r="68" spans="1:14" x14ac:dyDescent="0.25">
      <c r="A68" s="1">
        <v>2.5</v>
      </c>
      <c r="B68" s="39">
        <v>0.17899999999999999</v>
      </c>
      <c r="C68" s="40">
        <f t="shared" si="11"/>
        <v>2983.3333333333335</v>
      </c>
    </row>
    <row r="72" spans="1:14" x14ac:dyDescent="0.25">
      <c r="A72" t="s">
        <v>210</v>
      </c>
      <c r="G72" s="36"/>
      <c r="K72" t="s">
        <v>216</v>
      </c>
    </row>
    <row r="73" spans="1:14" x14ac:dyDescent="0.25">
      <c r="A73" t="s">
        <v>215</v>
      </c>
      <c r="B73" s="22">
        <v>60</v>
      </c>
      <c r="C73" s="22">
        <v>50</v>
      </c>
      <c r="D73" s="22">
        <v>40</v>
      </c>
      <c r="E73" s="22">
        <v>30</v>
      </c>
      <c r="K73" s="22">
        <v>60</v>
      </c>
      <c r="L73" s="22">
        <v>50</v>
      </c>
      <c r="M73" s="22">
        <v>40</v>
      </c>
      <c r="N73" s="22">
        <v>30</v>
      </c>
    </row>
    <row r="74" spans="1:14" x14ac:dyDescent="0.25">
      <c r="A74" s="22">
        <v>0</v>
      </c>
      <c r="B74" s="42">
        <v>1.08526998481558E-4</v>
      </c>
      <c r="C74" s="42">
        <v>1.0974513043231201E-4</v>
      </c>
      <c r="D74" s="42">
        <v>1.12682126063935E-4</v>
      </c>
      <c r="E74" s="42">
        <v>9.9277883230108007E-5</v>
      </c>
      <c r="G74" s="37"/>
      <c r="J74" s="22">
        <v>0</v>
      </c>
      <c r="K74" s="42">
        <v>4.0065379109304601E-5</v>
      </c>
      <c r="L74" s="42">
        <v>1.29839123484923E-4</v>
      </c>
      <c r="M74" s="42">
        <v>3.96577796146004E-4</v>
      </c>
      <c r="N74" s="42">
        <v>1.2625203199401001E-3</v>
      </c>
    </row>
    <row r="75" spans="1:14" x14ac:dyDescent="0.25">
      <c r="A75" s="22">
        <f t="shared" ref="A75:A80" si="12">A74+15</f>
        <v>15</v>
      </c>
      <c r="B75" s="42">
        <v>4.2097443873959501E-4</v>
      </c>
      <c r="C75" s="42">
        <v>4.1716290738053898E-4</v>
      </c>
      <c r="D75" s="42">
        <v>4.32318321801057E-4</v>
      </c>
      <c r="E75" s="42">
        <v>3.8653389456714897E-4</v>
      </c>
      <c r="G75" s="37"/>
      <c r="J75" s="22">
        <f t="shared" ref="J75:J80" si="13">J74+15</f>
        <v>15</v>
      </c>
      <c r="K75" s="42">
        <v>4.1301850461261998E-5</v>
      </c>
      <c r="L75" s="42">
        <v>1.27879864515799E-4</v>
      </c>
      <c r="M75" s="42">
        <v>4.03234742498921E-4</v>
      </c>
      <c r="N75" s="42">
        <v>1.26735408774957E-3</v>
      </c>
    </row>
    <row r="76" spans="1:14" x14ac:dyDescent="0.25">
      <c r="A76" s="22">
        <f t="shared" si="12"/>
        <v>30</v>
      </c>
      <c r="B76" s="42">
        <v>1.20217753866611E-3</v>
      </c>
      <c r="C76" s="42">
        <v>1.2026441252108E-3</v>
      </c>
      <c r="D76" s="42">
        <v>1.21655599494351E-3</v>
      </c>
      <c r="E76" s="42">
        <v>1.1377481996397501E-3</v>
      </c>
      <c r="G76" s="37"/>
      <c r="J76" s="22">
        <f t="shared" si="13"/>
        <v>30</v>
      </c>
      <c r="K76" s="42">
        <v>4.3128724138504603E-5</v>
      </c>
      <c r="L76" s="42">
        <v>1.3423452245478999E-4</v>
      </c>
      <c r="M76" s="42">
        <v>4.3606047762709998E-4</v>
      </c>
      <c r="N76" s="42">
        <v>1.44592646278795E-3</v>
      </c>
    </row>
    <row r="77" spans="1:14" x14ac:dyDescent="0.25">
      <c r="A77" s="22">
        <f t="shared" si="12"/>
        <v>45</v>
      </c>
      <c r="B77" s="42">
        <v>2.4373485454174302E-3</v>
      </c>
      <c r="C77" s="42">
        <v>2.4277435970044398E-3</v>
      </c>
      <c r="D77" s="42">
        <v>2.4172958685149499E-3</v>
      </c>
      <c r="E77" s="42">
        <v>2.3737118255027102E-3</v>
      </c>
      <c r="G77" s="37"/>
      <c r="J77" s="22">
        <f t="shared" si="13"/>
        <v>45</v>
      </c>
      <c r="K77" s="42">
        <v>4.506147540637E-5</v>
      </c>
      <c r="L77" s="42">
        <v>1.45445305501056E-4</v>
      </c>
      <c r="M77" s="42">
        <v>4.7081346813079101E-4</v>
      </c>
      <c r="N77" s="42">
        <v>1.4326410853651001E-3</v>
      </c>
    </row>
    <row r="78" spans="1:14" x14ac:dyDescent="0.25">
      <c r="A78" s="22">
        <f t="shared" si="12"/>
        <v>60</v>
      </c>
      <c r="B78" s="42">
        <v>3.9263760522917903E-3</v>
      </c>
      <c r="C78" s="42">
        <v>3.9282097005555001E-3</v>
      </c>
      <c r="D78" s="42">
        <v>3.9138729275940698E-3</v>
      </c>
      <c r="E78" s="42">
        <v>3.8422086938569499E-3</v>
      </c>
      <c r="G78" s="37"/>
      <c r="J78" s="22">
        <f t="shared" si="13"/>
        <v>60</v>
      </c>
      <c r="K78" s="42">
        <v>4.7969085630769702E-5</v>
      </c>
      <c r="L78" s="42">
        <v>1.4714183496513099E-4</v>
      </c>
      <c r="M78" s="42">
        <v>4.84844799503978E-4</v>
      </c>
      <c r="N78" s="42">
        <v>1.53617133378922E-3</v>
      </c>
    </row>
    <row r="79" spans="1:14" x14ac:dyDescent="0.25">
      <c r="A79" s="22">
        <f t="shared" si="12"/>
        <v>75</v>
      </c>
      <c r="B79" s="42">
        <v>5.1707163210417103E-3</v>
      </c>
      <c r="C79" s="42">
        <v>5.1711454196450698E-3</v>
      </c>
      <c r="D79" s="42">
        <v>5.1767069336665101E-3</v>
      </c>
      <c r="E79" s="42">
        <v>5.2238834842917503E-3</v>
      </c>
      <c r="G79" s="37"/>
      <c r="J79" s="22">
        <f t="shared" si="13"/>
        <v>75</v>
      </c>
      <c r="K79" s="42">
        <v>5.25054376108973E-5</v>
      </c>
      <c r="L79" s="42">
        <v>1.6732389004285399E-4</v>
      </c>
      <c r="M79" s="42">
        <v>5.0108971349993104E-4</v>
      </c>
      <c r="N79" s="42">
        <v>1.62802610157884E-3</v>
      </c>
    </row>
    <row r="80" spans="1:14" x14ac:dyDescent="0.25">
      <c r="A80" s="22">
        <f t="shared" si="12"/>
        <v>90</v>
      </c>
      <c r="B80" s="42">
        <v>5.5312892936176996E-3</v>
      </c>
      <c r="C80" s="42">
        <v>5.53349753447908E-3</v>
      </c>
      <c r="D80" s="42">
        <v>5.52443854796595E-3</v>
      </c>
      <c r="E80" s="42">
        <v>5.5300708712140399E-3</v>
      </c>
      <c r="G80" s="37"/>
      <c r="J80" s="22">
        <f t="shared" si="13"/>
        <v>90</v>
      </c>
      <c r="K80" s="42">
        <v>5.27304000016645E-5</v>
      </c>
      <c r="L80" s="42">
        <v>1.5756128707651801E-4</v>
      </c>
      <c r="M80" s="42">
        <v>5.1780473377178104E-4</v>
      </c>
      <c r="N80" s="42">
        <v>1.61252640875811E-3</v>
      </c>
    </row>
    <row r="81" spans="1:3" x14ac:dyDescent="0.25">
      <c r="A81" t="s">
        <v>217</v>
      </c>
    </row>
    <row r="83" spans="1:3" x14ac:dyDescent="0.25">
      <c r="A83" t="s">
        <v>211</v>
      </c>
    </row>
    <row r="87" spans="1:3" x14ac:dyDescent="0.25">
      <c r="B87" t="s">
        <v>218</v>
      </c>
      <c r="C87" s="1">
        <v>9.9999999999999995E-7</v>
      </c>
    </row>
    <row r="88" spans="1:3" x14ac:dyDescent="0.25">
      <c r="B88" t="s">
        <v>219</v>
      </c>
      <c r="C88">
        <v>60</v>
      </c>
    </row>
    <row r="89" spans="1:3" x14ac:dyDescent="0.25">
      <c r="B89" t="s">
        <v>220</v>
      </c>
      <c r="C89" s="38">
        <f>C88-C87*C88</f>
        <v>59.999940000000002</v>
      </c>
    </row>
    <row r="92" spans="1:3" x14ac:dyDescent="0.25">
      <c r="B92" s="8" t="s">
        <v>221</v>
      </c>
      <c r="C92" s="8"/>
    </row>
    <row r="93" spans="1:3" x14ac:dyDescent="0.25">
      <c r="B93" s="8" t="s">
        <v>222</v>
      </c>
      <c r="C93" s="44">
        <v>-2.9046972986323001E-5</v>
      </c>
    </row>
    <row r="94" spans="1:3" x14ac:dyDescent="0.25">
      <c r="B94" s="8" t="s">
        <v>223</v>
      </c>
      <c r="C94" s="44">
        <f>C93/60</f>
        <v>-4.841162164387167E-7</v>
      </c>
    </row>
  </sheetData>
  <conditionalFormatting sqref="F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F22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F33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F4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1"/>
  <sheetViews>
    <sheetView topLeftCell="A34" workbookViewId="0">
      <selection activeCell="B52" sqref="B52"/>
    </sheetView>
  </sheetViews>
  <sheetFormatPr defaultRowHeight="15" x14ac:dyDescent="0.25"/>
  <sheetData>
    <row r="2" spans="2:3" x14ac:dyDescent="0.25">
      <c r="B2" t="s">
        <v>113</v>
      </c>
    </row>
    <row r="4" spans="2:3" x14ac:dyDescent="0.25">
      <c r="B4" t="s">
        <v>114</v>
      </c>
    </row>
    <row r="5" spans="2:3" x14ac:dyDescent="0.25">
      <c r="B5" t="s">
        <v>146</v>
      </c>
    </row>
    <row r="6" spans="2:3" x14ac:dyDescent="0.25">
      <c r="C6" t="s">
        <v>144</v>
      </c>
    </row>
    <row r="7" spans="2:3" x14ac:dyDescent="0.25">
      <c r="C7" t="s">
        <v>119</v>
      </c>
    </row>
    <row r="8" spans="2:3" x14ac:dyDescent="0.25">
      <c r="C8" t="s">
        <v>118</v>
      </c>
    </row>
    <row r="9" spans="2:3" x14ac:dyDescent="0.25">
      <c r="B9" t="s">
        <v>145</v>
      </c>
    </row>
    <row r="10" spans="2:3" x14ac:dyDescent="0.25">
      <c r="C10" t="s">
        <v>138</v>
      </c>
    </row>
    <row r="11" spans="2:3" x14ac:dyDescent="0.25">
      <c r="C11" t="s">
        <v>140</v>
      </c>
    </row>
    <row r="12" spans="2:3" x14ac:dyDescent="0.25">
      <c r="C12" t="s">
        <v>141</v>
      </c>
    </row>
    <row r="13" spans="2:3" x14ac:dyDescent="0.25">
      <c r="C13" t="s">
        <v>147</v>
      </c>
    </row>
    <row r="14" spans="2:3" x14ac:dyDescent="0.25">
      <c r="B14" t="s">
        <v>151</v>
      </c>
    </row>
    <row r="15" spans="2:3" x14ac:dyDescent="0.25">
      <c r="C15" t="s">
        <v>163</v>
      </c>
    </row>
    <row r="16" spans="2:3" x14ac:dyDescent="0.25">
      <c r="C16" s="29" t="s">
        <v>150</v>
      </c>
    </row>
    <row r="18" spans="2:3" x14ac:dyDescent="0.25">
      <c r="B18" t="s">
        <v>142</v>
      </c>
    </row>
    <row r="19" spans="2:3" x14ac:dyDescent="0.25">
      <c r="B19" t="s">
        <v>146</v>
      </c>
    </row>
    <row r="20" spans="2:3" x14ac:dyDescent="0.25">
      <c r="C20" t="s">
        <v>144</v>
      </c>
    </row>
    <row r="21" spans="2:3" x14ac:dyDescent="0.25">
      <c r="C21" t="s">
        <v>154</v>
      </c>
    </row>
    <row r="22" spans="2:3" x14ac:dyDescent="0.25">
      <c r="C22" t="s">
        <v>155</v>
      </c>
    </row>
    <row r="23" spans="2:3" x14ac:dyDescent="0.25">
      <c r="B23" t="s">
        <v>145</v>
      </c>
    </row>
    <row r="24" spans="2:3" x14ac:dyDescent="0.25">
      <c r="C24" t="s">
        <v>161</v>
      </c>
    </row>
    <row r="26" spans="2:3" x14ac:dyDescent="0.25">
      <c r="B26" t="s">
        <v>162</v>
      </c>
    </row>
    <row r="27" spans="2:3" x14ac:dyDescent="0.25">
      <c r="C27" t="s">
        <v>164</v>
      </c>
    </row>
    <row r="30" spans="2:3" x14ac:dyDescent="0.25">
      <c r="B30" t="s">
        <v>143</v>
      </c>
    </row>
    <row r="31" spans="2:3" x14ac:dyDescent="0.25">
      <c r="B31" t="s">
        <v>148</v>
      </c>
    </row>
    <row r="32" spans="2:3" x14ac:dyDescent="0.25">
      <c r="B32" t="s">
        <v>173</v>
      </c>
    </row>
    <row r="33" spans="2:3" x14ac:dyDescent="0.25">
      <c r="B33" t="s">
        <v>177</v>
      </c>
    </row>
    <row r="34" spans="2:3" x14ac:dyDescent="0.25">
      <c r="B34" t="s">
        <v>167</v>
      </c>
    </row>
    <row r="35" spans="2:3" x14ac:dyDescent="0.25">
      <c r="B35" t="s">
        <v>174</v>
      </c>
    </row>
    <row r="37" spans="2:3" x14ac:dyDescent="0.25">
      <c r="B37" t="s">
        <v>149</v>
      </c>
    </row>
    <row r="38" spans="2:3" x14ac:dyDescent="0.25">
      <c r="B38" t="s">
        <v>146</v>
      </c>
    </row>
    <row r="39" spans="2:3" x14ac:dyDescent="0.25">
      <c r="C39" t="s">
        <v>175</v>
      </c>
    </row>
    <row r="41" spans="2:3" x14ac:dyDescent="0.25">
      <c r="B41" t="s">
        <v>145</v>
      </c>
    </row>
    <row r="47" spans="2:3" x14ac:dyDescent="0.25">
      <c r="B47" t="s">
        <v>187</v>
      </c>
    </row>
    <row r="48" spans="2:3" x14ac:dyDescent="0.25">
      <c r="B48" t="s">
        <v>188</v>
      </c>
    </row>
    <row r="50" spans="2:2" x14ac:dyDescent="0.25">
      <c r="B50" t="s">
        <v>189</v>
      </c>
    </row>
    <row r="51" spans="2:2" x14ac:dyDescent="0.25">
      <c r="B51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9"/>
  <sheetViews>
    <sheetView topLeftCell="A11" workbookViewId="0">
      <selection activeCell="B1" sqref="B1"/>
    </sheetView>
  </sheetViews>
  <sheetFormatPr defaultRowHeight="15" x14ac:dyDescent="0.25"/>
  <sheetData>
    <row r="2" spans="1:26" x14ac:dyDescent="0.25">
      <c r="A2" t="s">
        <v>48</v>
      </c>
    </row>
    <row r="5" spans="1:26" x14ac:dyDescent="0.25">
      <c r="W5" s="1" t="s">
        <v>62</v>
      </c>
    </row>
    <row r="6" spans="1:26" x14ac:dyDescent="0.25">
      <c r="D6" t="s">
        <v>61</v>
      </c>
      <c r="N6" s="1" t="s">
        <v>62</v>
      </c>
      <c r="O6" s="1"/>
      <c r="Q6" t="s">
        <v>64</v>
      </c>
      <c r="V6" t="s">
        <v>50</v>
      </c>
      <c r="W6">
        <v>60</v>
      </c>
      <c r="X6">
        <v>50</v>
      </c>
      <c r="Y6">
        <v>40</v>
      </c>
      <c r="Z6">
        <v>30</v>
      </c>
    </row>
    <row r="7" spans="1:26" x14ac:dyDescent="0.25">
      <c r="A7" t="s">
        <v>55</v>
      </c>
      <c r="H7" t="s">
        <v>59</v>
      </c>
      <c r="J7" t="s">
        <v>60</v>
      </c>
      <c r="N7" s="1" t="s">
        <v>63</v>
      </c>
      <c r="O7" s="1" t="s">
        <v>60</v>
      </c>
      <c r="V7">
        <v>0</v>
      </c>
      <c r="W7">
        <v>0</v>
      </c>
      <c r="X7">
        <v>0</v>
      </c>
      <c r="Y7">
        <v>0</v>
      </c>
      <c r="Z7">
        <v>12.2</v>
      </c>
    </row>
    <row r="8" spans="1:26" x14ac:dyDescent="0.25">
      <c r="A8" t="s">
        <v>50</v>
      </c>
      <c r="B8">
        <v>60</v>
      </c>
      <c r="C8">
        <v>50</v>
      </c>
      <c r="D8">
        <v>40</v>
      </c>
      <c r="E8">
        <v>30</v>
      </c>
      <c r="H8">
        <v>40</v>
      </c>
      <c r="J8">
        <v>40</v>
      </c>
      <c r="N8" s="1"/>
      <c r="O8" s="1"/>
      <c r="Q8" t="s">
        <v>65</v>
      </c>
      <c r="V8">
        <f t="shared" ref="V8:V13" si="0">V7+15</f>
        <v>15</v>
      </c>
      <c r="W8">
        <v>0</v>
      </c>
      <c r="X8">
        <v>0</v>
      </c>
      <c r="Y8">
        <v>0</v>
      </c>
      <c r="Z8">
        <v>8.5</v>
      </c>
    </row>
    <row r="9" spans="1:26" x14ac:dyDescent="0.25">
      <c r="A9">
        <v>0</v>
      </c>
      <c r="D9">
        <v>42.9</v>
      </c>
      <c r="E9" s="14"/>
      <c r="H9">
        <v>0</v>
      </c>
      <c r="J9">
        <v>42.9</v>
      </c>
      <c r="M9">
        <v>0</v>
      </c>
      <c r="N9" s="15">
        <v>0</v>
      </c>
      <c r="O9" s="15">
        <v>0</v>
      </c>
      <c r="Q9" t="s">
        <v>66</v>
      </c>
      <c r="V9">
        <f t="shared" si="0"/>
        <v>30</v>
      </c>
      <c r="W9">
        <v>0</v>
      </c>
      <c r="X9">
        <v>0</v>
      </c>
      <c r="Y9">
        <v>0</v>
      </c>
      <c r="Z9">
        <v>19.2</v>
      </c>
    </row>
    <row r="10" spans="1:26" x14ac:dyDescent="0.25">
      <c r="A10">
        <f t="shared" ref="A10:A15" si="1">A9+15</f>
        <v>15</v>
      </c>
      <c r="D10">
        <v>62.3</v>
      </c>
      <c r="E10" s="14"/>
      <c r="H10">
        <v>0</v>
      </c>
      <c r="J10">
        <v>62.3</v>
      </c>
      <c r="M10">
        <v>0</v>
      </c>
      <c r="N10" s="15">
        <v>0</v>
      </c>
      <c r="O10" s="15">
        <v>0</v>
      </c>
      <c r="Q10" t="s">
        <v>67</v>
      </c>
      <c r="V10">
        <f t="shared" si="0"/>
        <v>45</v>
      </c>
      <c r="W10">
        <v>0</v>
      </c>
      <c r="X10">
        <v>0</v>
      </c>
      <c r="Y10">
        <v>1.4</v>
      </c>
      <c r="Z10">
        <v>39.200000000000003</v>
      </c>
    </row>
    <row r="11" spans="1:26" x14ac:dyDescent="0.25">
      <c r="A11">
        <f t="shared" si="1"/>
        <v>30</v>
      </c>
      <c r="D11">
        <v>82.2</v>
      </c>
      <c r="E11" s="14"/>
      <c r="H11">
        <v>0.4</v>
      </c>
      <c r="J11">
        <v>81.8</v>
      </c>
      <c r="M11">
        <v>0</v>
      </c>
      <c r="N11" s="15">
        <v>0.01</v>
      </c>
      <c r="O11" s="15">
        <v>0</v>
      </c>
      <c r="V11">
        <f t="shared" si="0"/>
        <v>60</v>
      </c>
      <c r="W11">
        <v>0</v>
      </c>
      <c r="X11">
        <v>0</v>
      </c>
      <c r="Y11">
        <v>2.8</v>
      </c>
      <c r="Z11">
        <v>48.5</v>
      </c>
    </row>
    <row r="12" spans="1:26" x14ac:dyDescent="0.25">
      <c r="A12">
        <f t="shared" si="1"/>
        <v>45</v>
      </c>
      <c r="D12">
        <v>94.9</v>
      </c>
      <c r="E12" s="14"/>
      <c r="H12">
        <v>63.7</v>
      </c>
      <c r="J12">
        <v>31.2</v>
      </c>
      <c r="M12">
        <v>1.37</v>
      </c>
      <c r="N12" s="15">
        <v>1.25</v>
      </c>
      <c r="O12" s="15">
        <v>0</v>
      </c>
      <c r="Q12" t="s">
        <v>68</v>
      </c>
      <c r="V12">
        <f t="shared" si="0"/>
        <v>75</v>
      </c>
      <c r="W12">
        <v>0</v>
      </c>
      <c r="X12">
        <v>0</v>
      </c>
      <c r="Y12">
        <v>8.4</v>
      </c>
      <c r="Z12">
        <v>53.3</v>
      </c>
    </row>
    <row r="13" spans="1:26" x14ac:dyDescent="0.25">
      <c r="A13">
        <f t="shared" si="1"/>
        <v>60</v>
      </c>
      <c r="D13">
        <v>77.099999999999994</v>
      </c>
      <c r="E13" s="14"/>
      <c r="H13">
        <v>1</v>
      </c>
      <c r="J13">
        <v>76.099999999999994</v>
      </c>
      <c r="M13">
        <v>2.83</v>
      </c>
      <c r="N13" s="15">
        <v>2.71</v>
      </c>
      <c r="O13" s="15">
        <v>0</v>
      </c>
      <c r="Q13" t="s">
        <v>69</v>
      </c>
      <c r="V13">
        <f t="shared" si="0"/>
        <v>90</v>
      </c>
      <c r="W13">
        <v>0</v>
      </c>
      <c r="X13">
        <v>0.9</v>
      </c>
      <c r="Y13">
        <v>25.8</v>
      </c>
      <c r="Z13">
        <v>53.3</v>
      </c>
    </row>
    <row r="14" spans="1:26" x14ac:dyDescent="0.25">
      <c r="A14">
        <f t="shared" si="1"/>
        <v>75</v>
      </c>
      <c r="D14">
        <v>42.1</v>
      </c>
      <c r="E14" s="14"/>
      <c r="H14">
        <v>5.3</v>
      </c>
      <c r="J14">
        <v>36.799999999999997</v>
      </c>
      <c r="M14">
        <v>8.44</v>
      </c>
      <c r="N14" s="15">
        <v>8.08</v>
      </c>
      <c r="O14" s="15">
        <v>0</v>
      </c>
      <c r="Q14" t="s">
        <v>70</v>
      </c>
    </row>
    <row r="15" spans="1:26" x14ac:dyDescent="0.25">
      <c r="A15">
        <f t="shared" si="1"/>
        <v>90</v>
      </c>
      <c r="D15">
        <v>37.9</v>
      </c>
      <c r="E15" s="14"/>
      <c r="H15">
        <v>17.600000000000001</v>
      </c>
      <c r="J15">
        <v>20.3</v>
      </c>
      <c r="M15">
        <v>23.31</v>
      </c>
      <c r="N15" s="15">
        <v>23.67</v>
      </c>
      <c r="O15" s="15">
        <v>0</v>
      </c>
    </row>
    <row r="16" spans="1:26" x14ac:dyDescent="0.25">
      <c r="Q16" t="s">
        <v>71</v>
      </c>
    </row>
    <row r="17" spans="1:21" x14ac:dyDescent="0.25">
      <c r="A17" t="s">
        <v>56</v>
      </c>
    </row>
    <row r="18" spans="1:21" x14ac:dyDescent="0.25">
      <c r="A18" t="s">
        <v>50</v>
      </c>
      <c r="B18">
        <v>60</v>
      </c>
      <c r="C18">
        <v>50</v>
      </c>
      <c r="D18">
        <v>40</v>
      </c>
      <c r="E18">
        <v>30</v>
      </c>
    </row>
    <row r="19" spans="1:21" x14ac:dyDescent="0.25">
      <c r="A19">
        <v>0</v>
      </c>
      <c r="E19" s="14"/>
    </row>
    <row r="20" spans="1:21" x14ac:dyDescent="0.25">
      <c r="A20">
        <f t="shared" ref="A20:A25" si="2">A19+15</f>
        <v>15</v>
      </c>
      <c r="E20" s="14"/>
      <c r="P20" t="s">
        <v>77</v>
      </c>
      <c r="S20" t="s">
        <v>78</v>
      </c>
    </row>
    <row r="21" spans="1:21" x14ac:dyDescent="0.25">
      <c r="A21">
        <f t="shared" si="2"/>
        <v>30</v>
      </c>
      <c r="E21" s="14"/>
      <c r="O21" t="s">
        <v>72</v>
      </c>
      <c r="P21">
        <v>5.7000000000000002E-3</v>
      </c>
      <c r="R21" t="s">
        <v>72</v>
      </c>
      <c r="S21" s="1">
        <v>9.7000000000000003E-3</v>
      </c>
      <c r="U21" s="1"/>
    </row>
    <row r="22" spans="1:21" x14ac:dyDescent="0.25">
      <c r="A22">
        <f t="shared" si="2"/>
        <v>45</v>
      </c>
      <c r="E22" s="14"/>
      <c r="O22" t="s">
        <v>73</v>
      </c>
      <c r="P22" s="1">
        <v>1.0699999999999999E-11</v>
      </c>
    </row>
    <row r="23" spans="1:21" x14ac:dyDescent="0.25">
      <c r="A23">
        <f t="shared" si="2"/>
        <v>60</v>
      </c>
      <c r="E23" s="14"/>
      <c r="O23" t="s">
        <v>74</v>
      </c>
      <c r="P23" s="1">
        <v>1.2400000000000001E-9</v>
      </c>
    </row>
    <row r="24" spans="1:21" x14ac:dyDescent="0.25">
      <c r="A24">
        <f t="shared" si="2"/>
        <v>75</v>
      </c>
      <c r="E24" s="14"/>
    </row>
    <row r="25" spans="1:21" x14ac:dyDescent="0.25">
      <c r="A25">
        <f t="shared" si="2"/>
        <v>90</v>
      </c>
      <c r="E25" s="14"/>
      <c r="O25" t="s">
        <v>75</v>
      </c>
      <c r="P25">
        <f>P21/2</f>
        <v>2.8500000000000001E-3</v>
      </c>
      <c r="R25" t="s">
        <v>75</v>
      </c>
      <c r="S25">
        <f>S21/2</f>
        <v>4.8500000000000001E-3</v>
      </c>
      <c r="T25">
        <f>S25/P25</f>
        <v>1.7017543859649122</v>
      </c>
    </row>
    <row r="26" spans="1:21" x14ac:dyDescent="0.25">
      <c r="A26" t="s">
        <v>49</v>
      </c>
      <c r="O26" t="s">
        <v>76</v>
      </c>
      <c r="P26" s="1">
        <f>P25/P22</f>
        <v>266355140.1869159</v>
      </c>
    </row>
    <row r="27" spans="1:21" x14ac:dyDescent="0.25">
      <c r="A27" t="s">
        <v>50</v>
      </c>
      <c r="B27">
        <v>60</v>
      </c>
      <c r="C27">
        <v>50</v>
      </c>
      <c r="D27">
        <v>40</v>
      </c>
      <c r="E27">
        <v>30</v>
      </c>
      <c r="O27" t="s">
        <v>76</v>
      </c>
      <c r="P27" s="1">
        <f>P25/P23</f>
        <v>2298387.0967741935</v>
      </c>
    </row>
    <row r="28" spans="1:21" x14ac:dyDescent="0.25">
      <c r="A28">
        <v>0</v>
      </c>
      <c r="E28" s="14"/>
      <c r="G28" t="s">
        <v>53</v>
      </c>
    </row>
    <row r="29" spans="1:21" x14ac:dyDescent="0.25">
      <c r="A29">
        <f t="shared" ref="A29:A34" si="3">A28+15</f>
        <v>15</v>
      </c>
      <c r="E29" s="14"/>
      <c r="G29" t="s">
        <v>54</v>
      </c>
      <c r="I29" t="s">
        <v>57</v>
      </c>
    </row>
    <row r="30" spans="1:21" x14ac:dyDescent="0.25">
      <c r="A30">
        <f t="shared" si="3"/>
        <v>30</v>
      </c>
      <c r="E30" s="14"/>
      <c r="I30" t="s">
        <v>58</v>
      </c>
    </row>
    <row r="31" spans="1:21" x14ac:dyDescent="0.25">
      <c r="A31">
        <f t="shared" si="3"/>
        <v>45</v>
      </c>
      <c r="E31" s="14"/>
    </row>
    <row r="32" spans="1:21" x14ac:dyDescent="0.25">
      <c r="A32">
        <f t="shared" si="3"/>
        <v>60</v>
      </c>
      <c r="E32" s="14"/>
    </row>
    <row r="33" spans="1:8" x14ac:dyDescent="0.25">
      <c r="A33">
        <f t="shared" si="3"/>
        <v>75</v>
      </c>
      <c r="E33" s="14"/>
    </row>
    <row r="34" spans="1:8" x14ac:dyDescent="0.25">
      <c r="A34">
        <f t="shared" si="3"/>
        <v>90</v>
      </c>
      <c r="E34" s="14"/>
    </row>
    <row r="37" spans="1:8" x14ac:dyDescent="0.25">
      <c r="A37" t="s">
        <v>80</v>
      </c>
    </row>
    <row r="38" spans="1:8" x14ac:dyDescent="0.25">
      <c r="A38" t="s">
        <v>79</v>
      </c>
    </row>
    <row r="39" spans="1:8" x14ac:dyDescent="0.25">
      <c r="A39" t="s">
        <v>55</v>
      </c>
    </row>
    <row r="40" spans="1:8" x14ac:dyDescent="0.25">
      <c r="A40" t="s">
        <v>50</v>
      </c>
      <c r="B40">
        <v>60</v>
      </c>
      <c r="C40">
        <v>50</v>
      </c>
      <c r="D40">
        <v>40</v>
      </c>
      <c r="E40">
        <v>30</v>
      </c>
      <c r="H40" t="s">
        <v>81</v>
      </c>
    </row>
    <row r="41" spans="1:8" x14ac:dyDescent="0.25">
      <c r="A41">
        <v>0</v>
      </c>
      <c r="B41">
        <v>0</v>
      </c>
      <c r="C41">
        <v>0</v>
      </c>
      <c r="D41">
        <v>0</v>
      </c>
      <c r="E41" s="14">
        <v>1.1000000000000001</v>
      </c>
      <c r="H41" t="s">
        <v>82</v>
      </c>
    </row>
    <row r="42" spans="1:8" x14ac:dyDescent="0.25">
      <c r="A42">
        <f t="shared" ref="A42:A47" si="4">A41+15</f>
        <v>15</v>
      </c>
      <c r="B42">
        <v>0</v>
      </c>
      <c r="C42">
        <v>0</v>
      </c>
      <c r="D42">
        <v>0</v>
      </c>
      <c r="E42" s="14">
        <v>0.6</v>
      </c>
      <c r="H42" t="s">
        <v>83</v>
      </c>
    </row>
    <row r="43" spans="1:8" x14ac:dyDescent="0.25">
      <c r="A43">
        <f t="shared" si="4"/>
        <v>30</v>
      </c>
      <c r="B43">
        <v>0</v>
      </c>
      <c r="C43">
        <v>0</v>
      </c>
      <c r="D43">
        <v>0</v>
      </c>
      <c r="E43" s="14">
        <v>4</v>
      </c>
      <c r="H43" t="s">
        <v>84</v>
      </c>
    </row>
    <row r="44" spans="1:8" x14ac:dyDescent="0.25">
      <c r="A44">
        <f t="shared" si="4"/>
        <v>45</v>
      </c>
      <c r="B44">
        <v>0</v>
      </c>
      <c r="C44">
        <v>0</v>
      </c>
      <c r="D44">
        <v>0</v>
      </c>
      <c r="E44" s="14">
        <v>19.2</v>
      </c>
    </row>
    <row r="45" spans="1:8" x14ac:dyDescent="0.25">
      <c r="A45">
        <f t="shared" si="4"/>
        <v>60</v>
      </c>
      <c r="B45">
        <v>0</v>
      </c>
      <c r="C45">
        <v>0</v>
      </c>
      <c r="D45">
        <v>0.9</v>
      </c>
      <c r="E45" s="14">
        <v>31.8</v>
      </c>
    </row>
    <row r="46" spans="1:8" x14ac:dyDescent="0.25">
      <c r="A46">
        <f t="shared" si="4"/>
        <v>75</v>
      </c>
      <c r="B46">
        <v>0</v>
      </c>
      <c r="C46">
        <v>0</v>
      </c>
      <c r="D46">
        <v>8.6999999999999993</v>
      </c>
      <c r="E46" s="14">
        <v>45</v>
      </c>
      <c r="H46" t="s">
        <v>86</v>
      </c>
    </row>
    <row r="47" spans="1:8" x14ac:dyDescent="0.25">
      <c r="A47">
        <f t="shared" si="4"/>
        <v>90</v>
      </c>
      <c r="B47">
        <v>0</v>
      </c>
      <c r="C47">
        <v>1.1000000000000001</v>
      </c>
      <c r="D47">
        <v>25.6</v>
      </c>
      <c r="E47" s="14">
        <v>55.5</v>
      </c>
      <c r="H47" t="s">
        <v>87</v>
      </c>
    </row>
    <row r="50" spans="1:5" x14ac:dyDescent="0.25">
      <c r="A50" t="s">
        <v>85</v>
      </c>
    </row>
    <row r="51" spans="1:5" x14ac:dyDescent="0.25">
      <c r="A51" t="s">
        <v>50</v>
      </c>
      <c r="B51">
        <v>60</v>
      </c>
      <c r="C51">
        <v>50</v>
      </c>
      <c r="D51">
        <v>40</v>
      </c>
      <c r="E51">
        <v>30</v>
      </c>
    </row>
    <row r="52" spans="1:5" x14ac:dyDescent="0.25">
      <c r="A52">
        <v>0</v>
      </c>
      <c r="B52">
        <v>0</v>
      </c>
      <c r="C52">
        <v>0</v>
      </c>
      <c r="D52">
        <v>6.7</v>
      </c>
      <c r="E52" s="14">
        <v>36.299999999999997</v>
      </c>
    </row>
    <row r="53" spans="1:5" x14ac:dyDescent="0.25">
      <c r="A53">
        <f t="shared" ref="A53:A58" si="5">A52+15</f>
        <v>15</v>
      </c>
      <c r="B53">
        <v>0</v>
      </c>
      <c r="C53">
        <v>0</v>
      </c>
      <c r="D53">
        <v>0.5</v>
      </c>
      <c r="E53" s="14">
        <v>27.1</v>
      </c>
    </row>
    <row r="54" spans="1:5" x14ac:dyDescent="0.25">
      <c r="A54">
        <f t="shared" si="5"/>
        <v>30</v>
      </c>
      <c r="B54">
        <v>0</v>
      </c>
      <c r="C54">
        <v>0</v>
      </c>
      <c r="D54">
        <v>0</v>
      </c>
      <c r="E54" s="14">
        <v>11.6</v>
      </c>
    </row>
    <row r="55" spans="1:5" x14ac:dyDescent="0.25">
      <c r="A55">
        <f t="shared" si="5"/>
        <v>45</v>
      </c>
      <c r="B55">
        <v>0</v>
      </c>
      <c r="C55">
        <v>0</v>
      </c>
      <c r="D55">
        <v>0</v>
      </c>
      <c r="E55" s="14">
        <v>1.5</v>
      </c>
    </row>
    <row r="56" spans="1:5" x14ac:dyDescent="0.25">
      <c r="A56">
        <f t="shared" si="5"/>
        <v>60</v>
      </c>
      <c r="B56">
        <v>0</v>
      </c>
      <c r="C56">
        <v>0</v>
      </c>
      <c r="D56">
        <v>0</v>
      </c>
      <c r="E56" s="14">
        <v>0</v>
      </c>
    </row>
    <row r="57" spans="1:5" x14ac:dyDescent="0.25">
      <c r="A57">
        <f t="shared" si="5"/>
        <v>75</v>
      </c>
      <c r="B57">
        <v>0</v>
      </c>
      <c r="C57">
        <v>0</v>
      </c>
      <c r="D57">
        <v>0</v>
      </c>
      <c r="E57" s="14">
        <v>0</v>
      </c>
    </row>
    <row r="58" spans="1:5" x14ac:dyDescent="0.25">
      <c r="A58">
        <f t="shared" si="5"/>
        <v>90</v>
      </c>
      <c r="B58">
        <v>0</v>
      </c>
      <c r="C58">
        <v>0</v>
      </c>
      <c r="D58">
        <v>0</v>
      </c>
      <c r="E58" s="14">
        <v>0</v>
      </c>
    </row>
    <row r="61" spans="1:5" x14ac:dyDescent="0.25">
      <c r="A61" t="s">
        <v>49</v>
      </c>
    </row>
    <row r="62" spans="1:5" x14ac:dyDescent="0.25">
      <c r="A62" t="s">
        <v>50</v>
      </c>
      <c r="B62">
        <v>60</v>
      </c>
      <c r="C62">
        <v>50</v>
      </c>
      <c r="D62">
        <v>40</v>
      </c>
      <c r="E62">
        <v>30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 s="14">
        <v>3.5</v>
      </c>
    </row>
    <row r="64" spans="1:5" x14ac:dyDescent="0.25">
      <c r="A64">
        <f t="shared" ref="A64:A69" si="6">A63+15</f>
        <v>15</v>
      </c>
      <c r="B64">
        <v>0</v>
      </c>
      <c r="C64">
        <v>0</v>
      </c>
      <c r="D64">
        <v>0</v>
      </c>
      <c r="E64" s="14">
        <v>3.7</v>
      </c>
    </row>
    <row r="65" spans="1:5" x14ac:dyDescent="0.25">
      <c r="A65">
        <f t="shared" si="6"/>
        <v>30</v>
      </c>
      <c r="B65">
        <v>0</v>
      </c>
      <c r="C65">
        <v>0</v>
      </c>
      <c r="D65">
        <v>0</v>
      </c>
      <c r="E65" s="14">
        <v>4.0999999999999996</v>
      </c>
    </row>
    <row r="66" spans="1:5" x14ac:dyDescent="0.25">
      <c r="A66">
        <f t="shared" si="6"/>
        <v>45</v>
      </c>
      <c r="B66">
        <v>0</v>
      </c>
      <c r="C66">
        <v>0</v>
      </c>
      <c r="D66">
        <v>0.1</v>
      </c>
      <c r="E66" s="14">
        <v>10.8</v>
      </c>
    </row>
    <row r="67" spans="1:5" x14ac:dyDescent="0.25">
      <c r="A67">
        <f t="shared" si="6"/>
        <v>60</v>
      </c>
      <c r="B67">
        <v>0</v>
      </c>
      <c r="C67">
        <v>0</v>
      </c>
      <c r="D67">
        <v>0</v>
      </c>
      <c r="E67" s="14">
        <v>4.2</v>
      </c>
    </row>
    <row r="68" spans="1:5" x14ac:dyDescent="0.25">
      <c r="A68">
        <f t="shared" si="6"/>
        <v>75</v>
      </c>
      <c r="B68">
        <v>0</v>
      </c>
      <c r="C68">
        <v>0</v>
      </c>
      <c r="D68">
        <v>0</v>
      </c>
      <c r="E68" s="14">
        <v>1.5</v>
      </c>
    </row>
    <row r="69" spans="1:5" x14ac:dyDescent="0.25">
      <c r="A69">
        <f t="shared" si="6"/>
        <v>90</v>
      </c>
      <c r="B69">
        <v>0</v>
      </c>
      <c r="C69">
        <v>0</v>
      </c>
      <c r="D69">
        <v>0</v>
      </c>
      <c r="E69" s="14">
        <v>4.3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B33" sqref="B33"/>
    </sheetView>
  </sheetViews>
  <sheetFormatPr defaultRowHeight="15" x14ac:dyDescent="0.25"/>
  <cols>
    <col min="1" max="1" width="20.28515625" customWidth="1"/>
    <col min="2" max="2" width="9.7109375" bestFit="1" customWidth="1"/>
    <col min="3" max="4" width="9.5703125" bestFit="1" customWidth="1"/>
    <col min="5" max="5" width="10" bestFit="1" customWidth="1"/>
    <col min="7" max="7" width="11.140625" customWidth="1"/>
    <col min="8" max="8" width="11.5703125" bestFit="1" customWidth="1"/>
    <col min="9" max="10" width="12.28515625" bestFit="1" customWidth="1"/>
    <col min="11" max="11" width="10.5703125" bestFit="1" customWidth="1"/>
  </cols>
  <sheetData>
    <row r="1" spans="1:13" x14ac:dyDescent="0.25">
      <c r="A1" t="s">
        <v>2</v>
      </c>
    </row>
    <row r="3" spans="1:13" x14ac:dyDescent="0.25">
      <c r="A3" s="12" t="s">
        <v>16</v>
      </c>
    </row>
    <row r="5" spans="1:13" x14ac:dyDescent="0.25">
      <c r="A5" t="s">
        <v>17</v>
      </c>
    </row>
    <row r="7" spans="1:13" x14ac:dyDescent="0.25">
      <c r="A7" t="s">
        <v>3</v>
      </c>
    </row>
    <row r="8" spans="1:13" x14ac:dyDescent="0.25">
      <c r="A8" t="s">
        <v>1</v>
      </c>
      <c r="B8">
        <v>9.1106134929124199E-4</v>
      </c>
      <c r="C8">
        <v>1.54337988536257E-3</v>
      </c>
      <c r="D8">
        <v>2.3653612482046702E-3</v>
      </c>
      <c r="E8">
        <v>3.27144081009661E-3</v>
      </c>
      <c r="G8" s="8" t="s">
        <v>18</v>
      </c>
    </row>
    <row r="9" spans="1:13" x14ac:dyDescent="0.25">
      <c r="A9" t="s">
        <v>0</v>
      </c>
      <c r="B9">
        <v>5.0520920986476701E-4</v>
      </c>
      <c r="C9">
        <v>1.03303217881681E-3</v>
      </c>
      <c r="D9">
        <v>2.5282448854770999E-3</v>
      </c>
      <c r="E9">
        <v>7.1657420944716797E-3</v>
      </c>
      <c r="G9" s="8" t="s">
        <v>19</v>
      </c>
    </row>
    <row r="11" spans="1:13" x14ac:dyDescent="0.25">
      <c r="A11" t="s">
        <v>6</v>
      </c>
    </row>
    <row r="12" spans="1:13" x14ac:dyDescent="0.25">
      <c r="A12" t="s">
        <v>5</v>
      </c>
    </row>
    <row r="14" spans="1:13" x14ac:dyDescent="0.25">
      <c r="A14" t="s">
        <v>9</v>
      </c>
      <c r="B14">
        <v>90</v>
      </c>
      <c r="C14">
        <v>80</v>
      </c>
      <c r="D14">
        <v>70</v>
      </c>
      <c r="E14">
        <v>60</v>
      </c>
      <c r="F14">
        <v>50</v>
      </c>
      <c r="G14">
        <v>40</v>
      </c>
      <c r="H14">
        <v>30</v>
      </c>
      <c r="J14" t="s">
        <v>12</v>
      </c>
    </row>
    <row r="15" spans="1:13" x14ac:dyDescent="0.25">
      <c r="A15" t="s">
        <v>7</v>
      </c>
      <c r="E15" s="4">
        <v>3.39818816066186E-3</v>
      </c>
      <c r="F15" s="4">
        <v>3.38739828062862E-3</v>
      </c>
      <c r="G15" s="4">
        <v>3.34130698534317E-3</v>
      </c>
      <c r="H15" s="4">
        <v>3.2923522745526099E-3</v>
      </c>
      <c r="J15" s="4">
        <v>3.3987921653649399E-3</v>
      </c>
      <c r="K15" s="4">
        <v>3.3864068518566601E-3</v>
      </c>
      <c r="L15" s="4">
        <v>3.34779028123684E-3</v>
      </c>
      <c r="M15" s="4">
        <v>3.2802614457142702E-3</v>
      </c>
    </row>
    <row r="16" spans="1:13" x14ac:dyDescent="0.25">
      <c r="A16" t="s">
        <v>8</v>
      </c>
      <c r="E16" s="1">
        <v>1.4352945247077501E-5</v>
      </c>
      <c r="F16" s="1">
        <v>4.21269667454179E-5</v>
      </c>
      <c r="G16" s="1">
        <v>1.3746463529222701E-4</v>
      </c>
      <c r="H16" s="1">
        <v>4.4489958771445199E-4</v>
      </c>
      <c r="J16" s="1">
        <v>1.3738490760718099E-5</v>
      </c>
      <c r="K16" s="1">
        <v>4.4590463683961898E-5</v>
      </c>
      <c r="L16" s="1">
        <v>1.3580288293841501E-4</v>
      </c>
      <c r="M16" s="1">
        <v>4.5071145312710101E-4</v>
      </c>
    </row>
    <row r="18" spans="1:13" x14ac:dyDescent="0.25">
      <c r="A18" t="s">
        <v>4</v>
      </c>
      <c r="J18">
        <v>60</v>
      </c>
      <c r="K18">
        <v>50</v>
      </c>
      <c r="L18">
        <v>40</v>
      </c>
      <c r="M18">
        <v>30</v>
      </c>
    </row>
    <row r="19" spans="1:13" x14ac:dyDescent="0.25">
      <c r="A19" t="s">
        <v>7</v>
      </c>
      <c r="B19" s="3">
        <v>2.2174834841413799E-3</v>
      </c>
      <c r="C19" s="3">
        <v>2.2173636870741701E-3</v>
      </c>
      <c r="D19" s="3">
        <v>2.2165607027240099E-3</v>
      </c>
      <c r="E19" s="11">
        <v>2.21256983397581E-3</v>
      </c>
      <c r="F19" s="3">
        <v>2.19357690546891E-3</v>
      </c>
      <c r="G19" s="3">
        <v>2.1454545592692201E-3</v>
      </c>
      <c r="H19" s="3">
        <v>2.0905497903933199E-3</v>
      </c>
      <c r="J19" s="11">
        <v>2.2118748129290899E-3</v>
      </c>
      <c r="K19" s="4">
        <v>2.1937662828832001E-3</v>
      </c>
      <c r="L19" s="4">
        <v>2.1555681207071501E-3</v>
      </c>
      <c r="M19" s="4">
        <v>2.0769202567494901E-3</v>
      </c>
    </row>
    <row r="20" spans="1:13" x14ac:dyDescent="0.25">
      <c r="A20" t="s">
        <v>8</v>
      </c>
      <c r="B20" s="1">
        <v>4.4579053682022198E-7</v>
      </c>
      <c r="C20" s="1">
        <v>1.37711696005554E-6</v>
      </c>
      <c r="D20" s="1">
        <v>4.37567522213816E-6</v>
      </c>
      <c r="E20" s="11">
        <v>1.4152367321491801E-5</v>
      </c>
      <c r="F20" s="1">
        <v>4.3915118135296198E-5</v>
      </c>
      <c r="G20" s="1">
        <v>1.3896454834803499E-4</v>
      </c>
      <c r="H20" s="1">
        <v>4.5001141857460998E-4</v>
      </c>
      <c r="J20" s="11">
        <v>1.4019038282388201E-5</v>
      </c>
      <c r="K20" s="1">
        <v>4.3091320950479502E-5</v>
      </c>
      <c r="L20">
        <v>1.41774875982181E-4</v>
      </c>
      <c r="M20">
        <v>4.4871321568041602E-4</v>
      </c>
    </row>
    <row r="22" spans="1:13" x14ac:dyDescent="0.25">
      <c r="A22" t="s">
        <v>10</v>
      </c>
    </row>
    <row r="23" spans="1:13" x14ac:dyDescent="0.25">
      <c r="A23" t="s">
        <v>7</v>
      </c>
      <c r="E23" s="3">
        <v>9.2980126328905805E-4</v>
      </c>
      <c r="F23" s="3">
        <v>9.1697586583923104E-4</v>
      </c>
      <c r="G23" s="3">
        <v>9.0333252324615101E-4</v>
      </c>
      <c r="H23" s="3">
        <v>9.2397122003400002E-4</v>
      </c>
      <c r="J23" s="3">
        <v>9.2684330660353304E-4</v>
      </c>
      <c r="K23" s="3">
        <v>9.1426272016572902E-4</v>
      </c>
      <c r="L23" s="3">
        <v>8.9093069763033703E-4</v>
      </c>
      <c r="M23" s="3">
        <v>9.2702022162879298E-4</v>
      </c>
    </row>
    <row r="24" spans="1:13" x14ac:dyDescent="0.25">
      <c r="A24" t="s">
        <v>8</v>
      </c>
      <c r="E24" s="1">
        <v>1.5341057646112501E-5</v>
      </c>
      <c r="F24" s="1">
        <v>4.8170153209329298E-5</v>
      </c>
      <c r="G24">
        <v>1.4751370212406001E-4</v>
      </c>
      <c r="H24">
        <v>4.6755372514574797E-4</v>
      </c>
      <c r="J24" s="1">
        <v>1.5224274062994701E-5</v>
      </c>
      <c r="K24" s="1">
        <v>4.9367305678682999E-5</v>
      </c>
      <c r="L24">
        <v>1.47456113175943E-4</v>
      </c>
      <c r="M24">
        <v>4.9477639907994698E-4</v>
      </c>
    </row>
    <row r="25" spans="1:13" x14ac:dyDescent="0.25">
      <c r="J25" s="7"/>
      <c r="K25" s="7"/>
      <c r="L25" s="7"/>
      <c r="M25" s="7"/>
    </row>
    <row r="26" spans="1:13" x14ac:dyDescent="0.25">
      <c r="A26" t="s">
        <v>11</v>
      </c>
    </row>
    <row r="27" spans="1:13" x14ac:dyDescent="0.25">
      <c r="A27" t="s">
        <v>7</v>
      </c>
      <c r="E27" s="2">
        <v>5.46314930882785E-5</v>
      </c>
      <c r="F27" s="2">
        <v>5.2998615513810002E-5</v>
      </c>
      <c r="G27" s="3">
        <v>1.2618176950264599E-4</v>
      </c>
      <c r="H27" s="3">
        <v>1.0193651246684201E-3</v>
      </c>
      <c r="J27" s="2">
        <v>5.5077407461215099E-5</v>
      </c>
      <c r="K27" s="2">
        <v>5.6308754861886002E-5</v>
      </c>
      <c r="L27" s="3">
        <v>1.1528281839387099E-4</v>
      </c>
      <c r="M27" s="3">
        <v>1.0209234467157E-3</v>
      </c>
    </row>
    <row r="28" spans="1:13" x14ac:dyDescent="0.25">
      <c r="A28" t="s">
        <v>8</v>
      </c>
      <c r="E28" s="1">
        <v>2.34288838944181E-5</v>
      </c>
      <c r="F28" s="1">
        <v>7.2452062253393904E-5</v>
      </c>
      <c r="G28">
        <v>2.2200753183057901E-4</v>
      </c>
      <c r="H28">
        <v>8.9113719824623699E-4</v>
      </c>
      <c r="J28" s="1">
        <v>2.3029666599093299E-5</v>
      </c>
      <c r="K28" s="1">
        <v>7.5301168573491906E-5</v>
      </c>
      <c r="L28">
        <v>2.3084002076578E-4</v>
      </c>
      <c r="M28">
        <v>8.9328868849508105E-4</v>
      </c>
    </row>
    <row r="29" spans="1:13" x14ac:dyDescent="0.25">
      <c r="G29" s="5"/>
      <c r="H29" s="5"/>
      <c r="I29" s="5"/>
      <c r="J29" s="5"/>
    </row>
    <row r="30" spans="1:13" x14ac:dyDescent="0.25">
      <c r="G30" s="6"/>
      <c r="J30" s="8" t="s">
        <v>24</v>
      </c>
    </row>
    <row r="31" spans="1:13" x14ac:dyDescent="0.25">
      <c r="A31" t="s">
        <v>13</v>
      </c>
    </row>
    <row r="32" spans="1:13" x14ac:dyDescent="0.25">
      <c r="A32" t="s">
        <v>14</v>
      </c>
    </row>
    <row r="33" spans="1:12" x14ac:dyDescent="0.25">
      <c r="A33" t="s">
        <v>15</v>
      </c>
      <c r="B33" s="4">
        <f>AVERAGE(E19:H19)</f>
        <v>2.1605377722768151E-3</v>
      </c>
    </row>
    <row r="34" spans="1:12" x14ac:dyDescent="0.25">
      <c r="A34" t="s">
        <v>7</v>
      </c>
      <c r="B34" s="1">
        <f>E19-$B$33</f>
        <v>5.2032061698994905E-5</v>
      </c>
      <c r="C34" s="1">
        <f t="shared" ref="C34:E34" si="0">F19-$B$33</f>
        <v>3.3039133192094838E-5</v>
      </c>
      <c r="D34" s="1">
        <f t="shared" si="0"/>
        <v>-1.5083213007595006E-5</v>
      </c>
      <c r="E34" s="1">
        <f t="shared" si="0"/>
        <v>-6.9987981883495171E-5</v>
      </c>
    </row>
    <row r="35" spans="1:12" x14ac:dyDescent="0.25">
      <c r="B35" s="1"/>
      <c r="C35" s="1"/>
      <c r="D35" s="1"/>
      <c r="E35" s="1"/>
    </row>
    <row r="36" spans="1:12" x14ac:dyDescent="0.25">
      <c r="B36" s="1"/>
      <c r="C36" s="1"/>
      <c r="D36" s="1"/>
      <c r="E36" s="1"/>
    </row>
    <row r="37" spans="1:12" x14ac:dyDescent="0.25">
      <c r="A37" t="s">
        <v>27</v>
      </c>
    </row>
    <row r="38" spans="1:12" x14ac:dyDescent="0.25">
      <c r="A38" t="s">
        <v>20</v>
      </c>
      <c r="B38">
        <v>60</v>
      </c>
      <c r="C38">
        <v>50</v>
      </c>
      <c r="D38">
        <v>40</v>
      </c>
      <c r="E38">
        <v>30</v>
      </c>
    </row>
    <row r="39" spans="1:12" x14ac:dyDescent="0.25">
      <c r="A39" t="s">
        <v>22</v>
      </c>
      <c r="B39" s="4">
        <v>-1.8985172077897101E-3</v>
      </c>
      <c r="C39" s="4">
        <v>-1.8859839321786801E-3</v>
      </c>
      <c r="D39" s="4">
        <v>-1.84408711463619E-3</v>
      </c>
      <c r="E39" s="4">
        <v>-1.8357987678080999E-3</v>
      </c>
    </row>
    <row r="40" spans="1:12" x14ac:dyDescent="0.25">
      <c r="B40" s="1">
        <v>1.3870852577291001E-5</v>
      </c>
      <c r="C40" s="1">
        <v>4.4370290699854898E-5</v>
      </c>
      <c r="D40">
        <v>1.37758759280098E-4</v>
      </c>
      <c r="E40">
        <v>4.3177118710681502E-4</v>
      </c>
    </row>
    <row r="42" spans="1:12" x14ac:dyDescent="0.25">
      <c r="A42" t="s">
        <v>23</v>
      </c>
      <c r="B42" s="4">
        <v>-1.14411466143884E-3</v>
      </c>
      <c r="C42" s="4">
        <v>-1.13732636156727E-3</v>
      </c>
      <c r="D42" s="4">
        <v>-1.1311222817731201E-3</v>
      </c>
      <c r="E42" s="4">
        <v>-1.13916299235699E-3</v>
      </c>
      <c r="G42" t="s">
        <v>30</v>
      </c>
    </row>
    <row r="43" spans="1:12" x14ac:dyDescent="0.25">
      <c r="B43" s="1">
        <v>1.632029604517E-5</v>
      </c>
      <c r="C43" s="1">
        <v>4.9560099941886499E-5</v>
      </c>
      <c r="D43">
        <v>1.6060387608141501E-4</v>
      </c>
      <c r="E43">
        <v>4.9632987227239103E-4</v>
      </c>
      <c r="G43" t="s">
        <v>31</v>
      </c>
    </row>
    <row r="44" spans="1:12" x14ac:dyDescent="0.25">
      <c r="G44" t="s">
        <v>32</v>
      </c>
    </row>
    <row r="45" spans="1:12" x14ac:dyDescent="0.25">
      <c r="A45" t="s">
        <v>25</v>
      </c>
      <c r="B45" s="4">
        <v>-5.2528405083098698E-4</v>
      </c>
      <c r="C45" s="4">
        <v>-5.2476064743835302E-4</v>
      </c>
      <c r="D45" s="4">
        <v>-5.2115200376183003E-4</v>
      </c>
      <c r="E45" s="4">
        <v>-5.3310761789805098E-4</v>
      </c>
      <c r="H45" t="s">
        <v>35</v>
      </c>
    </row>
    <row r="46" spans="1:12" x14ac:dyDescent="0.25">
      <c r="B46" s="1">
        <v>1.7113734935356899E-5</v>
      </c>
      <c r="C46" s="1">
        <v>5.4769647542505501E-5</v>
      </c>
      <c r="D46">
        <v>1.6810675219378201E-4</v>
      </c>
      <c r="E46">
        <v>5.5323714320546597E-4</v>
      </c>
      <c r="H46" t="s">
        <v>36</v>
      </c>
      <c r="I46" t="s">
        <v>33</v>
      </c>
      <c r="J46" t="s">
        <v>21</v>
      </c>
      <c r="L46" t="s">
        <v>34</v>
      </c>
    </row>
    <row r="47" spans="1:12" x14ac:dyDescent="0.25">
      <c r="H47">
        <v>10</v>
      </c>
      <c r="I47">
        <v>3.7000000000000002E-3</v>
      </c>
      <c r="J47" s="4">
        <v>2.2118772199628098E-3</v>
      </c>
      <c r="L47" s="3">
        <v>1.4458157246083101E-5</v>
      </c>
    </row>
    <row r="48" spans="1:12" x14ac:dyDescent="0.25">
      <c r="A48" t="s">
        <v>26</v>
      </c>
      <c r="B48" s="3">
        <v>6.3790293082863702E-6</v>
      </c>
      <c r="C48" s="3">
        <v>6.7647208051132201E-6</v>
      </c>
      <c r="D48" s="3">
        <v>1.28786324412826E-5</v>
      </c>
      <c r="E48" s="3">
        <v>4.1919718019352101E-5</v>
      </c>
      <c r="H48">
        <f>15</f>
        <v>15</v>
      </c>
      <c r="I48" s="4">
        <v>4.5566643297521E-3</v>
      </c>
      <c r="J48" s="4">
        <v>2.1649932208435601E-3</v>
      </c>
      <c r="L48" s="3">
        <v>1.8148094370953901E-4</v>
      </c>
    </row>
    <row r="49" spans="1:12" x14ac:dyDescent="0.25">
      <c r="B49" s="1">
        <v>1.73263306517101E-5</v>
      </c>
      <c r="C49" s="1">
        <v>5.4935769521614102E-5</v>
      </c>
      <c r="D49">
        <v>1.7271820992204501E-4</v>
      </c>
      <c r="E49">
        <v>5.4530682268384505E-4</v>
      </c>
      <c r="H49">
        <f>H48+15</f>
        <v>30</v>
      </c>
      <c r="I49" s="9">
        <v>2.8188661061079801E-2</v>
      </c>
      <c r="J49" s="9">
        <v>1.4805433392445599E-3</v>
      </c>
      <c r="L49" s="3">
        <v>3.5223250677112199E-4</v>
      </c>
    </row>
    <row r="50" spans="1:12" x14ac:dyDescent="0.25">
      <c r="H50">
        <f t="shared" ref="H50:H55" si="1">H49+15</f>
        <v>45</v>
      </c>
      <c r="I50" s="9">
        <v>6.1540168866375602E-2</v>
      </c>
      <c r="J50" s="4">
        <v>3.46474178107816E-3</v>
      </c>
      <c r="L50" s="3">
        <v>4.9611771021625703E-4</v>
      </c>
    </row>
    <row r="51" spans="1:12" x14ac:dyDescent="0.25">
      <c r="A51" t="s">
        <v>28</v>
      </c>
      <c r="B51" s="4">
        <v>5.6858121833954802E-4</v>
      </c>
      <c r="C51" s="4">
        <v>5.6645159995523105E-4</v>
      </c>
      <c r="D51" s="4">
        <v>5.66874990669772E-4</v>
      </c>
      <c r="E51" s="4">
        <v>6.3390868184733096E-4</v>
      </c>
      <c r="H51">
        <f t="shared" si="1"/>
        <v>60</v>
      </c>
      <c r="I51" s="10">
        <v>0.111931148338968</v>
      </c>
      <c r="J51" s="4">
        <v>3.1081787665888701E-3</v>
      </c>
      <c r="L51" s="3">
        <v>5.0677305705378397E-4</v>
      </c>
    </row>
    <row r="52" spans="1:12" x14ac:dyDescent="0.25">
      <c r="B52" s="1">
        <v>2.0277905166956101E-5</v>
      </c>
      <c r="C52" s="1">
        <v>6.2388705014937001E-5</v>
      </c>
      <c r="D52">
        <v>1.86766139468301E-4</v>
      </c>
      <c r="E52">
        <v>6.43205226906826E-4</v>
      </c>
      <c r="H52">
        <f t="shared" si="1"/>
        <v>75</v>
      </c>
      <c r="I52" s="10">
        <v>0.15541788218267699</v>
      </c>
      <c r="J52" s="4">
        <v>2.27097856401685E-3</v>
      </c>
      <c r="L52" s="3">
        <v>5.7550877009226596E-4</v>
      </c>
    </row>
    <row r="53" spans="1:12" x14ac:dyDescent="0.25">
      <c r="H53">
        <f t="shared" si="1"/>
        <v>90</v>
      </c>
      <c r="I53" s="10">
        <v>0.16061308265056201</v>
      </c>
      <c r="J53" s="4">
        <v>4.4627966058032297E-4</v>
      </c>
      <c r="L53" s="3">
        <v>5.53791658750513E-4</v>
      </c>
    </row>
    <row r="54" spans="1:12" x14ac:dyDescent="0.25">
      <c r="A54" t="s">
        <v>29</v>
      </c>
      <c r="B54" s="4">
        <v>9.2585088157849595E-4</v>
      </c>
      <c r="C54" s="4">
        <v>9.2905986106649001E-4</v>
      </c>
      <c r="D54" s="4">
        <v>9.47953283117272E-4</v>
      </c>
      <c r="E54" s="4">
        <v>9.6233798310813099E-4</v>
      </c>
      <c r="H54">
        <f>H53+15</f>
        <v>105</v>
      </c>
      <c r="I54" s="10">
        <v>0.10988885417041599</v>
      </c>
      <c r="J54" s="4">
        <v>-5.3275215219592198E-3</v>
      </c>
      <c r="L54" s="3">
        <v>5.97704462378584E-4</v>
      </c>
    </row>
    <row r="55" spans="1:12" x14ac:dyDescent="0.25">
      <c r="B55" s="1">
        <v>1.9175126747274499E-5</v>
      </c>
      <c r="C55" s="1">
        <v>5.98823371423586E-5</v>
      </c>
      <c r="D55">
        <v>1.91943820653193E-4</v>
      </c>
      <c r="E55">
        <v>6.0160956353417605E-4</v>
      </c>
      <c r="H55">
        <f t="shared" si="1"/>
        <v>120</v>
      </c>
      <c r="I55" s="10">
        <v>8.5329534580362798E-2</v>
      </c>
      <c r="J55" s="4">
        <v>-1.53589490174731E-2</v>
      </c>
      <c r="L55" s="3">
        <v>5.0891785553617002E-4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U76"/>
  <sheetViews>
    <sheetView topLeftCell="J28" workbookViewId="0">
      <selection activeCell="S34" sqref="S34:W43"/>
    </sheetView>
  </sheetViews>
  <sheetFormatPr defaultRowHeight="15" x14ac:dyDescent="0.25"/>
  <sheetData>
    <row r="12" spans="19:35" x14ac:dyDescent="0.25">
      <c r="U12" t="s">
        <v>88</v>
      </c>
      <c r="V12">
        <v>2</v>
      </c>
      <c r="Y12" t="s">
        <v>48</v>
      </c>
      <c r="Z12" t="s">
        <v>90</v>
      </c>
      <c r="AA12" t="s">
        <v>88</v>
      </c>
      <c r="AB12">
        <v>5</v>
      </c>
      <c r="AE12" t="s">
        <v>48</v>
      </c>
      <c r="AF12" t="s">
        <v>90</v>
      </c>
      <c r="AG12" t="s">
        <v>88</v>
      </c>
      <c r="AH12">
        <v>7</v>
      </c>
    </row>
    <row r="13" spans="19:35" x14ac:dyDescent="0.25">
      <c r="S13" s="17" t="s">
        <v>112</v>
      </c>
      <c r="T13" t="s">
        <v>90</v>
      </c>
      <c r="U13" t="s">
        <v>89</v>
      </c>
      <c r="V13">
        <v>0.5</v>
      </c>
      <c r="Y13" s="17" t="s">
        <v>112</v>
      </c>
      <c r="Z13" t="s">
        <v>90</v>
      </c>
      <c r="AA13" t="s">
        <v>89</v>
      </c>
      <c r="AB13">
        <v>1.5</v>
      </c>
      <c r="AE13" s="17" t="s">
        <v>112</v>
      </c>
      <c r="AF13" t="s">
        <v>90</v>
      </c>
      <c r="AG13" t="s">
        <v>89</v>
      </c>
      <c r="AH13">
        <v>1.5</v>
      </c>
    </row>
    <row r="14" spans="19:35" x14ac:dyDescent="0.25">
      <c r="S14" t="s">
        <v>50</v>
      </c>
      <c r="T14">
        <v>60</v>
      </c>
      <c r="U14">
        <v>50</v>
      </c>
      <c r="V14">
        <v>40</v>
      </c>
      <c r="W14">
        <v>30</v>
      </c>
      <c r="Y14" t="s">
        <v>50</v>
      </c>
      <c r="Z14">
        <v>60</v>
      </c>
      <c r="AA14">
        <v>50</v>
      </c>
      <c r="AB14">
        <v>40</v>
      </c>
      <c r="AC14">
        <v>30</v>
      </c>
      <c r="AE14" t="s">
        <v>50</v>
      </c>
      <c r="AF14">
        <v>60</v>
      </c>
      <c r="AG14">
        <v>50</v>
      </c>
      <c r="AH14">
        <v>40</v>
      </c>
      <c r="AI14">
        <v>30</v>
      </c>
    </row>
    <row r="15" spans="19:35" x14ac:dyDescent="0.25">
      <c r="S15">
        <v>0</v>
      </c>
      <c r="T15">
        <v>0</v>
      </c>
      <c r="U15">
        <v>0</v>
      </c>
      <c r="V15">
        <v>0</v>
      </c>
      <c r="W15">
        <v>2.2999999999999998</v>
      </c>
      <c r="Y15">
        <v>0</v>
      </c>
      <c r="Z15">
        <v>0</v>
      </c>
      <c r="AA15">
        <v>0</v>
      </c>
      <c r="AB15">
        <v>0</v>
      </c>
      <c r="AC15">
        <v>1.1000000000000001</v>
      </c>
      <c r="AE15">
        <v>0</v>
      </c>
      <c r="AF15">
        <v>0</v>
      </c>
      <c r="AG15">
        <v>0</v>
      </c>
      <c r="AH15">
        <v>0</v>
      </c>
      <c r="AI15">
        <v>1.6</v>
      </c>
    </row>
    <row r="16" spans="19:35" x14ac:dyDescent="0.25">
      <c r="S16">
        <f t="shared" ref="S16:S21" si="0">S15+15</f>
        <v>15</v>
      </c>
      <c r="T16">
        <v>0</v>
      </c>
      <c r="U16">
        <v>0</v>
      </c>
      <c r="V16">
        <v>0</v>
      </c>
      <c r="W16">
        <v>0.4</v>
      </c>
      <c r="Y16">
        <f t="shared" ref="Y16:Y21" si="1">Y15+15</f>
        <v>15</v>
      </c>
      <c r="Z16">
        <v>0</v>
      </c>
      <c r="AA16">
        <v>0</v>
      </c>
      <c r="AB16">
        <v>0</v>
      </c>
      <c r="AC16">
        <v>0.3</v>
      </c>
      <c r="AE16">
        <f t="shared" ref="AE16:AE21" si="2">AE15+15</f>
        <v>15</v>
      </c>
      <c r="AF16">
        <v>0</v>
      </c>
      <c r="AG16">
        <v>0</v>
      </c>
      <c r="AH16">
        <v>0</v>
      </c>
      <c r="AI16">
        <v>0.4</v>
      </c>
    </row>
    <row r="17" spans="1:35" x14ac:dyDescent="0.25">
      <c r="S17">
        <f t="shared" si="0"/>
        <v>30</v>
      </c>
      <c r="T17">
        <v>0</v>
      </c>
      <c r="U17">
        <v>0</v>
      </c>
      <c r="V17">
        <v>0</v>
      </c>
      <c r="W17">
        <v>1.2</v>
      </c>
      <c r="Y17">
        <f t="shared" si="1"/>
        <v>30</v>
      </c>
      <c r="Z17">
        <v>0</v>
      </c>
      <c r="AA17">
        <v>0</v>
      </c>
      <c r="AB17">
        <v>0</v>
      </c>
      <c r="AC17">
        <v>0.4</v>
      </c>
      <c r="AE17">
        <f t="shared" si="2"/>
        <v>30</v>
      </c>
      <c r="AF17">
        <v>0</v>
      </c>
      <c r="AG17">
        <v>0</v>
      </c>
      <c r="AH17">
        <v>0</v>
      </c>
      <c r="AI17">
        <v>3.8</v>
      </c>
    </row>
    <row r="18" spans="1:35" x14ac:dyDescent="0.25">
      <c r="S18">
        <f t="shared" si="0"/>
        <v>45</v>
      </c>
      <c r="T18">
        <v>0</v>
      </c>
      <c r="U18">
        <v>0</v>
      </c>
      <c r="V18">
        <v>0</v>
      </c>
      <c r="W18">
        <v>5</v>
      </c>
      <c r="Y18">
        <f t="shared" si="1"/>
        <v>45</v>
      </c>
      <c r="Z18">
        <v>0</v>
      </c>
      <c r="AA18">
        <v>0</v>
      </c>
      <c r="AB18">
        <v>0</v>
      </c>
      <c r="AC18">
        <v>3.9</v>
      </c>
      <c r="AE18">
        <f t="shared" si="2"/>
        <v>45</v>
      </c>
      <c r="AF18">
        <v>0</v>
      </c>
      <c r="AG18">
        <v>0</v>
      </c>
      <c r="AH18">
        <v>0</v>
      </c>
      <c r="AI18">
        <v>12.4</v>
      </c>
    </row>
    <row r="19" spans="1:35" x14ac:dyDescent="0.25">
      <c r="S19">
        <f t="shared" si="0"/>
        <v>60</v>
      </c>
      <c r="T19">
        <v>0</v>
      </c>
      <c r="U19">
        <v>0</v>
      </c>
      <c r="V19">
        <v>0</v>
      </c>
      <c r="W19">
        <v>13.1</v>
      </c>
      <c r="Y19">
        <f t="shared" si="1"/>
        <v>60</v>
      </c>
      <c r="Z19">
        <v>0</v>
      </c>
      <c r="AA19">
        <v>0</v>
      </c>
      <c r="AB19">
        <v>0</v>
      </c>
      <c r="AC19">
        <v>12.1</v>
      </c>
      <c r="AE19">
        <f t="shared" si="2"/>
        <v>60</v>
      </c>
      <c r="AF19">
        <v>0</v>
      </c>
      <c r="AG19">
        <v>0</v>
      </c>
      <c r="AH19">
        <v>0.3</v>
      </c>
      <c r="AI19">
        <v>36.700000000000003</v>
      </c>
    </row>
    <row r="20" spans="1:35" x14ac:dyDescent="0.25">
      <c r="S20">
        <f t="shared" si="0"/>
        <v>75</v>
      </c>
      <c r="T20">
        <v>0</v>
      </c>
      <c r="U20">
        <v>0</v>
      </c>
      <c r="V20">
        <v>1.1000000000000001</v>
      </c>
      <c r="W20">
        <v>28.6</v>
      </c>
      <c r="Y20">
        <f t="shared" si="1"/>
        <v>75</v>
      </c>
      <c r="Z20">
        <v>0</v>
      </c>
      <c r="AA20">
        <v>0</v>
      </c>
      <c r="AB20">
        <v>0.4</v>
      </c>
      <c r="AC20">
        <v>25.1</v>
      </c>
      <c r="AE20">
        <f t="shared" si="2"/>
        <v>75</v>
      </c>
      <c r="AF20">
        <v>5.9</v>
      </c>
      <c r="AG20">
        <v>35.5</v>
      </c>
      <c r="AH20">
        <v>55.4</v>
      </c>
      <c r="AI20">
        <v>62.8</v>
      </c>
    </row>
    <row r="21" spans="1:35" x14ac:dyDescent="0.25">
      <c r="S21">
        <f t="shared" si="0"/>
        <v>90</v>
      </c>
      <c r="T21">
        <v>0</v>
      </c>
      <c r="U21">
        <v>2.2999999999999998</v>
      </c>
      <c r="V21">
        <v>24.9</v>
      </c>
      <c r="W21">
        <v>55.1</v>
      </c>
      <c r="Y21">
        <f t="shared" si="1"/>
        <v>90</v>
      </c>
      <c r="Z21">
        <v>0</v>
      </c>
      <c r="AA21">
        <v>1.9</v>
      </c>
      <c r="AB21">
        <v>25.3</v>
      </c>
      <c r="AC21">
        <v>52.2</v>
      </c>
      <c r="AE21">
        <f t="shared" si="2"/>
        <v>90</v>
      </c>
      <c r="AF21">
        <v>100</v>
      </c>
      <c r="AG21">
        <v>100</v>
      </c>
      <c r="AH21">
        <v>99.4</v>
      </c>
      <c r="AI21">
        <v>86.6</v>
      </c>
    </row>
    <row r="23" spans="1:35" x14ac:dyDescent="0.25">
      <c r="A23" t="s">
        <v>48</v>
      </c>
      <c r="B23" t="s">
        <v>90</v>
      </c>
      <c r="C23" t="s">
        <v>88</v>
      </c>
      <c r="D23">
        <v>1</v>
      </c>
      <c r="H23" t="s">
        <v>90</v>
      </c>
      <c r="I23" t="s">
        <v>88</v>
      </c>
      <c r="J23">
        <v>1.5</v>
      </c>
      <c r="O23" t="s">
        <v>88</v>
      </c>
      <c r="P23">
        <v>2</v>
      </c>
      <c r="U23" t="s">
        <v>88</v>
      </c>
      <c r="V23">
        <v>2</v>
      </c>
    </row>
    <row r="24" spans="1:35" x14ac:dyDescent="0.25">
      <c r="A24" s="17" t="s">
        <v>112</v>
      </c>
      <c r="B24" t="s">
        <v>90</v>
      </c>
      <c r="C24" t="s">
        <v>89</v>
      </c>
      <c r="D24">
        <v>1.5</v>
      </c>
      <c r="G24" s="17" t="s">
        <v>112</v>
      </c>
      <c r="H24" t="s">
        <v>90</v>
      </c>
      <c r="I24" t="s">
        <v>89</v>
      </c>
      <c r="J24">
        <v>1.5</v>
      </c>
      <c r="M24" s="17" t="s">
        <v>112</v>
      </c>
      <c r="N24" t="s">
        <v>90</v>
      </c>
      <c r="O24" t="s">
        <v>89</v>
      </c>
      <c r="P24">
        <v>1.5</v>
      </c>
      <c r="S24" s="17" t="s">
        <v>112</v>
      </c>
      <c r="T24" t="s">
        <v>90</v>
      </c>
      <c r="U24" t="s">
        <v>89</v>
      </c>
      <c r="V24">
        <v>1.5</v>
      </c>
    </row>
    <row r="25" spans="1:35" x14ac:dyDescent="0.25">
      <c r="A25" t="s">
        <v>50</v>
      </c>
      <c r="B25">
        <v>60</v>
      </c>
      <c r="C25">
        <v>50</v>
      </c>
      <c r="D25">
        <v>40</v>
      </c>
      <c r="E25">
        <v>30</v>
      </c>
      <c r="G25" t="s">
        <v>50</v>
      </c>
      <c r="H25">
        <v>60</v>
      </c>
      <c r="I25">
        <v>50</v>
      </c>
      <c r="J25">
        <v>40</v>
      </c>
      <c r="K25">
        <v>30</v>
      </c>
      <c r="M25" t="s">
        <v>50</v>
      </c>
      <c r="N25">
        <v>60</v>
      </c>
      <c r="O25">
        <v>50</v>
      </c>
      <c r="P25">
        <v>40</v>
      </c>
      <c r="Q25">
        <v>30</v>
      </c>
      <c r="S25" t="s">
        <v>50</v>
      </c>
      <c r="T25">
        <v>60</v>
      </c>
      <c r="U25">
        <v>50</v>
      </c>
      <c r="V25">
        <v>40</v>
      </c>
      <c r="W25">
        <v>30</v>
      </c>
    </row>
    <row r="26" spans="1:35" x14ac:dyDescent="0.25">
      <c r="A26">
        <v>0</v>
      </c>
      <c r="B26">
        <v>0</v>
      </c>
      <c r="C26">
        <v>0</v>
      </c>
      <c r="D26">
        <v>0</v>
      </c>
      <c r="E26">
        <v>0.7</v>
      </c>
      <c r="G26">
        <v>0</v>
      </c>
      <c r="H26">
        <v>0</v>
      </c>
      <c r="I26">
        <v>0</v>
      </c>
      <c r="J26">
        <v>0</v>
      </c>
      <c r="K26">
        <v>0.9</v>
      </c>
      <c r="M26">
        <v>0</v>
      </c>
      <c r="N26">
        <v>0</v>
      </c>
      <c r="O26">
        <v>0</v>
      </c>
      <c r="P26">
        <v>0</v>
      </c>
      <c r="Q26">
        <v>1.3</v>
      </c>
      <c r="S26">
        <v>0</v>
      </c>
      <c r="T26">
        <v>0</v>
      </c>
      <c r="U26">
        <v>0</v>
      </c>
      <c r="V26">
        <v>0</v>
      </c>
      <c r="W26">
        <v>2.2000000000000002</v>
      </c>
    </row>
    <row r="27" spans="1:35" x14ac:dyDescent="0.25">
      <c r="A27">
        <f t="shared" ref="A27:A32" si="3">A26+15</f>
        <v>15</v>
      </c>
      <c r="B27">
        <v>0</v>
      </c>
      <c r="C27">
        <v>0</v>
      </c>
      <c r="D27">
        <v>0</v>
      </c>
      <c r="E27">
        <v>0.6</v>
      </c>
      <c r="G27">
        <f t="shared" ref="G27:G32" si="4">G26+15</f>
        <v>15</v>
      </c>
      <c r="H27">
        <v>0</v>
      </c>
      <c r="I27">
        <v>0</v>
      </c>
      <c r="J27">
        <v>0</v>
      </c>
      <c r="K27">
        <v>0.5</v>
      </c>
      <c r="M27">
        <f t="shared" ref="M27:M32" si="5">M26+15</f>
        <v>15</v>
      </c>
      <c r="N27">
        <v>0</v>
      </c>
      <c r="O27">
        <v>0</v>
      </c>
      <c r="P27">
        <v>0</v>
      </c>
      <c r="Q27">
        <v>0.3</v>
      </c>
      <c r="S27">
        <f t="shared" ref="S27:S32" si="6">S26+15</f>
        <v>15</v>
      </c>
      <c r="T27">
        <v>0</v>
      </c>
      <c r="U27">
        <v>0</v>
      </c>
      <c r="V27">
        <v>0</v>
      </c>
      <c r="W27">
        <v>0.5</v>
      </c>
    </row>
    <row r="28" spans="1:35" x14ac:dyDescent="0.25">
      <c r="A28">
        <f t="shared" si="3"/>
        <v>30</v>
      </c>
      <c r="B28">
        <v>0</v>
      </c>
      <c r="C28">
        <v>0</v>
      </c>
      <c r="D28">
        <v>0</v>
      </c>
      <c r="E28">
        <v>0.8</v>
      </c>
      <c r="G28">
        <f t="shared" si="4"/>
        <v>30</v>
      </c>
      <c r="H28">
        <v>0</v>
      </c>
      <c r="I28">
        <v>0</v>
      </c>
      <c r="J28">
        <v>0</v>
      </c>
      <c r="K28">
        <v>0.4</v>
      </c>
      <c r="M28">
        <f t="shared" si="5"/>
        <v>30</v>
      </c>
      <c r="N28">
        <v>0</v>
      </c>
      <c r="O28">
        <v>0</v>
      </c>
      <c r="P28">
        <v>0</v>
      </c>
      <c r="Q28">
        <v>1.3</v>
      </c>
      <c r="S28">
        <f t="shared" si="6"/>
        <v>30</v>
      </c>
      <c r="T28">
        <v>0</v>
      </c>
      <c r="U28">
        <v>0</v>
      </c>
      <c r="V28">
        <v>0</v>
      </c>
      <c r="W28">
        <v>0.7</v>
      </c>
    </row>
    <row r="29" spans="1:35" x14ac:dyDescent="0.25">
      <c r="A29">
        <f t="shared" si="3"/>
        <v>45</v>
      </c>
      <c r="B29">
        <v>0</v>
      </c>
      <c r="C29">
        <v>0</v>
      </c>
      <c r="D29">
        <v>0</v>
      </c>
      <c r="E29">
        <v>4.5999999999999996</v>
      </c>
      <c r="G29">
        <f t="shared" si="4"/>
        <v>45</v>
      </c>
      <c r="H29">
        <v>0</v>
      </c>
      <c r="I29">
        <v>0</v>
      </c>
      <c r="J29">
        <v>0</v>
      </c>
      <c r="K29">
        <v>4.7</v>
      </c>
      <c r="M29">
        <f t="shared" si="5"/>
        <v>45</v>
      </c>
      <c r="N29">
        <v>0</v>
      </c>
      <c r="O29">
        <v>0</v>
      </c>
      <c r="P29">
        <v>0</v>
      </c>
      <c r="Q29">
        <v>6</v>
      </c>
      <c r="S29">
        <f t="shared" si="6"/>
        <v>45</v>
      </c>
      <c r="T29">
        <v>0</v>
      </c>
      <c r="U29">
        <v>0</v>
      </c>
      <c r="V29">
        <v>0</v>
      </c>
      <c r="W29">
        <v>3.7</v>
      </c>
    </row>
    <row r="30" spans="1:35" x14ac:dyDescent="0.25">
      <c r="A30">
        <f t="shared" si="3"/>
        <v>60</v>
      </c>
      <c r="B30">
        <v>0</v>
      </c>
      <c r="C30">
        <v>0</v>
      </c>
      <c r="D30">
        <v>0</v>
      </c>
      <c r="E30">
        <v>15</v>
      </c>
      <c r="G30">
        <f t="shared" si="4"/>
        <v>60</v>
      </c>
      <c r="H30">
        <v>0</v>
      </c>
      <c r="I30">
        <v>0</v>
      </c>
      <c r="J30">
        <v>0</v>
      </c>
      <c r="K30">
        <v>12.5</v>
      </c>
      <c r="M30">
        <f t="shared" si="5"/>
        <v>60</v>
      </c>
      <c r="N30">
        <v>0</v>
      </c>
      <c r="O30">
        <v>0</v>
      </c>
      <c r="P30">
        <v>0</v>
      </c>
      <c r="Q30">
        <v>13.9</v>
      </c>
      <c r="S30">
        <f t="shared" si="6"/>
        <v>60</v>
      </c>
      <c r="T30">
        <v>0</v>
      </c>
      <c r="U30">
        <v>0</v>
      </c>
      <c r="V30">
        <v>0</v>
      </c>
      <c r="W30">
        <v>13.1</v>
      </c>
    </row>
    <row r="31" spans="1:35" x14ac:dyDescent="0.25">
      <c r="A31">
        <f t="shared" si="3"/>
        <v>75</v>
      </c>
      <c r="B31">
        <v>0</v>
      </c>
      <c r="C31">
        <v>0</v>
      </c>
      <c r="D31">
        <v>0.9</v>
      </c>
      <c r="E31">
        <v>30.9</v>
      </c>
      <c r="G31">
        <f t="shared" si="4"/>
        <v>75</v>
      </c>
      <c r="H31">
        <v>0</v>
      </c>
      <c r="I31">
        <v>0</v>
      </c>
      <c r="J31">
        <v>0.9</v>
      </c>
      <c r="K31">
        <v>28.7</v>
      </c>
      <c r="M31">
        <f t="shared" si="5"/>
        <v>75</v>
      </c>
      <c r="N31">
        <v>0</v>
      </c>
      <c r="O31">
        <v>0</v>
      </c>
      <c r="P31">
        <v>0.1</v>
      </c>
      <c r="Q31">
        <v>30.2</v>
      </c>
      <c r="S31">
        <f t="shared" si="6"/>
        <v>75</v>
      </c>
      <c r="T31">
        <v>0</v>
      </c>
      <c r="U31">
        <v>0</v>
      </c>
      <c r="V31">
        <v>0.3</v>
      </c>
      <c r="W31">
        <v>27.1</v>
      </c>
    </row>
    <row r="32" spans="1:35" x14ac:dyDescent="0.25">
      <c r="A32">
        <f t="shared" si="3"/>
        <v>90</v>
      </c>
      <c r="B32">
        <v>0</v>
      </c>
      <c r="C32">
        <v>3.8</v>
      </c>
      <c r="D32">
        <v>29.9</v>
      </c>
      <c r="E32">
        <v>52.5</v>
      </c>
      <c r="G32">
        <f t="shared" si="4"/>
        <v>90</v>
      </c>
      <c r="H32">
        <v>0</v>
      </c>
      <c r="I32">
        <v>3.5</v>
      </c>
      <c r="J32">
        <v>27.4</v>
      </c>
      <c r="K32">
        <v>53.7</v>
      </c>
      <c r="M32">
        <f t="shared" si="5"/>
        <v>90</v>
      </c>
      <c r="N32">
        <v>0</v>
      </c>
      <c r="O32">
        <v>2.8</v>
      </c>
      <c r="P32">
        <v>26.9</v>
      </c>
      <c r="Q32">
        <v>53.7</v>
      </c>
      <c r="S32">
        <f t="shared" si="6"/>
        <v>90</v>
      </c>
      <c r="T32">
        <v>0</v>
      </c>
      <c r="U32">
        <v>2.2000000000000002</v>
      </c>
      <c r="V32">
        <v>25.9</v>
      </c>
      <c r="W32">
        <v>52.8</v>
      </c>
    </row>
    <row r="33" spans="1:47" ht="15.75" thickBot="1" x14ac:dyDescent="0.3"/>
    <row r="34" spans="1:47" x14ac:dyDescent="0.25">
      <c r="C34" t="s">
        <v>88</v>
      </c>
      <c r="D34">
        <v>0.5</v>
      </c>
      <c r="I34" t="s">
        <v>88</v>
      </c>
      <c r="J34">
        <v>1</v>
      </c>
      <c r="O34" t="s">
        <v>88</v>
      </c>
      <c r="P34">
        <v>1.5</v>
      </c>
      <c r="S34" s="18"/>
      <c r="T34" s="19"/>
      <c r="U34" s="19" t="s">
        <v>88</v>
      </c>
      <c r="V34" s="19">
        <v>2</v>
      </c>
      <c r="W34" s="20"/>
      <c r="X34" s="22"/>
      <c r="Y34" s="22"/>
      <c r="Z34" s="22"/>
      <c r="AA34" s="22" t="s">
        <v>88</v>
      </c>
      <c r="AB34" s="22">
        <v>2.5</v>
      </c>
      <c r="AC34" s="22"/>
      <c r="AE34" s="22"/>
      <c r="AF34" s="22"/>
      <c r="AG34" s="22" t="s">
        <v>88</v>
      </c>
      <c r="AH34" s="22">
        <v>3</v>
      </c>
      <c r="AI34" s="22"/>
      <c r="AK34" s="22"/>
      <c r="AL34" s="22"/>
      <c r="AM34" s="22" t="s">
        <v>88</v>
      </c>
      <c r="AN34" s="22">
        <v>5</v>
      </c>
      <c r="AO34" s="22"/>
      <c r="AQ34" s="22"/>
      <c r="AR34" s="22"/>
      <c r="AS34" s="22" t="s">
        <v>88</v>
      </c>
      <c r="AT34" s="22">
        <v>6</v>
      </c>
      <c r="AU34" s="22"/>
    </row>
    <row r="35" spans="1:47" x14ac:dyDescent="0.25">
      <c r="A35" s="17" t="s">
        <v>112</v>
      </c>
      <c r="B35" t="s">
        <v>90</v>
      </c>
      <c r="C35" t="s">
        <v>89</v>
      </c>
      <c r="D35">
        <v>2.5</v>
      </c>
      <c r="G35" s="17" t="s">
        <v>112</v>
      </c>
      <c r="H35" t="s">
        <v>90</v>
      </c>
      <c r="I35" t="s">
        <v>89</v>
      </c>
      <c r="J35">
        <v>2.5</v>
      </c>
      <c r="M35" s="17" t="s">
        <v>112</v>
      </c>
      <c r="N35" t="s">
        <v>90</v>
      </c>
      <c r="O35" t="s">
        <v>89</v>
      </c>
      <c r="P35">
        <v>2.5</v>
      </c>
      <c r="S35" s="21" t="s">
        <v>112</v>
      </c>
      <c r="T35" s="22" t="s">
        <v>90</v>
      </c>
      <c r="U35" s="22" t="s">
        <v>89</v>
      </c>
      <c r="V35" s="22">
        <v>2.5</v>
      </c>
      <c r="W35" s="23"/>
      <c r="X35" s="22"/>
      <c r="Y35" s="28" t="s">
        <v>112</v>
      </c>
      <c r="Z35" s="22" t="s">
        <v>90</v>
      </c>
      <c r="AA35" s="22" t="s">
        <v>89</v>
      </c>
      <c r="AB35" s="22">
        <v>2.5</v>
      </c>
      <c r="AC35" s="22"/>
      <c r="AE35" s="28" t="s">
        <v>112</v>
      </c>
      <c r="AF35" s="22" t="s">
        <v>90</v>
      </c>
      <c r="AG35" s="22" t="s">
        <v>89</v>
      </c>
      <c r="AH35" s="22">
        <v>2.5</v>
      </c>
      <c r="AI35" s="22"/>
      <c r="AK35" s="28" t="s">
        <v>112</v>
      </c>
      <c r="AL35" s="22" t="s">
        <v>90</v>
      </c>
      <c r="AM35" s="22" t="s">
        <v>89</v>
      </c>
      <c r="AN35" s="22">
        <v>2.5</v>
      </c>
      <c r="AO35" s="22"/>
      <c r="AQ35" s="28" t="s">
        <v>112</v>
      </c>
      <c r="AR35" s="22" t="s">
        <v>90</v>
      </c>
      <c r="AS35" s="22" t="s">
        <v>89</v>
      </c>
      <c r="AT35" s="22">
        <v>2.5</v>
      </c>
      <c r="AU35" s="22"/>
    </row>
    <row r="36" spans="1:47" x14ac:dyDescent="0.25">
      <c r="A36" t="s">
        <v>50</v>
      </c>
      <c r="B36">
        <v>60</v>
      </c>
      <c r="C36">
        <v>50</v>
      </c>
      <c r="D36">
        <v>40</v>
      </c>
      <c r="E36">
        <v>30</v>
      </c>
      <c r="G36" t="s">
        <v>50</v>
      </c>
      <c r="H36">
        <v>60</v>
      </c>
      <c r="I36">
        <v>50</v>
      </c>
      <c r="J36">
        <v>40</v>
      </c>
      <c r="K36">
        <v>30</v>
      </c>
      <c r="M36" t="s">
        <v>50</v>
      </c>
      <c r="N36">
        <v>60</v>
      </c>
      <c r="O36">
        <v>50</v>
      </c>
      <c r="P36">
        <v>40</v>
      </c>
      <c r="Q36">
        <v>30</v>
      </c>
      <c r="S36" s="24" t="s">
        <v>50</v>
      </c>
      <c r="T36" s="22">
        <v>60</v>
      </c>
      <c r="U36" s="22">
        <v>50</v>
      </c>
      <c r="V36" s="22">
        <v>40</v>
      </c>
      <c r="W36" s="23">
        <v>30</v>
      </c>
      <c r="X36" s="22"/>
      <c r="Y36" s="22" t="s">
        <v>50</v>
      </c>
      <c r="Z36" s="22">
        <v>60</v>
      </c>
      <c r="AA36" s="22">
        <v>50</v>
      </c>
      <c r="AB36" s="22">
        <v>40</v>
      </c>
      <c r="AC36" s="22">
        <v>30</v>
      </c>
      <c r="AE36" s="22" t="s">
        <v>50</v>
      </c>
      <c r="AF36" s="22">
        <v>60</v>
      </c>
      <c r="AG36" s="22">
        <v>50</v>
      </c>
      <c r="AH36" s="22">
        <v>40</v>
      </c>
      <c r="AI36" s="22">
        <v>30</v>
      </c>
      <c r="AK36" s="22" t="s">
        <v>50</v>
      </c>
      <c r="AL36" s="22">
        <v>60</v>
      </c>
      <c r="AM36" s="22">
        <v>50</v>
      </c>
      <c r="AN36" s="22">
        <v>40</v>
      </c>
      <c r="AO36" s="22">
        <v>30</v>
      </c>
      <c r="AQ36" s="22" t="s">
        <v>50</v>
      </c>
      <c r="AR36" s="22">
        <v>60</v>
      </c>
      <c r="AS36" s="22">
        <v>50</v>
      </c>
      <c r="AT36" s="22">
        <v>40</v>
      </c>
      <c r="AU36" s="22">
        <v>30</v>
      </c>
    </row>
    <row r="37" spans="1:47" x14ac:dyDescent="0.25">
      <c r="A37">
        <v>0</v>
      </c>
      <c r="B37">
        <v>0</v>
      </c>
      <c r="C37">
        <v>0</v>
      </c>
      <c r="D37">
        <v>0</v>
      </c>
      <c r="E37">
        <v>3</v>
      </c>
      <c r="G37">
        <v>0</v>
      </c>
      <c r="H37">
        <v>0</v>
      </c>
      <c r="I37">
        <v>0</v>
      </c>
      <c r="J37">
        <v>0</v>
      </c>
      <c r="K37">
        <v>1.6</v>
      </c>
      <c r="M37">
        <v>0</v>
      </c>
      <c r="N37">
        <v>0</v>
      </c>
      <c r="O37">
        <v>0</v>
      </c>
      <c r="P37">
        <v>0</v>
      </c>
      <c r="Q37">
        <v>0.9</v>
      </c>
      <c r="S37" s="24">
        <v>0</v>
      </c>
      <c r="T37" s="22">
        <v>0</v>
      </c>
      <c r="U37" s="22">
        <v>0</v>
      </c>
      <c r="V37" s="22">
        <v>0</v>
      </c>
      <c r="W37" s="23">
        <v>1.8</v>
      </c>
      <c r="X37" s="22"/>
      <c r="Y37" s="22">
        <v>0</v>
      </c>
      <c r="Z37" s="22">
        <v>0</v>
      </c>
      <c r="AA37" s="22">
        <v>0</v>
      </c>
      <c r="AB37" s="22">
        <v>0</v>
      </c>
      <c r="AC37" s="22">
        <v>1.7</v>
      </c>
      <c r="AE37" s="22">
        <v>0</v>
      </c>
      <c r="AF37" s="22">
        <v>0</v>
      </c>
      <c r="AG37" s="22">
        <v>0</v>
      </c>
      <c r="AH37" s="22">
        <v>0</v>
      </c>
      <c r="AI37" s="22">
        <v>1.5</v>
      </c>
      <c r="AK37" s="22">
        <v>0</v>
      </c>
      <c r="AL37" s="22">
        <v>0</v>
      </c>
      <c r="AM37" s="22">
        <v>0</v>
      </c>
      <c r="AN37" s="22">
        <v>0</v>
      </c>
      <c r="AO37" s="22">
        <v>1.2</v>
      </c>
      <c r="AQ37" s="22">
        <v>0</v>
      </c>
      <c r="AR37" s="22">
        <v>0</v>
      </c>
      <c r="AS37" s="22">
        <v>0</v>
      </c>
      <c r="AT37" s="22">
        <v>0</v>
      </c>
      <c r="AU37" s="22">
        <v>0.9</v>
      </c>
    </row>
    <row r="38" spans="1:47" x14ac:dyDescent="0.25">
      <c r="A38">
        <f t="shared" ref="A38:A43" si="7">A37+15</f>
        <v>15</v>
      </c>
      <c r="B38">
        <v>0</v>
      </c>
      <c r="C38">
        <v>0</v>
      </c>
      <c r="D38">
        <v>0</v>
      </c>
      <c r="E38">
        <v>1</v>
      </c>
      <c r="G38">
        <f t="shared" ref="G38:G43" si="8">G37+15</f>
        <v>15</v>
      </c>
      <c r="H38">
        <v>0</v>
      </c>
      <c r="I38">
        <v>0</v>
      </c>
      <c r="J38">
        <v>0</v>
      </c>
      <c r="K38">
        <v>0.3</v>
      </c>
      <c r="M38">
        <f t="shared" ref="M38:M43" si="9">M37+15</f>
        <v>15</v>
      </c>
      <c r="N38">
        <v>0</v>
      </c>
      <c r="O38">
        <v>0</v>
      </c>
      <c r="P38">
        <v>0</v>
      </c>
      <c r="Q38">
        <v>0.4</v>
      </c>
      <c r="S38" s="24">
        <f t="shared" ref="S38:S43" si="10">S37+15</f>
        <v>15</v>
      </c>
      <c r="T38" s="22">
        <v>0</v>
      </c>
      <c r="U38" s="22">
        <v>0</v>
      </c>
      <c r="V38" s="22">
        <v>0</v>
      </c>
      <c r="W38" s="23">
        <v>0.4</v>
      </c>
      <c r="X38" s="22"/>
      <c r="Y38" s="22">
        <f t="shared" ref="Y38:Y43" si="11">Y37+15</f>
        <v>15</v>
      </c>
      <c r="Z38" s="22">
        <v>0</v>
      </c>
      <c r="AA38" s="22">
        <v>0</v>
      </c>
      <c r="AB38" s="22">
        <v>0</v>
      </c>
      <c r="AC38" s="22">
        <v>0.2</v>
      </c>
      <c r="AE38" s="22">
        <f t="shared" ref="AE38:AE43" si="12">AE37+15</f>
        <v>15</v>
      </c>
      <c r="AF38" s="22">
        <v>0</v>
      </c>
      <c r="AG38" s="22">
        <v>0</v>
      </c>
      <c r="AH38" s="22">
        <v>0</v>
      </c>
      <c r="AI38" s="22">
        <v>0.4</v>
      </c>
      <c r="AK38" s="22">
        <f t="shared" ref="AK38:AK43" si="13">AK37+15</f>
        <v>15</v>
      </c>
      <c r="AL38" s="22">
        <v>0</v>
      </c>
      <c r="AM38" s="22">
        <v>0</v>
      </c>
      <c r="AN38" s="22">
        <v>0</v>
      </c>
      <c r="AO38" s="22">
        <v>0.2</v>
      </c>
      <c r="AQ38" s="22">
        <f t="shared" ref="AQ38:AQ43" si="14">AQ37+15</f>
        <v>15</v>
      </c>
      <c r="AR38" s="22">
        <v>0</v>
      </c>
      <c r="AS38" s="22">
        <v>0</v>
      </c>
      <c r="AT38" s="22">
        <v>0</v>
      </c>
      <c r="AU38" s="22">
        <v>0.2</v>
      </c>
    </row>
    <row r="39" spans="1:47" x14ac:dyDescent="0.25">
      <c r="A39">
        <f t="shared" si="7"/>
        <v>30</v>
      </c>
      <c r="B39">
        <v>0</v>
      </c>
      <c r="C39">
        <v>0</v>
      </c>
      <c r="D39">
        <v>0</v>
      </c>
      <c r="E39">
        <v>2.8</v>
      </c>
      <c r="G39">
        <f t="shared" si="8"/>
        <v>30</v>
      </c>
      <c r="H39">
        <v>0</v>
      </c>
      <c r="I39">
        <v>0</v>
      </c>
      <c r="J39">
        <v>0</v>
      </c>
      <c r="K39">
        <v>1.4</v>
      </c>
      <c r="M39">
        <f t="shared" si="9"/>
        <v>30</v>
      </c>
      <c r="N39">
        <v>0</v>
      </c>
      <c r="O39">
        <v>0</v>
      </c>
      <c r="P39">
        <v>0</v>
      </c>
      <c r="Q39">
        <v>0.8</v>
      </c>
      <c r="S39" s="24">
        <f t="shared" si="10"/>
        <v>30</v>
      </c>
      <c r="T39" s="22">
        <v>0</v>
      </c>
      <c r="U39" s="22">
        <v>0</v>
      </c>
      <c r="V39" s="22">
        <v>0</v>
      </c>
      <c r="W39" s="23">
        <v>0.8</v>
      </c>
      <c r="X39" s="22"/>
      <c r="Y39" s="22">
        <f t="shared" si="11"/>
        <v>30</v>
      </c>
      <c r="Z39" s="22">
        <v>0</v>
      </c>
      <c r="AA39" s="22">
        <v>0</v>
      </c>
      <c r="AB39" s="22">
        <v>0</v>
      </c>
      <c r="AC39" s="22">
        <v>0.8</v>
      </c>
      <c r="AE39" s="22">
        <f t="shared" si="12"/>
        <v>30</v>
      </c>
      <c r="AF39" s="22">
        <v>0</v>
      </c>
      <c r="AG39" s="22">
        <v>0</v>
      </c>
      <c r="AH39" s="22">
        <v>0</v>
      </c>
      <c r="AI39" s="22">
        <v>0.7</v>
      </c>
      <c r="AK39" s="22">
        <f t="shared" si="13"/>
        <v>30</v>
      </c>
      <c r="AL39" s="22">
        <v>0</v>
      </c>
      <c r="AM39" s="22">
        <v>0</v>
      </c>
      <c r="AN39" s="22">
        <v>0</v>
      </c>
      <c r="AO39" s="22">
        <v>0.8</v>
      </c>
      <c r="AQ39" s="22">
        <f t="shared" si="14"/>
        <v>30</v>
      </c>
      <c r="AR39" s="22">
        <v>0</v>
      </c>
      <c r="AS39" s="22">
        <v>0</v>
      </c>
      <c r="AT39" s="22">
        <v>0</v>
      </c>
      <c r="AU39" s="22">
        <v>0.4</v>
      </c>
    </row>
    <row r="40" spans="1:47" x14ac:dyDescent="0.25">
      <c r="A40">
        <f t="shared" si="7"/>
        <v>45</v>
      </c>
      <c r="B40">
        <v>0</v>
      </c>
      <c r="C40">
        <v>0</v>
      </c>
      <c r="D40">
        <v>0</v>
      </c>
      <c r="E40">
        <v>9.4</v>
      </c>
      <c r="G40">
        <f t="shared" si="8"/>
        <v>45</v>
      </c>
      <c r="H40">
        <v>0</v>
      </c>
      <c r="I40">
        <v>0</v>
      </c>
      <c r="J40">
        <v>0</v>
      </c>
      <c r="K40">
        <v>4.4000000000000004</v>
      </c>
      <c r="M40">
        <f t="shared" si="9"/>
        <v>45</v>
      </c>
      <c r="N40">
        <v>0</v>
      </c>
      <c r="O40">
        <v>0</v>
      </c>
      <c r="P40">
        <v>0</v>
      </c>
      <c r="Q40">
        <v>5.7</v>
      </c>
      <c r="S40" s="24">
        <f t="shared" si="10"/>
        <v>45</v>
      </c>
      <c r="T40" s="22">
        <v>0</v>
      </c>
      <c r="U40" s="22">
        <v>0</v>
      </c>
      <c r="V40" s="22">
        <v>0</v>
      </c>
      <c r="W40" s="23">
        <v>4.9000000000000004</v>
      </c>
      <c r="X40" s="22"/>
      <c r="Y40" s="22">
        <f t="shared" si="11"/>
        <v>45</v>
      </c>
      <c r="Z40" s="22">
        <v>0</v>
      </c>
      <c r="AA40" s="22">
        <v>0</v>
      </c>
      <c r="AB40" s="22">
        <v>0</v>
      </c>
      <c r="AC40" s="22">
        <v>4</v>
      </c>
      <c r="AE40" s="22">
        <f t="shared" si="12"/>
        <v>45</v>
      </c>
      <c r="AF40" s="22">
        <v>0</v>
      </c>
      <c r="AG40" s="22">
        <v>0</v>
      </c>
      <c r="AH40" s="22">
        <v>0</v>
      </c>
      <c r="AI40" s="22">
        <v>3.4</v>
      </c>
      <c r="AK40" s="22">
        <f t="shared" si="13"/>
        <v>45</v>
      </c>
      <c r="AL40" s="22">
        <v>0</v>
      </c>
      <c r="AM40" s="22">
        <v>0</v>
      </c>
      <c r="AN40" s="22">
        <v>0</v>
      </c>
      <c r="AO40" s="22">
        <v>2.4</v>
      </c>
      <c r="AQ40" s="22">
        <f t="shared" si="14"/>
        <v>45</v>
      </c>
      <c r="AR40" s="22">
        <v>0</v>
      </c>
      <c r="AS40" s="22">
        <v>0</v>
      </c>
      <c r="AT40" s="22">
        <v>0</v>
      </c>
      <c r="AU40" s="22">
        <v>2.8</v>
      </c>
    </row>
    <row r="41" spans="1:47" x14ac:dyDescent="0.25">
      <c r="A41">
        <f t="shared" si="7"/>
        <v>60</v>
      </c>
      <c r="B41">
        <v>0</v>
      </c>
      <c r="C41">
        <v>0</v>
      </c>
      <c r="D41">
        <v>0.1</v>
      </c>
      <c r="E41">
        <v>18.7</v>
      </c>
      <c r="G41">
        <f t="shared" si="8"/>
        <v>60</v>
      </c>
      <c r="H41">
        <v>0</v>
      </c>
      <c r="I41">
        <v>0</v>
      </c>
      <c r="J41">
        <v>0</v>
      </c>
      <c r="K41">
        <v>14.3</v>
      </c>
      <c r="M41">
        <f t="shared" si="9"/>
        <v>60</v>
      </c>
      <c r="N41">
        <v>0</v>
      </c>
      <c r="O41">
        <v>0</v>
      </c>
      <c r="P41">
        <v>0</v>
      </c>
      <c r="Q41">
        <v>14.8</v>
      </c>
      <c r="S41" s="24">
        <f t="shared" si="10"/>
        <v>60</v>
      </c>
      <c r="T41" s="22">
        <v>0</v>
      </c>
      <c r="U41" s="22">
        <v>0</v>
      </c>
      <c r="V41" s="22">
        <v>0</v>
      </c>
      <c r="W41" s="23">
        <v>14.9</v>
      </c>
      <c r="X41" s="22"/>
      <c r="Y41" s="22">
        <f t="shared" si="11"/>
        <v>60</v>
      </c>
      <c r="Z41" s="22">
        <v>0</v>
      </c>
      <c r="AA41" s="22">
        <v>0</v>
      </c>
      <c r="AB41" s="22">
        <v>0</v>
      </c>
      <c r="AC41" s="22">
        <v>12.5</v>
      </c>
      <c r="AE41" s="22">
        <f t="shared" si="12"/>
        <v>60</v>
      </c>
      <c r="AF41" s="22">
        <v>0</v>
      </c>
      <c r="AG41" s="22">
        <v>0</v>
      </c>
      <c r="AH41" s="22">
        <v>0</v>
      </c>
      <c r="AI41" s="22">
        <v>11.1</v>
      </c>
      <c r="AK41" s="22">
        <f t="shared" si="13"/>
        <v>60</v>
      </c>
      <c r="AL41" s="22">
        <v>0</v>
      </c>
      <c r="AM41" s="22">
        <v>0</v>
      </c>
      <c r="AN41" s="22">
        <v>0</v>
      </c>
      <c r="AO41" s="22">
        <v>10.7</v>
      </c>
      <c r="AQ41" s="22">
        <f t="shared" si="14"/>
        <v>60</v>
      </c>
      <c r="AR41" s="22">
        <v>0</v>
      </c>
      <c r="AS41" s="22">
        <v>0</v>
      </c>
      <c r="AT41" s="22">
        <v>0</v>
      </c>
      <c r="AU41" s="22">
        <v>15.4</v>
      </c>
    </row>
    <row r="42" spans="1:47" x14ac:dyDescent="0.25">
      <c r="A42">
        <f t="shared" si="7"/>
        <v>75</v>
      </c>
      <c r="B42">
        <v>0</v>
      </c>
      <c r="C42">
        <v>0</v>
      </c>
      <c r="D42">
        <v>1.7</v>
      </c>
      <c r="E42">
        <v>31.1</v>
      </c>
      <c r="G42">
        <f t="shared" si="8"/>
        <v>75</v>
      </c>
      <c r="H42">
        <v>0</v>
      </c>
      <c r="I42">
        <v>0</v>
      </c>
      <c r="J42">
        <v>1.1000000000000001</v>
      </c>
      <c r="K42">
        <v>29.7</v>
      </c>
      <c r="M42">
        <f t="shared" si="9"/>
        <v>75</v>
      </c>
      <c r="N42">
        <v>0</v>
      </c>
      <c r="O42">
        <v>0</v>
      </c>
      <c r="P42">
        <v>0.6</v>
      </c>
      <c r="Q42">
        <v>25.5</v>
      </c>
      <c r="S42" s="24">
        <f t="shared" si="10"/>
        <v>75</v>
      </c>
      <c r="T42" s="22">
        <v>0</v>
      </c>
      <c r="U42" s="22">
        <v>0</v>
      </c>
      <c r="V42" s="22">
        <v>0.6</v>
      </c>
      <c r="W42" s="23">
        <v>28.9</v>
      </c>
      <c r="X42" s="22"/>
      <c r="Y42" s="22">
        <f t="shared" si="11"/>
        <v>75</v>
      </c>
      <c r="Z42" s="22">
        <v>0</v>
      </c>
      <c r="AA42" s="22">
        <v>0</v>
      </c>
      <c r="AB42" s="22">
        <v>0.2</v>
      </c>
      <c r="AC42" s="22">
        <v>27.1</v>
      </c>
      <c r="AE42" s="22">
        <f t="shared" si="12"/>
        <v>75</v>
      </c>
      <c r="AF42" s="22">
        <v>0</v>
      </c>
      <c r="AG42" s="22">
        <v>0</v>
      </c>
      <c r="AH42" s="22">
        <v>0.3</v>
      </c>
      <c r="AI42" s="22">
        <v>27.1</v>
      </c>
      <c r="AK42" s="22">
        <f t="shared" si="13"/>
        <v>75</v>
      </c>
      <c r="AL42" s="22">
        <v>0</v>
      </c>
      <c r="AM42" s="22">
        <v>0</v>
      </c>
      <c r="AN42" s="22">
        <v>0.4</v>
      </c>
      <c r="AO42" s="22">
        <v>24.2</v>
      </c>
      <c r="AQ42" s="22">
        <f t="shared" si="14"/>
        <v>75</v>
      </c>
      <c r="AR42" s="22">
        <v>0</v>
      </c>
      <c r="AS42" s="22">
        <v>0</v>
      </c>
      <c r="AT42" s="22">
        <v>1.4</v>
      </c>
      <c r="AU42" s="22">
        <v>31.6</v>
      </c>
    </row>
    <row r="43" spans="1:47" ht="15.75" thickBot="1" x14ac:dyDescent="0.3">
      <c r="A43">
        <f t="shared" si="7"/>
        <v>90</v>
      </c>
      <c r="B43">
        <v>0</v>
      </c>
      <c r="C43">
        <v>4.4000000000000004</v>
      </c>
      <c r="D43">
        <v>30.8</v>
      </c>
      <c r="E43">
        <v>53.7</v>
      </c>
      <c r="G43">
        <f t="shared" si="8"/>
        <v>90</v>
      </c>
      <c r="H43">
        <v>0</v>
      </c>
      <c r="I43">
        <v>3.7</v>
      </c>
      <c r="J43">
        <v>28.5</v>
      </c>
      <c r="K43">
        <v>53.7</v>
      </c>
      <c r="M43">
        <f t="shared" si="9"/>
        <v>90</v>
      </c>
      <c r="N43">
        <v>0</v>
      </c>
      <c r="O43">
        <v>2</v>
      </c>
      <c r="P43">
        <v>26.5</v>
      </c>
      <c r="Q43">
        <v>55.2</v>
      </c>
      <c r="S43" s="25">
        <f t="shared" si="10"/>
        <v>90</v>
      </c>
      <c r="T43" s="26">
        <v>0</v>
      </c>
      <c r="U43" s="26">
        <v>2.2000000000000002</v>
      </c>
      <c r="V43" s="26">
        <v>25.1</v>
      </c>
      <c r="W43" s="27">
        <v>54.6</v>
      </c>
      <c r="X43" s="22"/>
      <c r="Y43" s="22">
        <f t="shared" si="11"/>
        <v>90</v>
      </c>
      <c r="Z43" s="22">
        <v>0</v>
      </c>
      <c r="AA43" s="22">
        <v>1.1000000000000001</v>
      </c>
      <c r="AB43" s="22">
        <v>22.5</v>
      </c>
      <c r="AC43" s="22">
        <v>54.1</v>
      </c>
      <c r="AE43" s="22">
        <f t="shared" si="12"/>
        <v>90</v>
      </c>
      <c r="AF43" s="22">
        <v>0</v>
      </c>
      <c r="AG43" s="22">
        <v>1.2</v>
      </c>
      <c r="AH43" s="22">
        <v>24.1</v>
      </c>
      <c r="AI43" s="22">
        <v>53</v>
      </c>
      <c r="AK43" s="22">
        <f t="shared" si="13"/>
        <v>90</v>
      </c>
      <c r="AL43" s="22">
        <v>0</v>
      </c>
      <c r="AM43" s="22">
        <v>2.2999999999999998</v>
      </c>
      <c r="AN43" s="22">
        <v>23.8</v>
      </c>
      <c r="AO43" s="22">
        <v>49.7</v>
      </c>
      <c r="AQ43" s="22">
        <f t="shared" si="14"/>
        <v>90</v>
      </c>
      <c r="AR43" s="22">
        <v>100</v>
      </c>
      <c r="AS43" s="22">
        <v>95.9</v>
      </c>
      <c r="AT43" s="22">
        <v>66.400000000000006</v>
      </c>
      <c r="AU43" s="22">
        <v>61.5</v>
      </c>
    </row>
    <row r="45" spans="1:47" x14ac:dyDescent="0.25">
      <c r="S45" s="22"/>
      <c r="T45" s="22"/>
      <c r="U45" s="22" t="s">
        <v>88</v>
      </c>
      <c r="V45" s="22">
        <v>2</v>
      </c>
      <c r="W45" s="22"/>
    </row>
    <row r="46" spans="1:47" x14ac:dyDescent="0.25">
      <c r="S46" s="28" t="s">
        <v>112</v>
      </c>
      <c r="T46" s="22" t="s">
        <v>90</v>
      </c>
      <c r="U46" s="22" t="s">
        <v>89</v>
      </c>
      <c r="V46" s="22">
        <v>2.5</v>
      </c>
      <c r="W46" s="22"/>
    </row>
    <row r="47" spans="1:47" x14ac:dyDescent="0.25">
      <c r="S47" s="22" t="s">
        <v>50</v>
      </c>
      <c r="T47" s="22">
        <v>60</v>
      </c>
      <c r="U47" s="22">
        <v>50</v>
      </c>
      <c r="V47" s="22">
        <v>40</v>
      </c>
      <c r="W47" s="22">
        <v>30</v>
      </c>
    </row>
    <row r="48" spans="1:47" x14ac:dyDescent="0.25">
      <c r="S48" s="22">
        <v>0</v>
      </c>
      <c r="T48" s="22">
        <v>0</v>
      </c>
      <c r="U48" s="22">
        <v>0</v>
      </c>
      <c r="V48" s="22">
        <v>0</v>
      </c>
      <c r="W48" s="22">
        <v>1.8</v>
      </c>
    </row>
    <row r="49" spans="19:23" x14ac:dyDescent="0.25">
      <c r="S49" s="22">
        <f t="shared" ref="S49:S54" si="15">S48+15</f>
        <v>15</v>
      </c>
      <c r="T49" s="22">
        <v>0</v>
      </c>
      <c r="U49" s="22">
        <v>0</v>
      </c>
      <c r="V49" s="22">
        <v>0</v>
      </c>
      <c r="W49" s="22">
        <v>0.7</v>
      </c>
    </row>
    <row r="50" spans="19:23" x14ac:dyDescent="0.25">
      <c r="S50" s="22">
        <f t="shared" si="15"/>
        <v>30</v>
      </c>
      <c r="T50" s="22">
        <v>0</v>
      </c>
      <c r="U50" s="22">
        <v>0</v>
      </c>
      <c r="V50" s="22">
        <v>0</v>
      </c>
      <c r="W50" s="22">
        <v>0.9</v>
      </c>
    </row>
    <row r="51" spans="19:23" x14ac:dyDescent="0.25">
      <c r="S51" s="22">
        <f t="shared" si="15"/>
        <v>45</v>
      </c>
      <c r="T51" s="22">
        <v>0</v>
      </c>
      <c r="U51" s="22">
        <v>0</v>
      </c>
      <c r="V51" s="22">
        <v>0</v>
      </c>
      <c r="W51" s="22">
        <v>4.4000000000000004</v>
      </c>
    </row>
    <row r="52" spans="19:23" x14ac:dyDescent="0.25">
      <c r="S52" s="22">
        <f t="shared" si="15"/>
        <v>60</v>
      </c>
      <c r="T52" s="22">
        <v>0</v>
      </c>
      <c r="U52" s="22">
        <v>0</v>
      </c>
      <c r="V52" s="22">
        <v>0</v>
      </c>
      <c r="W52" s="22">
        <v>14.5</v>
      </c>
    </row>
    <row r="53" spans="19:23" x14ac:dyDescent="0.25">
      <c r="S53" s="22">
        <f t="shared" si="15"/>
        <v>75</v>
      </c>
      <c r="T53" s="22">
        <v>0</v>
      </c>
      <c r="U53" s="22">
        <v>0</v>
      </c>
      <c r="V53" s="22">
        <v>1</v>
      </c>
      <c r="W53" s="22">
        <v>29.6</v>
      </c>
    </row>
    <row r="54" spans="19:23" x14ac:dyDescent="0.25">
      <c r="S54" s="22">
        <f t="shared" si="15"/>
        <v>90</v>
      </c>
      <c r="T54" s="22">
        <v>0</v>
      </c>
      <c r="U54" s="22">
        <v>3.3</v>
      </c>
      <c r="V54" s="22">
        <v>25.7</v>
      </c>
      <c r="W54" s="22">
        <v>56.5</v>
      </c>
    </row>
    <row r="56" spans="19:23" x14ac:dyDescent="0.25">
      <c r="S56" s="22"/>
      <c r="T56" s="22"/>
      <c r="U56" s="22" t="s">
        <v>88</v>
      </c>
      <c r="V56" s="22">
        <v>2</v>
      </c>
      <c r="W56" s="22"/>
    </row>
    <row r="57" spans="19:23" x14ac:dyDescent="0.25">
      <c r="S57" s="28" t="s">
        <v>112</v>
      </c>
      <c r="T57" s="22" t="s">
        <v>90</v>
      </c>
      <c r="U57" s="22" t="s">
        <v>89</v>
      </c>
      <c r="V57" s="22">
        <v>3</v>
      </c>
      <c r="W57" s="22"/>
    </row>
    <row r="58" spans="19:23" x14ac:dyDescent="0.25">
      <c r="S58" s="22" t="s">
        <v>50</v>
      </c>
      <c r="T58" s="22">
        <v>60</v>
      </c>
      <c r="U58" s="22">
        <v>50</v>
      </c>
      <c r="V58" s="22">
        <v>40</v>
      </c>
      <c r="W58" s="22">
        <v>30</v>
      </c>
    </row>
    <row r="59" spans="19:23" x14ac:dyDescent="0.25">
      <c r="S59" s="22">
        <v>0</v>
      </c>
      <c r="T59" s="22">
        <v>0</v>
      </c>
      <c r="U59" s="22">
        <v>0</v>
      </c>
      <c r="V59" s="22">
        <v>0</v>
      </c>
      <c r="W59" s="22">
        <v>1.8</v>
      </c>
    </row>
    <row r="60" spans="19:23" x14ac:dyDescent="0.25">
      <c r="S60" s="22">
        <f t="shared" ref="S60:S65" si="16">S59+15</f>
        <v>15</v>
      </c>
      <c r="T60" s="22">
        <v>0</v>
      </c>
      <c r="U60" s="22">
        <v>0</v>
      </c>
      <c r="V60" s="22">
        <v>0</v>
      </c>
      <c r="W60" s="22">
        <v>0.3</v>
      </c>
    </row>
    <row r="61" spans="19:23" x14ac:dyDescent="0.25">
      <c r="S61" s="22">
        <f t="shared" si="16"/>
        <v>30</v>
      </c>
      <c r="T61" s="22">
        <v>0</v>
      </c>
      <c r="U61" s="22">
        <v>0</v>
      </c>
      <c r="V61" s="22">
        <v>0</v>
      </c>
      <c r="W61" s="22">
        <v>0.6</v>
      </c>
    </row>
    <row r="62" spans="19:23" x14ac:dyDescent="0.25">
      <c r="S62" s="22">
        <f t="shared" si="16"/>
        <v>45</v>
      </c>
      <c r="T62" s="22">
        <v>0</v>
      </c>
      <c r="U62" s="22">
        <v>0</v>
      </c>
      <c r="V62" s="22">
        <v>0</v>
      </c>
      <c r="W62" s="22">
        <v>4.3</v>
      </c>
    </row>
    <row r="63" spans="19:23" x14ac:dyDescent="0.25">
      <c r="S63" s="22">
        <f t="shared" si="16"/>
        <v>60</v>
      </c>
      <c r="T63" s="22">
        <v>0</v>
      </c>
      <c r="U63" s="22">
        <v>0</v>
      </c>
      <c r="V63" s="22">
        <v>0</v>
      </c>
      <c r="W63" s="22">
        <v>14.1</v>
      </c>
    </row>
    <row r="64" spans="19:23" x14ac:dyDescent="0.25">
      <c r="S64" s="22">
        <f t="shared" si="16"/>
        <v>75</v>
      </c>
      <c r="T64" s="22">
        <v>0</v>
      </c>
      <c r="U64" s="22">
        <v>0</v>
      </c>
      <c r="V64" s="22">
        <v>0.6</v>
      </c>
      <c r="W64" s="22">
        <v>27.3</v>
      </c>
    </row>
    <row r="65" spans="19:23" x14ac:dyDescent="0.25">
      <c r="S65" s="22">
        <f t="shared" si="16"/>
        <v>90</v>
      </c>
      <c r="T65" s="22">
        <v>0</v>
      </c>
      <c r="U65" s="22">
        <v>2.6</v>
      </c>
      <c r="V65" s="22">
        <v>24.9</v>
      </c>
      <c r="W65" s="22">
        <v>51.3</v>
      </c>
    </row>
    <row r="67" spans="19:23" x14ac:dyDescent="0.25">
      <c r="S67" s="22"/>
      <c r="T67" s="22"/>
      <c r="U67" s="22" t="s">
        <v>88</v>
      </c>
      <c r="V67" s="22">
        <v>2</v>
      </c>
      <c r="W67" s="22"/>
    </row>
    <row r="68" spans="19:23" x14ac:dyDescent="0.25">
      <c r="S68" s="28" t="s">
        <v>112</v>
      </c>
      <c r="T68" s="22" t="s">
        <v>90</v>
      </c>
      <c r="U68" s="22" t="s">
        <v>89</v>
      </c>
      <c r="V68" s="22">
        <v>10</v>
      </c>
      <c r="W68" s="22"/>
    </row>
    <row r="69" spans="19:23" x14ac:dyDescent="0.25">
      <c r="S69" s="22" t="s">
        <v>50</v>
      </c>
      <c r="T69" s="22">
        <v>60</v>
      </c>
      <c r="U69" s="22">
        <v>50</v>
      </c>
      <c r="V69" s="22">
        <v>40</v>
      </c>
      <c r="W69" s="22">
        <v>30</v>
      </c>
    </row>
    <row r="70" spans="19:23" x14ac:dyDescent="0.25">
      <c r="S70" s="22">
        <v>0</v>
      </c>
      <c r="T70" s="22">
        <v>0</v>
      </c>
      <c r="U70" s="22">
        <v>0</v>
      </c>
      <c r="V70" s="22">
        <v>0</v>
      </c>
      <c r="W70" s="22">
        <v>2</v>
      </c>
    </row>
    <row r="71" spans="19:23" x14ac:dyDescent="0.25">
      <c r="S71" s="22">
        <f t="shared" ref="S71:S76" si="17">S70+15</f>
        <v>15</v>
      </c>
      <c r="T71" s="22">
        <v>0</v>
      </c>
      <c r="U71" s="22">
        <v>0</v>
      </c>
      <c r="V71" s="22">
        <v>0</v>
      </c>
      <c r="W71" s="22">
        <v>0.5</v>
      </c>
    </row>
    <row r="72" spans="19:23" x14ac:dyDescent="0.25">
      <c r="S72" s="22">
        <f t="shared" si="17"/>
        <v>30</v>
      </c>
      <c r="T72" s="22">
        <v>0</v>
      </c>
      <c r="U72" s="22">
        <v>0</v>
      </c>
      <c r="V72" s="22">
        <v>0</v>
      </c>
      <c r="W72" s="22">
        <v>0.9</v>
      </c>
    </row>
    <row r="73" spans="19:23" x14ac:dyDescent="0.25">
      <c r="S73" s="22">
        <f t="shared" si="17"/>
        <v>45</v>
      </c>
      <c r="T73" s="22">
        <v>0</v>
      </c>
      <c r="U73" s="22">
        <v>0</v>
      </c>
      <c r="V73" s="22">
        <v>0</v>
      </c>
      <c r="W73" s="22">
        <v>3.7</v>
      </c>
    </row>
    <row r="74" spans="19:23" x14ac:dyDescent="0.25">
      <c r="S74" s="22">
        <f t="shared" si="17"/>
        <v>60</v>
      </c>
      <c r="T74" s="22">
        <v>0</v>
      </c>
      <c r="U74" s="22">
        <v>0</v>
      </c>
      <c r="V74" s="22">
        <v>0</v>
      </c>
      <c r="W74" s="22">
        <v>14.1</v>
      </c>
    </row>
    <row r="75" spans="19:23" x14ac:dyDescent="0.25">
      <c r="S75" s="22">
        <f t="shared" si="17"/>
        <v>75</v>
      </c>
      <c r="T75" s="22">
        <v>0</v>
      </c>
      <c r="U75" s="22">
        <v>0</v>
      </c>
      <c r="V75" s="22">
        <v>0.9</v>
      </c>
      <c r="W75" s="22">
        <v>28.8</v>
      </c>
    </row>
    <row r="76" spans="19:23" x14ac:dyDescent="0.25">
      <c r="S76" s="22">
        <f t="shared" si="17"/>
        <v>90</v>
      </c>
      <c r="T76" s="22">
        <v>0</v>
      </c>
      <c r="U76" s="22">
        <v>2.2000000000000002</v>
      </c>
      <c r="V76" s="22">
        <v>23.5</v>
      </c>
      <c r="W76" s="22">
        <v>52.1</v>
      </c>
    </row>
  </sheetData>
  <conditionalFormatting sqref="V34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T37:X43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N26:Q32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V23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T26:X32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P34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N37:Q43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N11:Q11 B26:F32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N22:Q22 H26:K32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Z15:AC21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AF15:AI21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P23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AB34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Z37:AC43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AH34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F37:AI43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N34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AL37:AO43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AT34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R37:AU43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V45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T48:W54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V5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T59:W65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V67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T70:W76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V12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T15:W21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D34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37:E43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J34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H37:K43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49" workbookViewId="0">
      <selection activeCell="B11" sqref="B11"/>
    </sheetView>
  </sheetViews>
  <sheetFormatPr defaultRowHeight="15" x14ac:dyDescent="0.25"/>
  <sheetData>
    <row r="1" spans="2:10" x14ac:dyDescent="0.25">
      <c r="J1" t="s">
        <v>139</v>
      </c>
    </row>
    <row r="2" spans="2:10" x14ac:dyDescent="0.25">
      <c r="B2" t="s">
        <v>115</v>
      </c>
    </row>
    <row r="3" spans="2:10" x14ac:dyDescent="0.25">
      <c r="B3" t="s">
        <v>116</v>
      </c>
    </row>
    <row r="4" spans="2:10" ht="15.75" thickBot="1" x14ac:dyDescent="0.3">
      <c r="B4" t="s">
        <v>117</v>
      </c>
    </row>
    <row r="5" spans="2:10" x14ac:dyDescent="0.25">
      <c r="B5" s="19" t="s">
        <v>88</v>
      </c>
      <c r="C5" s="19">
        <v>2</v>
      </c>
    </row>
    <row r="6" spans="2:10" x14ac:dyDescent="0.25">
      <c r="B6" s="22" t="s">
        <v>89</v>
      </c>
      <c r="C6" s="22">
        <v>2.5</v>
      </c>
    </row>
    <row r="8" spans="2:10" x14ac:dyDescent="0.25">
      <c r="B8" t="s">
        <v>120</v>
      </c>
    </row>
    <row r="10" spans="2:10" x14ac:dyDescent="0.25">
      <c r="B10" t="s">
        <v>159</v>
      </c>
    </row>
    <row r="11" spans="2:10" x14ac:dyDescent="0.25">
      <c r="B11" t="s">
        <v>121</v>
      </c>
    </row>
    <row r="13" spans="2:10" x14ac:dyDescent="0.25">
      <c r="B13" t="s">
        <v>136</v>
      </c>
    </row>
    <row r="15" spans="2:10" x14ac:dyDescent="0.25">
      <c r="B15" s="41" t="s">
        <v>122</v>
      </c>
      <c r="C15" s="41"/>
      <c r="D15" s="41"/>
      <c r="E15" s="41"/>
      <c r="F15" s="41"/>
      <c r="G15" s="41"/>
      <c r="H15" s="41"/>
    </row>
    <row r="16" spans="2:10" x14ac:dyDescent="0.25">
      <c r="B16" s="41"/>
      <c r="C16" s="41"/>
      <c r="D16" s="41"/>
      <c r="E16" s="41"/>
      <c r="F16" s="41"/>
      <c r="G16" s="41"/>
      <c r="H16" s="41"/>
    </row>
    <row r="17" spans="2:8" x14ac:dyDescent="0.25">
      <c r="B17" s="41"/>
      <c r="C17" s="41"/>
      <c r="D17" s="41"/>
      <c r="E17" s="41"/>
      <c r="F17" s="41"/>
      <c r="G17" s="41"/>
      <c r="H17" s="41"/>
    </row>
    <row r="18" spans="2:8" x14ac:dyDescent="0.25">
      <c r="B18" s="41"/>
      <c r="C18" s="41"/>
      <c r="D18" s="41"/>
      <c r="E18" s="41"/>
      <c r="F18" s="41"/>
      <c r="G18" s="41"/>
      <c r="H18" s="41"/>
    </row>
    <row r="19" spans="2:8" x14ac:dyDescent="0.25">
      <c r="B19" s="41"/>
      <c r="C19" s="41"/>
      <c r="D19" s="41"/>
      <c r="E19" s="41"/>
      <c r="F19" s="41"/>
      <c r="G19" s="41"/>
      <c r="H19" s="41"/>
    </row>
    <row r="20" spans="2:8" x14ac:dyDescent="0.25">
      <c r="B20" s="41"/>
      <c r="C20" s="41"/>
      <c r="D20" s="41"/>
      <c r="E20" s="41"/>
      <c r="F20" s="41"/>
      <c r="G20" s="41"/>
      <c r="H20" s="41"/>
    </row>
    <row r="21" spans="2:8" x14ac:dyDescent="0.25">
      <c r="B21" t="s">
        <v>126</v>
      </c>
    </row>
    <row r="25" spans="2:8" x14ac:dyDescent="0.25">
      <c r="B25" t="s">
        <v>123</v>
      </c>
      <c r="E25" t="s">
        <v>137</v>
      </c>
    </row>
    <row r="26" spans="2:8" x14ac:dyDescent="0.25">
      <c r="B26" t="s">
        <v>124</v>
      </c>
      <c r="E26" t="s">
        <v>134</v>
      </c>
    </row>
    <row r="27" spans="2:8" x14ac:dyDescent="0.25">
      <c r="B27" t="s">
        <v>125</v>
      </c>
    </row>
    <row r="28" spans="2:8" ht="15.75" thickBot="1" x14ac:dyDescent="0.3"/>
    <row r="29" spans="2:8" x14ac:dyDescent="0.25">
      <c r="B29" s="18"/>
      <c r="C29" s="19"/>
      <c r="D29" s="19" t="s">
        <v>88</v>
      </c>
      <c r="E29" s="19">
        <v>2</v>
      </c>
      <c r="F29" s="20"/>
    </row>
    <row r="30" spans="2:8" x14ac:dyDescent="0.25">
      <c r="B30" s="21" t="s">
        <v>112</v>
      </c>
      <c r="C30" s="22" t="s">
        <v>90</v>
      </c>
      <c r="D30" s="22" t="s">
        <v>89</v>
      </c>
      <c r="E30" s="22">
        <v>2.5</v>
      </c>
      <c r="F30" s="23"/>
    </row>
    <row r="31" spans="2:8" x14ac:dyDescent="0.25">
      <c r="B31" s="24" t="s">
        <v>50</v>
      </c>
      <c r="C31" s="22">
        <v>60</v>
      </c>
      <c r="D31" s="22">
        <v>50</v>
      </c>
      <c r="E31" s="22">
        <v>40</v>
      </c>
      <c r="F31" s="23">
        <v>30</v>
      </c>
    </row>
    <row r="32" spans="2:8" x14ac:dyDescent="0.25">
      <c r="B32" s="24">
        <v>0</v>
      </c>
      <c r="C32" s="22">
        <v>0</v>
      </c>
      <c r="D32" s="22">
        <v>0</v>
      </c>
      <c r="E32" s="22">
        <v>0</v>
      </c>
      <c r="F32" s="23">
        <v>0.1</v>
      </c>
    </row>
    <row r="33" spans="2:6" x14ac:dyDescent="0.25">
      <c r="B33" s="24">
        <f t="shared" ref="B33:B38" si="0">B32+15</f>
        <v>15</v>
      </c>
      <c r="C33" s="22">
        <v>0</v>
      </c>
      <c r="D33" s="22">
        <v>0</v>
      </c>
      <c r="E33" s="22">
        <v>0</v>
      </c>
      <c r="F33" s="23">
        <v>0.3</v>
      </c>
    </row>
    <row r="34" spans="2:6" x14ac:dyDescent="0.25">
      <c r="B34" s="24">
        <f t="shared" si="0"/>
        <v>30</v>
      </c>
      <c r="C34" s="22">
        <v>0</v>
      </c>
      <c r="D34" s="22">
        <v>0</v>
      </c>
      <c r="E34" s="22">
        <v>0</v>
      </c>
      <c r="F34" s="23">
        <v>2.4</v>
      </c>
    </row>
    <row r="35" spans="2:6" x14ac:dyDescent="0.25">
      <c r="B35" s="24">
        <f t="shared" si="0"/>
        <v>45</v>
      </c>
      <c r="C35" s="22">
        <v>0</v>
      </c>
      <c r="D35" s="22">
        <v>0</v>
      </c>
      <c r="E35" s="22">
        <v>0</v>
      </c>
      <c r="F35" s="23">
        <v>9.8000000000000007</v>
      </c>
    </row>
    <row r="36" spans="2:6" x14ac:dyDescent="0.25">
      <c r="B36" s="24">
        <f t="shared" si="0"/>
        <v>60</v>
      </c>
      <c r="C36" s="22">
        <v>0</v>
      </c>
      <c r="D36" s="22">
        <v>0</v>
      </c>
      <c r="E36" s="22">
        <v>0.7</v>
      </c>
      <c r="F36" s="23">
        <v>27.7</v>
      </c>
    </row>
    <row r="37" spans="2:6" x14ac:dyDescent="0.25">
      <c r="B37" s="24">
        <f t="shared" si="0"/>
        <v>75</v>
      </c>
      <c r="C37" s="22">
        <v>0</v>
      </c>
      <c r="D37" s="22">
        <v>0</v>
      </c>
      <c r="E37" s="22">
        <v>6.3</v>
      </c>
      <c r="F37" s="23">
        <v>39.4</v>
      </c>
    </row>
    <row r="38" spans="2:6" ht="15.75" thickBot="1" x14ac:dyDescent="0.3">
      <c r="B38" s="25">
        <f t="shared" si="0"/>
        <v>90</v>
      </c>
      <c r="C38" s="26">
        <v>0</v>
      </c>
      <c r="D38" s="26">
        <v>0.3</v>
      </c>
      <c r="E38" s="26">
        <v>15.9</v>
      </c>
      <c r="F38" s="27">
        <v>48.2</v>
      </c>
    </row>
    <row r="40" spans="2:6" x14ac:dyDescent="0.25">
      <c r="B40" t="s">
        <v>128</v>
      </c>
      <c r="E40" t="s">
        <v>127</v>
      </c>
    </row>
    <row r="41" spans="2:6" x14ac:dyDescent="0.25">
      <c r="B41" t="s">
        <v>125</v>
      </c>
    </row>
    <row r="42" spans="2:6" ht="15.75" thickBot="1" x14ac:dyDescent="0.3"/>
    <row r="43" spans="2:6" x14ac:dyDescent="0.25">
      <c r="B43" s="18"/>
      <c r="C43" s="19"/>
      <c r="D43" s="19" t="s">
        <v>88</v>
      </c>
      <c r="E43" s="19">
        <v>2</v>
      </c>
      <c r="F43" s="20"/>
    </row>
    <row r="44" spans="2:6" x14ac:dyDescent="0.25">
      <c r="B44" s="21" t="s">
        <v>112</v>
      </c>
      <c r="C44" s="22" t="s">
        <v>90</v>
      </c>
      <c r="D44" s="22" t="s">
        <v>89</v>
      </c>
      <c r="E44" s="22">
        <v>2.5</v>
      </c>
      <c r="F44" s="23"/>
    </row>
    <row r="45" spans="2:6" x14ac:dyDescent="0.25">
      <c r="B45" s="24" t="s">
        <v>50</v>
      </c>
      <c r="C45" s="22">
        <v>60</v>
      </c>
      <c r="D45" s="22">
        <v>50</v>
      </c>
      <c r="E45" s="22">
        <v>40</v>
      </c>
      <c r="F45" s="23">
        <v>30</v>
      </c>
    </row>
    <row r="46" spans="2:6" x14ac:dyDescent="0.25">
      <c r="B46" s="24">
        <v>0</v>
      </c>
      <c r="C46" s="22">
        <v>0</v>
      </c>
      <c r="D46" s="22">
        <v>0</v>
      </c>
      <c r="E46" s="22">
        <v>0</v>
      </c>
      <c r="F46" s="23">
        <v>0.1</v>
      </c>
    </row>
    <row r="47" spans="2:6" x14ac:dyDescent="0.25">
      <c r="B47" s="24">
        <f t="shared" ref="B47:B52" si="1">B46+15</f>
        <v>15</v>
      </c>
      <c r="C47" s="22">
        <v>0</v>
      </c>
      <c r="D47" s="22">
        <v>0</v>
      </c>
      <c r="E47" s="22">
        <v>0</v>
      </c>
      <c r="F47" s="23">
        <v>0.2</v>
      </c>
    </row>
    <row r="48" spans="2:6" x14ac:dyDescent="0.25">
      <c r="B48" s="24">
        <f t="shared" si="1"/>
        <v>30</v>
      </c>
      <c r="C48" s="22">
        <v>0</v>
      </c>
      <c r="D48" s="22">
        <v>0</v>
      </c>
      <c r="E48" s="22">
        <v>0</v>
      </c>
      <c r="F48" s="23">
        <v>3.1</v>
      </c>
    </row>
    <row r="49" spans="2:18" x14ac:dyDescent="0.25">
      <c r="B49" s="24">
        <f t="shared" si="1"/>
        <v>45</v>
      </c>
      <c r="C49" s="22">
        <v>0</v>
      </c>
      <c r="D49" s="22">
        <v>0</v>
      </c>
      <c r="E49" s="22">
        <v>0</v>
      </c>
      <c r="F49" s="23">
        <v>11.6</v>
      </c>
    </row>
    <row r="50" spans="2:18" x14ac:dyDescent="0.25">
      <c r="B50" s="24">
        <f t="shared" si="1"/>
        <v>60</v>
      </c>
      <c r="C50" s="22">
        <v>0</v>
      </c>
      <c r="D50" s="22">
        <v>0</v>
      </c>
      <c r="E50" s="22">
        <v>0.5</v>
      </c>
      <c r="F50" s="23">
        <v>25.7</v>
      </c>
    </row>
    <row r="51" spans="2:18" x14ac:dyDescent="0.25">
      <c r="B51" s="24">
        <f t="shared" si="1"/>
        <v>75</v>
      </c>
      <c r="C51" s="22">
        <v>0</v>
      </c>
      <c r="D51" s="22">
        <v>0</v>
      </c>
      <c r="E51" s="22">
        <v>5.9</v>
      </c>
      <c r="F51" s="23">
        <v>42.4</v>
      </c>
    </row>
    <row r="52" spans="2:18" ht="15.75" thickBot="1" x14ac:dyDescent="0.3">
      <c r="B52" s="25">
        <f t="shared" si="1"/>
        <v>90</v>
      </c>
      <c r="C52" s="26">
        <v>0</v>
      </c>
      <c r="D52" s="26">
        <v>0.3</v>
      </c>
      <c r="E52" s="26">
        <v>18.600000000000001</v>
      </c>
      <c r="F52" s="27">
        <v>50.1</v>
      </c>
    </row>
    <row r="55" spans="2:18" x14ac:dyDescent="0.25">
      <c r="B55" t="s">
        <v>129</v>
      </c>
      <c r="H55" t="s">
        <v>129</v>
      </c>
      <c r="J55" t="s">
        <v>131</v>
      </c>
      <c r="N55" t="s">
        <v>129</v>
      </c>
    </row>
    <row r="56" spans="2:18" x14ac:dyDescent="0.25">
      <c r="B56" t="s">
        <v>125</v>
      </c>
      <c r="H56" t="s">
        <v>130</v>
      </c>
      <c r="J56" t="s">
        <v>132</v>
      </c>
      <c r="N56" t="s">
        <v>135</v>
      </c>
    </row>
    <row r="57" spans="2:18" ht="15.75" thickBot="1" x14ac:dyDescent="0.3">
      <c r="J57" t="s">
        <v>133</v>
      </c>
    </row>
    <row r="58" spans="2:18" x14ac:dyDescent="0.25">
      <c r="B58" s="18"/>
      <c r="C58" s="19"/>
      <c r="D58" s="19" t="s">
        <v>88</v>
      </c>
      <c r="E58" s="19">
        <v>2</v>
      </c>
      <c r="F58" s="20"/>
      <c r="H58" s="18"/>
      <c r="I58" s="19"/>
      <c r="J58" s="19" t="s">
        <v>88</v>
      </c>
      <c r="K58" s="19">
        <v>2</v>
      </c>
      <c r="L58" s="20"/>
      <c r="N58" s="18"/>
      <c r="O58" s="19"/>
      <c r="P58" s="19" t="s">
        <v>88</v>
      </c>
      <c r="Q58" s="19">
        <v>2</v>
      </c>
      <c r="R58" s="20"/>
    </row>
    <row r="59" spans="2:18" x14ac:dyDescent="0.25">
      <c r="B59" s="21" t="s">
        <v>112</v>
      </c>
      <c r="C59" s="22" t="s">
        <v>90</v>
      </c>
      <c r="D59" s="22" t="s">
        <v>89</v>
      </c>
      <c r="E59" s="22">
        <v>2.5</v>
      </c>
      <c r="F59" s="23"/>
      <c r="H59" s="21" t="s">
        <v>112</v>
      </c>
      <c r="I59" s="22" t="s">
        <v>90</v>
      </c>
      <c r="J59" s="22" t="s">
        <v>89</v>
      </c>
      <c r="K59" s="22">
        <v>2.5</v>
      </c>
      <c r="L59" s="23"/>
      <c r="N59" s="21" t="s">
        <v>112</v>
      </c>
      <c r="O59" s="22" t="s">
        <v>90</v>
      </c>
      <c r="P59" s="22" t="s">
        <v>89</v>
      </c>
      <c r="Q59" s="22">
        <v>2.5</v>
      </c>
      <c r="R59" s="23"/>
    </row>
    <row r="60" spans="2:18" x14ac:dyDescent="0.25">
      <c r="B60" s="24" t="s">
        <v>50</v>
      </c>
      <c r="C60" s="22">
        <v>60</v>
      </c>
      <c r="D60" s="22">
        <v>50</v>
      </c>
      <c r="E60" s="22">
        <v>40</v>
      </c>
      <c r="F60" s="23">
        <v>30</v>
      </c>
      <c r="H60" s="24" t="s">
        <v>50</v>
      </c>
      <c r="I60" s="22">
        <v>60</v>
      </c>
      <c r="J60" s="22">
        <v>50</v>
      </c>
      <c r="K60" s="22">
        <v>40</v>
      </c>
      <c r="L60" s="23">
        <v>30</v>
      </c>
      <c r="N60" s="24" t="s">
        <v>50</v>
      </c>
      <c r="O60" s="22">
        <v>60</v>
      </c>
      <c r="P60" s="22">
        <v>50</v>
      </c>
      <c r="Q60" s="22">
        <v>40</v>
      </c>
      <c r="R60" s="23">
        <v>30</v>
      </c>
    </row>
    <row r="61" spans="2:18" x14ac:dyDescent="0.25">
      <c r="B61" s="24">
        <v>0</v>
      </c>
      <c r="C61" s="22">
        <v>0</v>
      </c>
      <c r="D61" s="22">
        <v>0</v>
      </c>
      <c r="E61" s="22">
        <v>0</v>
      </c>
      <c r="F61" s="23">
        <v>0</v>
      </c>
      <c r="H61" s="24">
        <v>0</v>
      </c>
      <c r="I61" s="22">
        <v>0</v>
      </c>
      <c r="J61" s="22">
        <v>0</v>
      </c>
      <c r="K61" s="22">
        <v>0</v>
      </c>
      <c r="L61" s="23">
        <v>0</v>
      </c>
      <c r="N61" s="24">
        <v>0</v>
      </c>
      <c r="O61" s="22">
        <v>0</v>
      </c>
      <c r="P61" s="22">
        <v>0</v>
      </c>
      <c r="Q61" s="22">
        <v>0</v>
      </c>
      <c r="R61" s="23">
        <v>0.1</v>
      </c>
    </row>
    <row r="62" spans="2:18" x14ac:dyDescent="0.25">
      <c r="B62" s="24">
        <f t="shared" ref="B62:B67" si="2">B61+15</f>
        <v>15</v>
      </c>
      <c r="C62" s="22">
        <v>0</v>
      </c>
      <c r="D62" s="22">
        <v>0</v>
      </c>
      <c r="E62" s="22">
        <v>0</v>
      </c>
      <c r="F62" s="23">
        <v>0.5</v>
      </c>
      <c r="H62" s="24">
        <f t="shared" ref="H62:H67" si="3">H61+15</f>
        <v>15</v>
      </c>
      <c r="I62" s="22">
        <v>0</v>
      </c>
      <c r="J62" s="22">
        <v>0</v>
      </c>
      <c r="K62" s="22">
        <v>0</v>
      </c>
      <c r="L62" s="23">
        <v>0.2</v>
      </c>
      <c r="N62" s="24">
        <f t="shared" ref="N62:N67" si="4">N61+15</f>
        <v>15</v>
      </c>
      <c r="O62" s="22">
        <v>0</v>
      </c>
      <c r="P62" s="22">
        <v>0</v>
      </c>
      <c r="Q62" s="22">
        <v>0</v>
      </c>
      <c r="R62" s="23">
        <v>0.6</v>
      </c>
    </row>
    <row r="63" spans="2:18" x14ac:dyDescent="0.25">
      <c r="B63" s="24">
        <f t="shared" si="2"/>
        <v>30</v>
      </c>
      <c r="C63" s="22">
        <v>0</v>
      </c>
      <c r="D63" s="22">
        <v>0</v>
      </c>
      <c r="E63" s="22">
        <v>0</v>
      </c>
      <c r="F63" s="23">
        <v>3.2</v>
      </c>
      <c r="H63" s="24">
        <f t="shared" si="3"/>
        <v>30</v>
      </c>
      <c r="I63" s="22">
        <v>0</v>
      </c>
      <c r="J63" s="22">
        <v>0</v>
      </c>
      <c r="K63" s="22">
        <v>0</v>
      </c>
      <c r="L63" s="23">
        <v>2.6</v>
      </c>
      <c r="N63" s="24">
        <f t="shared" si="4"/>
        <v>30</v>
      </c>
      <c r="O63" s="22">
        <v>0</v>
      </c>
      <c r="P63" s="22">
        <v>0</v>
      </c>
      <c r="Q63" s="22">
        <v>0</v>
      </c>
      <c r="R63" s="23">
        <v>3</v>
      </c>
    </row>
    <row r="64" spans="2:18" x14ac:dyDescent="0.25">
      <c r="B64" s="24">
        <f t="shared" si="2"/>
        <v>45</v>
      </c>
      <c r="C64" s="22">
        <v>0</v>
      </c>
      <c r="D64" s="22">
        <v>0</v>
      </c>
      <c r="E64" s="22">
        <v>0</v>
      </c>
      <c r="F64" s="23">
        <v>11.8</v>
      </c>
      <c r="H64" s="24">
        <f t="shared" si="3"/>
        <v>45</v>
      </c>
      <c r="I64" s="22">
        <v>0</v>
      </c>
      <c r="J64" s="22">
        <v>0</v>
      </c>
      <c r="K64" s="22">
        <v>0</v>
      </c>
      <c r="L64" s="23">
        <v>12.8</v>
      </c>
      <c r="N64" s="24">
        <f t="shared" si="4"/>
        <v>45</v>
      </c>
      <c r="O64" s="22">
        <v>0</v>
      </c>
      <c r="P64" s="22">
        <v>0</v>
      </c>
      <c r="Q64" s="22">
        <v>0</v>
      </c>
      <c r="R64" s="23">
        <v>10.5</v>
      </c>
    </row>
    <row r="65" spans="2:18" x14ac:dyDescent="0.25">
      <c r="B65" s="24">
        <f t="shared" si="2"/>
        <v>60</v>
      </c>
      <c r="C65" s="22">
        <v>0</v>
      </c>
      <c r="D65" s="22">
        <v>0</v>
      </c>
      <c r="E65" s="22">
        <v>0.8</v>
      </c>
      <c r="F65" s="23">
        <v>28.7</v>
      </c>
      <c r="H65" s="24">
        <f t="shared" si="3"/>
        <v>60</v>
      </c>
      <c r="I65" s="22">
        <v>0</v>
      </c>
      <c r="J65" s="22">
        <v>0</v>
      </c>
      <c r="K65" s="22">
        <v>0.3</v>
      </c>
      <c r="L65" s="23">
        <v>27.6</v>
      </c>
      <c r="N65" s="24">
        <f t="shared" si="4"/>
        <v>60</v>
      </c>
      <c r="O65" s="22">
        <v>0</v>
      </c>
      <c r="P65" s="22">
        <v>0</v>
      </c>
      <c r="Q65" s="22">
        <v>0.7</v>
      </c>
      <c r="R65" s="23">
        <v>31</v>
      </c>
    </row>
    <row r="66" spans="2:18" x14ac:dyDescent="0.25">
      <c r="B66" s="24">
        <f t="shared" si="2"/>
        <v>75</v>
      </c>
      <c r="C66" s="22">
        <v>0</v>
      </c>
      <c r="D66" s="22">
        <v>0</v>
      </c>
      <c r="E66" s="22">
        <v>4.9000000000000004</v>
      </c>
      <c r="F66" s="23">
        <v>41.2</v>
      </c>
      <c r="H66" s="24">
        <f t="shared" si="3"/>
        <v>75</v>
      </c>
      <c r="I66" s="22">
        <v>0</v>
      </c>
      <c r="J66" s="22">
        <v>0</v>
      </c>
      <c r="K66" s="22">
        <v>6.3</v>
      </c>
      <c r="L66" s="23">
        <v>43</v>
      </c>
      <c r="N66" s="24">
        <f t="shared" si="4"/>
        <v>75</v>
      </c>
      <c r="O66" s="22">
        <v>0</v>
      </c>
      <c r="P66" s="22">
        <v>0</v>
      </c>
      <c r="Q66" s="22">
        <v>5</v>
      </c>
      <c r="R66" s="23">
        <v>38.4</v>
      </c>
    </row>
    <row r="67" spans="2:18" ht="15.75" thickBot="1" x14ac:dyDescent="0.3">
      <c r="B67" s="25">
        <f t="shared" si="2"/>
        <v>90</v>
      </c>
      <c r="C67" s="26">
        <v>0</v>
      </c>
      <c r="D67" s="26">
        <v>0.1</v>
      </c>
      <c r="E67" s="26">
        <v>15.3</v>
      </c>
      <c r="F67" s="27">
        <v>50.2</v>
      </c>
      <c r="H67" s="25">
        <f t="shared" si="3"/>
        <v>90</v>
      </c>
      <c r="I67" s="26">
        <v>0</v>
      </c>
      <c r="J67" s="26">
        <v>0</v>
      </c>
      <c r="K67" s="26">
        <v>17.8</v>
      </c>
      <c r="L67" s="27">
        <v>47.1</v>
      </c>
      <c r="N67" s="25">
        <f t="shared" si="4"/>
        <v>90</v>
      </c>
      <c r="O67" s="26">
        <v>0</v>
      </c>
      <c r="P67" s="26">
        <v>0.2</v>
      </c>
      <c r="Q67" s="26">
        <v>19.2</v>
      </c>
      <c r="R67" s="27">
        <v>48.7</v>
      </c>
    </row>
  </sheetData>
  <mergeCells count="1">
    <mergeCell ref="B15:H20"/>
  </mergeCells>
  <conditionalFormatting sqref="C5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E29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C32:F38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E43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C46:F52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E58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C61:F6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K58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I61:L67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Q5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O61:R67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A2" sqref="A2"/>
    </sheetView>
  </sheetViews>
  <sheetFormatPr defaultRowHeight="15" x14ac:dyDescent="0.25"/>
  <sheetData>
    <row r="1" spans="1:17" ht="15.75" thickBot="1" x14ac:dyDescent="0.3"/>
    <row r="2" spans="1:17" x14ac:dyDescent="0.25">
      <c r="A2" t="s">
        <v>152</v>
      </c>
      <c r="G2" s="18"/>
      <c r="H2" s="19"/>
      <c r="I2" s="19" t="s">
        <v>88</v>
      </c>
      <c r="J2" s="19">
        <v>2</v>
      </c>
      <c r="K2" s="20"/>
    </row>
    <row r="3" spans="1:17" x14ac:dyDescent="0.25">
      <c r="G3" s="21" t="s">
        <v>153</v>
      </c>
      <c r="H3" s="22" t="s">
        <v>90</v>
      </c>
      <c r="I3" s="22" t="s">
        <v>89</v>
      </c>
      <c r="J3" s="22">
        <v>0.5</v>
      </c>
      <c r="K3" s="23"/>
    </row>
    <row r="4" spans="1:17" x14ac:dyDescent="0.25">
      <c r="G4" s="24" t="s">
        <v>50</v>
      </c>
      <c r="H4" s="22">
        <v>60</v>
      </c>
      <c r="I4" s="22">
        <v>50</v>
      </c>
      <c r="J4" s="22">
        <v>40</v>
      </c>
      <c r="K4" s="23">
        <v>30</v>
      </c>
    </row>
    <row r="5" spans="1:17" x14ac:dyDescent="0.25">
      <c r="G5" s="24">
        <v>0</v>
      </c>
      <c r="H5" s="22">
        <v>0</v>
      </c>
      <c r="I5" s="22">
        <v>0</v>
      </c>
      <c r="J5" s="22">
        <v>12.6</v>
      </c>
      <c r="K5" s="23">
        <v>40.6</v>
      </c>
    </row>
    <row r="6" spans="1:17" x14ac:dyDescent="0.25">
      <c r="G6" s="24">
        <f t="shared" ref="G6:G11" si="0">G5+15</f>
        <v>15</v>
      </c>
      <c r="H6" s="22">
        <v>0</v>
      </c>
      <c r="I6" s="22">
        <v>0</v>
      </c>
      <c r="J6" s="22">
        <v>0.6</v>
      </c>
      <c r="K6" s="23">
        <v>25.7</v>
      </c>
    </row>
    <row r="7" spans="1:17" x14ac:dyDescent="0.25">
      <c r="G7" s="24">
        <f t="shared" si="0"/>
        <v>30</v>
      </c>
      <c r="H7" s="22">
        <v>0</v>
      </c>
      <c r="I7" s="22">
        <v>0</v>
      </c>
      <c r="J7" s="22">
        <v>0</v>
      </c>
      <c r="K7" s="23">
        <v>9.9</v>
      </c>
    </row>
    <row r="8" spans="1:17" x14ac:dyDescent="0.25">
      <c r="G8" s="24">
        <f t="shared" si="0"/>
        <v>45</v>
      </c>
      <c r="H8" s="22">
        <v>0</v>
      </c>
      <c r="I8" s="22">
        <v>0</v>
      </c>
      <c r="J8" s="22">
        <v>0</v>
      </c>
      <c r="K8" s="23">
        <v>1.8</v>
      </c>
    </row>
    <row r="9" spans="1:17" x14ac:dyDescent="0.25">
      <c r="G9" s="24">
        <f t="shared" si="0"/>
        <v>60</v>
      </c>
      <c r="H9" s="22">
        <v>0</v>
      </c>
      <c r="I9" s="22">
        <v>0</v>
      </c>
      <c r="J9" s="22">
        <v>0</v>
      </c>
      <c r="K9" s="23">
        <v>0</v>
      </c>
    </row>
    <row r="10" spans="1:17" x14ac:dyDescent="0.25">
      <c r="G10" s="24">
        <f t="shared" si="0"/>
        <v>75</v>
      </c>
      <c r="H10" s="22">
        <v>0</v>
      </c>
      <c r="I10" s="22">
        <v>0</v>
      </c>
      <c r="J10" s="22">
        <v>0</v>
      </c>
      <c r="K10" s="23">
        <v>0</v>
      </c>
    </row>
    <row r="11" spans="1:17" ht="15.75" thickBot="1" x14ac:dyDescent="0.3">
      <c r="G11" s="25">
        <f t="shared" si="0"/>
        <v>90</v>
      </c>
      <c r="H11" s="26">
        <v>0</v>
      </c>
      <c r="I11" s="26">
        <v>0</v>
      </c>
      <c r="J11" s="26">
        <v>0</v>
      </c>
      <c r="K11" s="27">
        <v>0</v>
      </c>
    </row>
    <row r="13" spans="1:17" ht="15.75" thickBot="1" x14ac:dyDescent="0.3"/>
    <row r="14" spans="1:17" x14ac:dyDescent="0.25">
      <c r="A14" s="18"/>
      <c r="B14" s="19"/>
      <c r="C14" s="19" t="s">
        <v>88</v>
      </c>
      <c r="D14" s="19">
        <v>0.5</v>
      </c>
      <c r="E14" s="20"/>
      <c r="G14" s="18"/>
      <c r="H14" s="19"/>
      <c r="I14" s="19" t="s">
        <v>88</v>
      </c>
      <c r="J14" s="19">
        <v>2</v>
      </c>
      <c r="K14" s="20"/>
      <c r="M14" s="18"/>
      <c r="N14" s="19"/>
      <c r="O14" s="19" t="s">
        <v>88</v>
      </c>
      <c r="P14" s="30">
        <v>6</v>
      </c>
      <c r="Q14" s="20"/>
    </row>
    <row r="15" spans="1:17" x14ac:dyDescent="0.25">
      <c r="A15" s="21" t="s">
        <v>153</v>
      </c>
      <c r="B15" s="22" t="s">
        <v>90</v>
      </c>
      <c r="C15" s="22" t="s">
        <v>89</v>
      </c>
      <c r="D15" s="22">
        <v>2.5</v>
      </c>
      <c r="E15" s="23"/>
      <c r="G15" s="21" t="s">
        <v>153</v>
      </c>
      <c r="H15" s="22" t="s">
        <v>90</v>
      </c>
      <c r="I15" s="22" t="s">
        <v>89</v>
      </c>
      <c r="J15" s="22">
        <v>2.5</v>
      </c>
      <c r="K15" s="23"/>
      <c r="M15" s="21" t="s">
        <v>153</v>
      </c>
      <c r="N15" s="22" t="s">
        <v>90</v>
      </c>
      <c r="O15" s="22" t="s">
        <v>89</v>
      </c>
      <c r="P15" s="22">
        <v>2.5</v>
      </c>
      <c r="Q15" s="23"/>
    </row>
    <row r="16" spans="1:17" x14ac:dyDescent="0.25">
      <c r="A16" s="24" t="s">
        <v>50</v>
      </c>
      <c r="B16" s="22">
        <v>60</v>
      </c>
      <c r="C16" s="22">
        <v>50</v>
      </c>
      <c r="D16" s="22">
        <v>40</v>
      </c>
      <c r="E16" s="23">
        <v>30</v>
      </c>
      <c r="G16" s="24" t="s">
        <v>50</v>
      </c>
      <c r="H16" s="22">
        <v>60</v>
      </c>
      <c r="I16" s="22">
        <v>50</v>
      </c>
      <c r="J16" s="22">
        <v>40</v>
      </c>
      <c r="K16" s="23">
        <v>30</v>
      </c>
      <c r="M16" s="24" t="s">
        <v>50</v>
      </c>
      <c r="N16" s="22">
        <v>60</v>
      </c>
      <c r="O16" s="22">
        <v>50</v>
      </c>
      <c r="P16" s="22">
        <v>40</v>
      </c>
      <c r="Q16" s="23">
        <v>30</v>
      </c>
    </row>
    <row r="17" spans="1:17" x14ac:dyDescent="0.25">
      <c r="A17" s="24">
        <v>0</v>
      </c>
      <c r="B17" s="22">
        <v>0</v>
      </c>
      <c r="C17" s="22">
        <v>0</v>
      </c>
      <c r="D17" s="22">
        <v>4.0999999999999996</v>
      </c>
      <c r="E17" s="23">
        <v>29.6</v>
      </c>
      <c r="G17" s="24">
        <v>0</v>
      </c>
      <c r="H17" s="22">
        <v>0</v>
      </c>
      <c r="I17" s="22">
        <v>0</v>
      </c>
      <c r="J17" s="22">
        <v>4.0999999999999996</v>
      </c>
      <c r="K17" s="23">
        <v>33.1</v>
      </c>
      <c r="M17" s="24">
        <v>0</v>
      </c>
      <c r="N17" s="22">
        <v>0</v>
      </c>
      <c r="O17" s="22">
        <v>0</v>
      </c>
      <c r="P17" s="22">
        <v>5.0999999999999996</v>
      </c>
      <c r="Q17" s="23">
        <v>30.6</v>
      </c>
    </row>
    <row r="18" spans="1:17" x14ac:dyDescent="0.25">
      <c r="A18" s="24">
        <f t="shared" ref="A18:A23" si="1">A17+15</f>
        <v>15</v>
      </c>
      <c r="B18" s="22">
        <v>0</v>
      </c>
      <c r="C18" s="22">
        <v>0</v>
      </c>
      <c r="D18" s="22">
        <v>0.2</v>
      </c>
      <c r="E18" s="23">
        <v>21.7</v>
      </c>
      <c r="G18" s="24">
        <f t="shared" ref="G18:G23" si="2">G17+15</f>
        <v>15</v>
      </c>
      <c r="H18" s="22">
        <v>0</v>
      </c>
      <c r="I18" s="22">
        <v>0</v>
      </c>
      <c r="J18" s="22">
        <v>0.7</v>
      </c>
      <c r="K18" s="23">
        <v>23.2</v>
      </c>
      <c r="M18" s="24">
        <f t="shared" ref="M18:M23" si="3">M17+15</f>
        <v>15</v>
      </c>
      <c r="N18" s="22">
        <v>0</v>
      </c>
      <c r="O18" s="22">
        <v>0</v>
      </c>
      <c r="P18" s="22">
        <v>1.1000000000000001</v>
      </c>
      <c r="Q18" s="23">
        <v>23.2</v>
      </c>
    </row>
    <row r="19" spans="1:17" x14ac:dyDescent="0.25">
      <c r="A19" s="24">
        <f t="shared" si="1"/>
        <v>30</v>
      </c>
      <c r="B19" s="22">
        <v>0</v>
      </c>
      <c r="C19" s="22">
        <v>0</v>
      </c>
      <c r="D19" s="22">
        <v>0</v>
      </c>
      <c r="E19" s="23">
        <v>11.4</v>
      </c>
      <c r="G19" s="24">
        <f t="shared" si="2"/>
        <v>30</v>
      </c>
      <c r="H19" s="22">
        <v>0</v>
      </c>
      <c r="I19" s="22">
        <v>0</v>
      </c>
      <c r="J19" s="22">
        <v>0</v>
      </c>
      <c r="K19" s="23">
        <v>11.2</v>
      </c>
      <c r="M19" s="24">
        <f t="shared" si="3"/>
        <v>30</v>
      </c>
      <c r="N19" s="22">
        <v>0</v>
      </c>
      <c r="O19" s="22">
        <v>0</v>
      </c>
      <c r="P19" s="22">
        <v>0</v>
      </c>
      <c r="Q19" s="23">
        <v>9.1</v>
      </c>
    </row>
    <row r="20" spans="1:17" x14ac:dyDescent="0.25">
      <c r="A20" s="24">
        <f t="shared" si="1"/>
        <v>45</v>
      </c>
      <c r="B20" s="22">
        <v>0</v>
      </c>
      <c r="C20" s="22">
        <v>0</v>
      </c>
      <c r="D20" s="22">
        <v>0</v>
      </c>
      <c r="E20" s="23">
        <v>2.1</v>
      </c>
      <c r="G20" s="24">
        <f t="shared" si="2"/>
        <v>45</v>
      </c>
      <c r="H20" s="22">
        <v>0</v>
      </c>
      <c r="I20" s="22">
        <v>0</v>
      </c>
      <c r="J20" s="22">
        <v>0</v>
      </c>
      <c r="K20" s="23">
        <v>1.5</v>
      </c>
      <c r="M20" s="24">
        <f t="shared" si="3"/>
        <v>45</v>
      </c>
      <c r="N20" s="22">
        <v>0</v>
      </c>
      <c r="O20" s="22">
        <v>0</v>
      </c>
      <c r="P20" s="22">
        <v>0</v>
      </c>
      <c r="Q20" s="23">
        <v>2</v>
      </c>
    </row>
    <row r="21" spans="1:17" x14ac:dyDescent="0.25">
      <c r="A21" s="24">
        <f t="shared" si="1"/>
        <v>60</v>
      </c>
      <c r="B21" s="22">
        <v>0</v>
      </c>
      <c r="C21" s="22">
        <v>0</v>
      </c>
      <c r="D21" s="22">
        <v>0</v>
      </c>
      <c r="E21" s="23">
        <v>0</v>
      </c>
      <c r="G21" s="24">
        <f t="shared" si="2"/>
        <v>60</v>
      </c>
      <c r="H21" s="22">
        <v>0</v>
      </c>
      <c r="I21" s="22">
        <v>0</v>
      </c>
      <c r="J21" s="22">
        <v>0</v>
      </c>
      <c r="K21" s="23">
        <v>0</v>
      </c>
      <c r="M21" s="24">
        <f t="shared" si="3"/>
        <v>60</v>
      </c>
      <c r="N21" s="22">
        <v>0</v>
      </c>
      <c r="O21" s="22">
        <v>0</v>
      </c>
      <c r="P21" s="22">
        <v>0</v>
      </c>
      <c r="Q21" s="23">
        <v>0.1</v>
      </c>
    </row>
    <row r="22" spans="1:17" x14ac:dyDescent="0.25">
      <c r="A22" s="24">
        <f t="shared" si="1"/>
        <v>75</v>
      </c>
      <c r="B22" s="22">
        <v>0</v>
      </c>
      <c r="C22" s="22">
        <v>0</v>
      </c>
      <c r="D22" s="22">
        <v>0</v>
      </c>
      <c r="E22" s="23">
        <v>0</v>
      </c>
      <c r="G22" s="24">
        <f t="shared" si="2"/>
        <v>75</v>
      </c>
      <c r="H22" s="22">
        <v>0</v>
      </c>
      <c r="I22" s="22">
        <v>0</v>
      </c>
      <c r="J22" s="22">
        <v>0</v>
      </c>
      <c r="K22" s="23">
        <v>0</v>
      </c>
      <c r="M22" s="24">
        <f t="shared" si="3"/>
        <v>75</v>
      </c>
      <c r="N22" s="22">
        <v>0</v>
      </c>
      <c r="O22" s="22">
        <v>0</v>
      </c>
      <c r="P22" s="22">
        <v>0</v>
      </c>
      <c r="Q22" s="23">
        <v>0</v>
      </c>
    </row>
    <row r="23" spans="1:17" ht="15.75" thickBot="1" x14ac:dyDescent="0.3">
      <c r="A23" s="25">
        <f t="shared" si="1"/>
        <v>90</v>
      </c>
      <c r="B23" s="26">
        <v>0</v>
      </c>
      <c r="C23" s="26">
        <v>0</v>
      </c>
      <c r="D23" s="26">
        <v>0</v>
      </c>
      <c r="E23" s="27">
        <v>0</v>
      </c>
      <c r="G23" s="25">
        <f t="shared" si="2"/>
        <v>90</v>
      </c>
      <c r="H23" s="26">
        <v>0</v>
      </c>
      <c r="I23" s="26">
        <v>0</v>
      </c>
      <c r="J23" s="26">
        <v>0</v>
      </c>
      <c r="K23" s="27">
        <v>0</v>
      </c>
      <c r="M23" s="25">
        <f t="shared" si="3"/>
        <v>90</v>
      </c>
      <c r="N23" s="26">
        <v>0</v>
      </c>
      <c r="O23" s="26">
        <v>0</v>
      </c>
      <c r="P23" s="26">
        <v>0</v>
      </c>
      <c r="Q23" s="27">
        <v>0</v>
      </c>
    </row>
    <row r="24" spans="1:17" ht="15.75" thickBot="1" x14ac:dyDescent="0.3"/>
    <row r="25" spans="1:17" x14ac:dyDescent="0.25">
      <c r="G25" s="18"/>
      <c r="H25" s="19"/>
      <c r="I25" s="19" t="s">
        <v>88</v>
      </c>
      <c r="J25" s="19">
        <v>2</v>
      </c>
      <c r="K25" s="20"/>
    </row>
    <row r="26" spans="1:17" x14ac:dyDescent="0.25">
      <c r="G26" s="21" t="s">
        <v>153</v>
      </c>
      <c r="H26" s="22" t="s">
        <v>90</v>
      </c>
      <c r="I26" s="22" t="s">
        <v>89</v>
      </c>
      <c r="J26" s="22">
        <v>5</v>
      </c>
      <c r="K26" s="23"/>
    </row>
    <row r="27" spans="1:17" x14ac:dyDescent="0.25">
      <c r="G27" s="24" t="s">
        <v>50</v>
      </c>
      <c r="H27" s="22">
        <v>60</v>
      </c>
      <c r="I27" s="22">
        <v>50</v>
      </c>
      <c r="J27" s="22">
        <v>40</v>
      </c>
      <c r="K27" s="23">
        <v>30</v>
      </c>
    </row>
    <row r="28" spans="1:17" x14ac:dyDescent="0.25">
      <c r="G28" s="24">
        <v>0</v>
      </c>
      <c r="H28" s="22">
        <v>0</v>
      </c>
      <c r="I28" s="22">
        <v>0</v>
      </c>
      <c r="J28" s="22">
        <v>2.4</v>
      </c>
      <c r="K28" s="23">
        <v>30.2</v>
      </c>
    </row>
    <row r="29" spans="1:17" x14ac:dyDescent="0.25">
      <c r="G29" s="24">
        <f t="shared" ref="G29:G34" si="4">G28+15</f>
        <v>15</v>
      </c>
      <c r="H29" s="22">
        <v>0</v>
      </c>
      <c r="I29" s="22">
        <v>0</v>
      </c>
      <c r="J29" s="22">
        <v>1</v>
      </c>
      <c r="K29" s="23">
        <v>24.3</v>
      </c>
    </row>
    <row r="30" spans="1:17" x14ac:dyDescent="0.25">
      <c r="G30" s="24">
        <f t="shared" si="4"/>
        <v>30</v>
      </c>
      <c r="H30" s="22">
        <v>0</v>
      </c>
      <c r="I30" s="22">
        <v>0</v>
      </c>
      <c r="J30" s="22">
        <v>0</v>
      </c>
      <c r="K30" s="23">
        <v>10.7</v>
      </c>
    </row>
    <row r="31" spans="1:17" x14ac:dyDescent="0.25">
      <c r="G31" s="24">
        <f t="shared" si="4"/>
        <v>45</v>
      </c>
      <c r="H31" s="22">
        <v>0</v>
      </c>
      <c r="I31" s="22">
        <v>0</v>
      </c>
      <c r="J31" s="22">
        <v>0</v>
      </c>
      <c r="K31" s="23">
        <v>2</v>
      </c>
    </row>
    <row r="32" spans="1:17" x14ac:dyDescent="0.25">
      <c r="G32" s="24">
        <f t="shared" si="4"/>
        <v>60</v>
      </c>
      <c r="H32" s="22">
        <v>0</v>
      </c>
      <c r="I32" s="22">
        <v>0</v>
      </c>
      <c r="J32" s="22">
        <v>0</v>
      </c>
      <c r="K32" s="23">
        <v>0.1</v>
      </c>
    </row>
    <row r="33" spans="7:11" x14ac:dyDescent="0.25">
      <c r="G33" s="24">
        <f t="shared" si="4"/>
        <v>75</v>
      </c>
      <c r="H33" s="22">
        <v>0</v>
      </c>
      <c r="I33" s="22">
        <v>0</v>
      </c>
      <c r="J33" s="22">
        <v>0</v>
      </c>
      <c r="K33" s="23">
        <v>0</v>
      </c>
    </row>
    <row r="34" spans="7:11" ht="15.75" thickBot="1" x14ac:dyDescent="0.3">
      <c r="G34" s="25">
        <f t="shared" si="4"/>
        <v>90</v>
      </c>
      <c r="H34" s="26">
        <v>0</v>
      </c>
      <c r="I34" s="26">
        <v>0</v>
      </c>
      <c r="J34" s="26">
        <v>0</v>
      </c>
      <c r="K34" s="27">
        <v>0</v>
      </c>
    </row>
    <row r="35" spans="7:11" ht="15.75" thickBot="1" x14ac:dyDescent="0.3"/>
    <row r="36" spans="7:11" x14ac:dyDescent="0.25">
      <c r="G36" s="18"/>
      <c r="H36" s="19"/>
      <c r="I36" s="19" t="s">
        <v>88</v>
      </c>
      <c r="J36" s="19">
        <v>2</v>
      </c>
      <c r="K36" s="20"/>
    </row>
    <row r="37" spans="7:11" x14ac:dyDescent="0.25">
      <c r="G37" s="21" t="s">
        <v>153</v>
      </c>
      <c r="H37" s="22" t="s">
        <v>90</v>
      </c>
      <c r="I37" s="22" t="s">
        <v>89</v>
      </c>
      <c r="J37" s="22">
        <v>6</v>
      </c>
      <c r="K37" s="23"/>
    </row>
    <row r="38" spans="7:11" x14ac:dyDescent="0.25">
      <c r="G38" s="24" t="s">
        <v>50</v>
      </c>
      <c r="H38" s="22">
        <v>60</v>
      </c>
      <c r="I38" s="22">
        <v>50</v>
      </c>
      <c r="J38" s="22">
        <v>40</v>
      </c>
      <c r="K38" s="23">
        <v>30</v>
      </c>
    </row>
    <row r="39" spans="7:11" x14ac:dyDescent="0.25">
      <c r="G39" s="24">
        <v>0</v>
      </c>
      <c r="H39" s="22">
        <v>100</v>
      </c>
      <c r="I39" s="22">
        <v>100</v>
      </c>
      <c r="J39" s="22">
        <v>100</v>
      </c>
      <c r="K39" s="23">
        <v>97.9</v>
      </c>
    </row>
    <row r="40" spans="7:11" x14ac:dyDescent="0.25">
      <c r="G40" s="24">
        <f t="shared" ref="G40:G45" si="5">G39+15</f>
        <v>15</v>
      </c>
      <c r="H40" s="22">
        <v>100</v>
      </c>
      <c r="I40" s="22">
        <v>100</v>
      </c>
      <c r="J40" s="22">
        <v>99.9</v>
      </c>
      <c r="K40" s="23">
        <v>91.6</v>
      </c>
    </row>
    <row r="41" spans="7:11" x14ac:dyDescent="0.25">
      <c r="G41" s="24">
        <f t="shared" si="5"/>
        <v>30</v>
      </c>
      <c r="H41" s="22">
        <v>100</v>
      </c>
      <c r="I41" s="22">
        <v>100</v>
      </c>
      <c r="J41" s="22">
        <v>89.2</v>
      </c>
      <c r="K41" s="23">
        <v>79.099999999999994</v>
      </c>
    </row>
    <row r="42" spans="7:11" x14ac:dyDescent="0.25">
      <c r="G42" s="24">
        <f t="shared" si="5"/>
        <v>45</v>
      </c>
      <c r="H42" s="22">
        <v>11.9</v>
      </c>
      <c r="I42" s="22">
        <v>39.9</v>
      </c>
      <c r="J42" s="22">
        <v>53.1</v>
      </c>
      <c r="K42" s="23">
        <v>64</v>
      </c>
    </row>
    <row r="43" spans="7:11" x14ac:dyDescent="0.25">
      <c r="G43" s="24">
        <f t="shared" si="5"/>
        <v>60</v>
      </c>
      <c r="H43" s="22">
        <v>0</v>
      </c>
      <c r="I43" s="22">
        <v>0</v>
      </c>
      <c r="J43" s="22">
        <v>7.5</v>
      </c>
      <c r="K43" s="23">
        <v>52</v>
      </c>
    </row>
    <row r="44" spans="7:11" x14ac:dyDescent="0.25">
      <c r="G44" s="24">
        <f t="shared" si="5"/>
        <v>75</v>
      </c>
      <c r="H44" s="22">
        <v>0</v>
      </c>
      <c r="I44" s="22">
        <v>0</v>
      </c>
      <c r="J44" s="22">
        <v>0.1</v>
      </c>
      <c r="K44" s="23">
        <v>39.5</v>
      </c>
    </row>
    <row r="45" spans="7:11" ht="15.75" thickBot="1" x14ac:dyDescent="0.3">
      <c r="G45" s="25">
        <f t="shared" si="5"/>
        <v>90</v>
      </c>
      <c r="H45" s="26">
        <v>0</v>
      </c>
      <c r="I45" s="26">
        <v>0</v>
      </c>
      <c r="J45" s="26">
        <v>0</v>
      </c>
      <c r="K45" s="27">
        <v>34.200000000000003</v>
      </c>
    </row>
  </sheetData>
  <conditionalFormatting sqref="J14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H17:K23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D14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B17:E23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P14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N17:Q23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J2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H5:K11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J25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H28:K34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J36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H39:K45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sheetData>
    <row r="1" spans="1:5" x14ac:dyDescent="0.25">
      <c r="A1" t="s">
        <v>152</v>
      </c>
    </row>
    <row r="3" spans="1:5" x14ac:dyDescent="0.25">
      <c r="A3" t="s">
        <v>156</v>
      </c>
    </row>
    <row r="4" spans="1:5" ht="15.75" thickBot="1" x14ac:dyDescent="0.3"/>
    <row r="5" spans="1:5" x14ac:dyDescent="0.25">
      <c r="A5" s="18"/>
      <c r="B5" s="19"/>
      <c r="C5" s="19" t="s">
        <v>88</v>
      </c>
      <c r="D5" s="19">
        <v>2</v>
      </c>
      <c r="E5" s="20"/>
    </row>
    <row r="6" spans="1:5" x14ac:dyDescent="0.25">
      <c r="A6" s="21" t="s">
        <v>153</v>
      </c>
      <c r="B6" s="22" t="s">
        <v>90</v>
      </c>
      <c r="C6" s="22" t="s">
        <v>89</v>
      </c>
      <c r="D6" s="22">
        <v>2.5</v>
      </c>
      <c r="E6" s="23"/>
    </row>
    <row r="7" spans="1:5" x14ac:dyDescent="0.25">
      <c r="A7" s="24" t="s">
        <v>50</v>
      </c>
      <c r="B7" s="22">
        <v>60</v>
      </c>
      <c r="C7" s="22">
        <v>50</v>
      </c>
      <c r="D7" s="22">
        <v>40</v>
      </c>
      <c r="E7" s="23">
        <v>30</v>
      </c>
    </row>
    <row r="8" spans="1:5" x14ac:dyDescent="0.25">
      <c r="A8" s="24">
        <v>0</v>
      </c>
      <c r="B8" s="22">
        <v>0</v>
      </c>
      <c r="C8" s="22">
        <v>0</v>
      </c>
      <c r="D8" s="22">
        <v>4.0999999999999996</v>
      </c>
      <c r="E8" s="23">
        <v>33.1</v>
      </c>
    </row>
    <row r="9" spans="1:5" x14ac:dyDescent="0.25">
      <c r="A9" s="24">
        <f t="shared" ref="A9:A14" si="0">A8+15</f>
        <v>15</v>
      </c>
      <c r="B9" s="22">
        <v>0</v>
      </c>
      <c r="C9" s="22">
        <v>0</v>
      </c>
      <c r="D9" s="22">
        <v>0.7</v>
      </c>
      <c r="E9" s="23">
        <v>23.2</v>
      </c>
    </row>
    <row r="10" spans="1:5" x14ac:dyDescent="0.25">
      <c r="A10" s="24">
        <f t="shared" si="0"/>
        <v>30</v>
      </c>
      <c r="B10" s="22">
        <v>0</v>
      </c>
      <c r="C10" s="22">
        <v>0</v>
      </c>
      <c r="D10" s="22">
        <v>0</v>
      </c>
      <c r="E10" s="23">
        <v>11.2</v>
      </c>
    </row>
    <row r="11" spans="1:5" x14ac:dyDescent="0.25">
      <c r="A11" s="24">
        <f t="shared" si="0"/>
        <v>45</v>
      </c>
      <c r="B11" s="22">
        <v>0</v>
      </c>
      <c r="C11" s="22">
        <v>0</v>
      </c>
      <c r="D11" s="22">
        <v>0</v>
      </c>
      <c r="E11" s="23">
        <v>1.5</v>
      </c>
    </row>
    <row r="12" spans="1:5" x14ac:dyDescent="0.25">
      <c r="A12" s="24">
        <f t="shared" si="0"/>
        <v>60</v>
      </c>
      <c r="B12" s="22">
        <v>0</v>
      </c>
      <c r="C12" s="22">
        <v>0</v>
      </c>
      <c r="D12" s="22">
        <v>0</v>
      </c>
      <c r="E12" s="23">
        <v>0</v>
      </c>
    </row>
    <row r="13" spans="1:5" x14ac:dyDescent="0.25">
      <c r="A13" s="24">
        <f t="shared" si="0"/>
        <v>75</v>
      </c>
      <c r="B13" s="22">
        <v>0</v>
      </c>
      <c r="C13" s="22">
        <v>0</v>
      </c>
      <c r="D13" s="22">
        <v>0</v>
      </c>
      <c r="E13" s="23">
        <v>0</v>
      </c>
    </row>
    <row r="14" spans="1:5" ht="15.75" thickBot="1" x14ac:dyDescent="0.3">
      <c r="A14" s="25">
        <f t="shared" si="0"/>
        <v>90</v>
      </c>
      <c r="B14" s="26">
        <v>0</v>
      </c>
      <c r="C14" s="26">
        <v>0</v>
      </c>
      <c r="D14" s="26">
        <v>0</v>
      </c>
      <c r="E14" s="27">
        <v>0</v>
      </c>
    </row>
    <row r="16" spans="1:5" x14ac:dyDescent="0.25">
      <c r="A16" t="s">
        <v>157</v>
      </c>
    </row>
    <row r="17" spans="1:1" x14ac:dyDescent="0.25">
      <c r="A17" t="s">
        <v>160</v>
      </c>
    </row>
    <row r="18" spans="1:1" x14ac:dyDescent="0.25">
      <c r="A18" t="s">
        <v>158</v>
      </c>
    </row>
  </sheetData>
  <conditionalFormatting sqref="D5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B8:E1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7"/>
  <sheetViews>
    <sheetView topLeftCell="AQ46" workbookViewId="0">
      <selection activeCell="AW59" sqref="AW59:BA68"/>
    </sheetView>
  </sheetViews>
  <sheetFormatPr defaultRowHeight="15" x14ac:dyDescent="0.25"/>
  <cols>
    <col min="1" max="1" width="13.85546875" bestFit="1" customWidth="1"/>
    <col min="2" max="2" width="8.7109375" customWidth="1"/>
    <col min="13" max="13" width="3.28515625" style="16" customWidth="1"/>
    <col min="28" max="28" width="8.85546875" style="17"/>
  </cols>
  <sheetData>
    <row r="1" spans="1:26" x14ac:dyDescent="0.25">
      <c r="A1" t="s">
        <v>103</v>
      </c>
      <c r="V1" t="s">
        <v>104</v>
      </c>
    </row>
    <row r="2" spans="1:26" x14ac:dyDescent="0.25">
      <c r="V2" t="s">
        <v>105</v>
      </c>
    </row>
    <row r="3" spans="1:26" x14ac:dyDescent="0.25">
      <c r="A3" t="s">
        <v>91</v>
      </c>
      <c r="B3" t="s">
        <v>92</v>
      </c>
      <c r="C3" t="s">
        <v>93</v>
      </c>
      <c r="O3" t="s">
        <v>96</v>
      </c>
      <c r="P3" s="8" t="s">
        <v>110</v>
      </c>
      <c r="V3" t="s">
        <v>106</v>
      </c>
    </row>
    <row r="4" spans="1:26" x14ac:dyDescent="0.25">
      <c r="A4" t="s">
        <v>79</v>
      </c>
    </row>
    <row r="5" spans="1:26" x14ac:dyDescent="0.25">
      <c r="A5" t="s">
        <v>89</v>
      </c>
      <c r="B5">
        <v>1</v>
      </c>
      <c r="H5" t="s">
        <v>108</v>
      </c>
      <c r="O5" t="s">
        <v>101</v>
      </c>
      <c r="V5" t="s">
        <v>100</v>
      </c>
    </row>
    <row r="6" spans="1:26" x14ac:dyDescent="0.25">
      <c r="A6" t="s">
        <v>98</v>
      </c>
      <c r="O6" t="s">
        <v>99</v>
      </c>
      <c r="V6" t="s">
        <v>99</v>
      </c>
    </row>
    <row r="7" spans="1:26" x14ac:dyDescent="0.25">
      <c r="A7" t="s">
        <v>95</v>
      </c>
    </row>
    <row r="8" spans="1:26" x14ac:dyDescent="0.25">
      <c r="A8" t="s">
        <v>48</v>
      </c>
      <c r="B8" t="s">
        <v>90</v>
      </c>
      <c r="C8" t="s">
        <v>88</v>
      </c>
      <c r="D8">
        <v>0.25</v>
      </c>
      <c r="P8" t="s">
        <v>97</v>
      </c>
      <c r="Q8" t="s">
        <v>90</v>
      </c>
      <c r="R8" t="s">
        <v>89</v>
      </c>
      <c r="S8">
        <v>0.25</v>
      </c>
      <c r="V8" t="s">
        <v>97</v>
      </c>
      <c r="W8" t="s">
        <v>90</v>
      </c>
      <c r="X8" t="s">
        <v>89</v>
      </c>
      <c r="Y8">
        <v>0.25</v>
      </c>
    </row>
    <row r="9" spans="1:26" x14ac:dyDescent="0.25">
      <c r="A9" t="s">
        <v>50</v>
      </c>
      <c r="B9">
        <v>60</v>
      </c>
      <c r="C9">
        <v>50</v>
      </c>
      <c r="D9">
        <v>40</v>
      </c>
      <c r="E9">
        <v>30</v>
      </c>
      <c r="P9" t="s">
        <v>50</v>
      </c>
      <c r="Q9">
        <v>60</v>
      </c>
      <c r="R9">
        <v>50</v>
      </c>
      <c r="S9">
        <v>40</v>
      </c>
      <c r="T9">
        <v>30</v>
      </c>
      <c r="V9" t="s">
        <v>50</v>
      </c>
      <c r="W9">
        <v>60</v>
      </c>
      <c r="X9">
        <v>50</v>
      </c>
      <c r="Y9">
        <v>40</v>
      </c>
      <c r="Z9">
        <v>30</v>
      </c>
    </row>
    <row r="10" spans="1:26" x14ac:dyDescent="0.25">
      <c r="A10">
        <v>0</v>
      </c>
      <c r="B10">
        <v>0</v>
      </c>
      <c r="C10">
        <v>0</v>
      </c>
      <c r="D10">
        <v>0</v>
      </c>
      <c r="E10">
        <v>15</v>
      </c>
      <c r="P10">
        <v>0</v>
      </c>
      <c r="V10">
        <v>0</v>
      </c>
      <c r="W10">
        <v>0</v>
      </c>
      <c r="X10">
        <v>0</v>
      </c>
      <c r="Y10">
        <v>2.6</v>
      </c>
      <c r="Z10">
        <v>46.1</v>
      </c>
    </row>
    <row r="11" spans="1:26" x14ac:dyDescent="0.25">
      <c r="A11">
        <f t="shared" ref="A11:A16" si="0">A10+15</f>
        <v>15</v>
      </c>
      <c r="B11">
        <v>0</v>
      </c>
      <c r="C11">
        <v>0</v>
      </c>
      <c r="D11">
        <v>0</v>
      </c>
      <c r="E11">
        <v>22</v>
      </c>
      <c r="P11">
        <f t="shared" ref="P11:P16" si="1">P10+15</f>
        <v>15</v>
      </c>
      <c r="V11">
        <f t="shared" ref="V11:V16" si="2">V10+15</f>
        <v>15</v>
      </c>
      <c r="W11">
        <v>0</v>
      </c>
      <c r="X11">
        <v>0</v>
      </c>
      <c r="Y11">
        <v>6.7</v>
      </c>
      <c r="Z11">
        <v>38.6</v>
      </c>
    </row>
    <row r="12" spans="1:26" x14ac:dyDescent="0.25">
      <c r="A12">
        <f t="shared" si="0"/>
        <v>30</v>
      </c>
      <c r="B12">
        <v>0</v>
      </c>
      <c r="C12">
        <v>0</v>
      </c>
      <c r="D12">
        <v>3.3</v>
      </c>
      <c r="E12">
        <v>40.299999999999997</v>
      </c>
      <c r="P12">
        <f t="shared" si="1"/>
        <v>30</v>
      </c>
      <c r="V12">
        <f t="shared" si="2"/>
        <v>30</v>
      </c>
      <c r="W12">
        <v>100</v>
      </c>
      <c r="X12">
        <v>89.5</v>
      </c>
      <c r="Y12">
        <v>67.400000000000006</v>
      </c>
      <c r="Z12">
        <v>57.2</v>
      </c>
    </row>
    <row r="13" spans="1:26" x14ac:dyDescent="0.25">
      <c r="A13">
        <f t="shared" si="0"/>
        <v>45</v>
      </c>
      <c r="B13">
        <v>0</v>
      </c>
      <c r="C13">
        <v>0.5</v>
      </c>
      <c r="D13">
        <v>9.3000000000000007</v>
      </c>
      <c r="E13">
        <v>46.3</v>
      </c>
      <c r="P13">
        <f t="shared" si="1"/>
        <v>45</v>
      </c>
      <c r="V13">
        <f t="shared" si="2"/>
        <v>45</v>
      </c>
      <c r="W13">
        <v>100</v>
      </c>
      <c r="X13">
        <v>100</v>
      </c>
      <c r="Y13">
        <v>85.6</v>
      </c>
      <c r="Z13">
        <v>54.1</v>
      </c>
    </row>
    <row r="14" spans="1:26" x14ac:dyDescent="0.25">
      <c r="A14">
        <f t="shared" si="0"/>
        <v>60</v>
      </c>
      <c r="B14">
        <v>0</v>
      </c>
      <c r="C14">
        <v>0.1</v>
      </c>
      <c r="D14">
        <v>4.3</v>
      </c>
      <c r="E14">
        <v>46.9</v>
      </c>
      <c r="P14">
        <f t="shared" si="1"/>
        <v>60</v>
      </c>
      <c r="V14">
        <f t="shared" si="2"/>
        <v>60</v>
      </c>
      <c r="W14">
        <v>0</v>
      </c>
      <c r="X14">
        <v>0</v>
      </c>
      <c r="Y14">
        <v>0</v>
      </c>
      <c r="Z14">
        <v>11.1</v>
      </c>
    </row>
    <row r="15" spans="1:26" x14ac:dyDescent="0.25">
      <c r="A15">
        <f t="shared" si="0"/>
        <v>75</v>
      </c>
      <c r="B15">
        <v>0</v>
      </c>
      <c r="C15">
        <v>0</v>
      </c>
      <c r="D15">
        <v>3.6</v>
      </c>
      <c r="E15">
        <v>48.3</v>
      </c>
      <c r="P15">
        <f t="shared" si="1"/>
        <v>75</v>
      </c>
      <c r="V15">
        <f t="shared" si="2"/>
        <v>75</v>
      </c>
      <c r="W15">
        <v>0</v>
      </c>
      <c r="X15">
        <v>0</v>
      </c>
      <c r="Y15">
        <v>0</v>
      </c>
      <c r="Z15">
        <v>6.5</v>
      </c>
    </row>
    <row r="16" spans="1:26" x14ac:dyDescent="0.25">
      <c r="A16">
        <f t="shared" si="0"/>
        <v>90</v>
      </c>
      <c r="B16">
        <v>0</v>
      </c>
      <c r="C16">
        <v>6.5</v>
      </c>
      <c r="D16">
        <v>31.7</v>
      </c>
      <c r="E16">
        <v>64.3</v>
      </c>
      <c r="P16">
        <f t="shared" si="1"/>
        <v>90</v>
      </c>
      <c r="V16">
        <f t="shared" si="2"/>
        <v>90</v>
      </c>
      <c r="W16">
        <v>0</v>
      </c>
      <c r="X16">
        <v>0</v>
      </c>
      <c r="Y16">
        <v>1.8</v>
      </c>
      <c r="Z16">
        <v>28.5</v>
      </c>
    </row>
    <row r="18" spans="1:35" x14ac:dyDescent="0.25">
      <c r="A18" t="s">
        <v>48</v>
      </c>
      <c r="B18" t="s">
        <v>90</v>
      </c>
      <c r="C18" t="s">
        <v>88</v>
      </c>
      <c r="D18">
        <v>0.5</v>
      </c>
      <c r="P18" t="s">
        <v>97</v>
      </c>
      <c r="Q18" t="s">
        <v>90</v>
      </c>
      <c r="R18" t="s">
        <v>89</v>
      </c>
      <c r="S18">
        <v>0.5</v>
      </c>
      <c r="V18" t="s">
        <v>97</v>
      </c>
      <c r="W18" t="s">
        <v>90</v>
      </c>
      <c r="X18" t="s">
        <v>89</v>
      </c>
      <c r="Y18">
        <v>0.5</v>
      </c>
    </row>
    <row r="19" spans="1:35" x14ac:dyDescent="0.25">
      <c r="A19" t="s">
        <v>50</v>
      </c>
      <c r="B19">
        <v>60</v>
      </c>
      <c r="C19">
        <v>50</v>
      </c>
      <c r="D19">
        <v>40</v>
      </c>
      <c r="E19">
        <v>30</v>
      </c>
      <c r="P19" t="s">
        <v>50</v>
      </c>
      <c r="Q19">
        <v>60</v>
      </c>
      <c r="R19">
        <v>50</v>
      </c>
      <c r="S19">
        <v>40</v>
      </c>
      <c r="T19">
        <v>30</v>
      </c>
      <c r="V19" t="s">
        <v>50</v>
      </c>
      <c r="W19">
        <v>60</v>
      </c>
      <c r="X19">
        <v>50</v>
      </c>
      <c r="Y19">
        <v>40</v>
      </c>
      <c r="Z19">
        <v>30</v>
      </c>
    </row>
    <row r="20" spans="1:35" x14ac:dyDescent="0.25">
      <c r="A20">
        <v>0</v>
      </c>
      <c r="B20">
        <v>0</v>
      </c>
      <c r="C20">
        <v>0</v>
      </c>
      <c r="D20">
        <v>0</v>
      </c>
      <c r="E20">
        <v>2.2999999999999998</v>
      </c>
      <c r="P20">
        <v>0</v>
      </c>
      <c r="V20">
        <v>0</v>
      </c>
      <c r="W20">
        <v>0</v>
      </c>
      <c r="X20">
        <v>0</v>
      </c>
      <c r="Y20">
        <v>0.2</v>
      </c>
      <c r="Z20">
        <v>28.9</v>
      </c>
    </row>
    <row r="21" spans="1:35" x14ac:dyDescent="0.25">
      <c r="A21">
        <f t="shared" ref="A21:A26" si="3">A20+15</f>
        <v>15</v>
      </c>
      <c r="B21">
        <v>0</v>
      </c>
      <c r="C21">
        <v>0</v>
      </c>
      <c r="D21">
        <v>0</v>
      </c>
      <c r="E21">
        <v>1</v>
      </c>
      <c r="P21">
        <f t="shared" ref="P21:P26" si="4">P20+15</f>
        <v>15</v>
      </c>
      <c r="V21">
        <f t="shared" ref="V21:V26" si="5">V20+15</f>
        <v>15</v>
      </c>
      <c r="W21">
        <v>0</v>
      </c>
      <c r="X21">
        <v>0</v>
      </c>
      <c r="Y21">
        <v>0</v>
      </c>
      <c r="Z21">
        <v>19.600000000000001</v>
      </c>
    </row>
    <row r="22" spans="1:35" x14ac:dyDescent="0.25">
      <c r="A22">
        <f t="shared" si="3"/>
        <v>30</v>
      </c>
      <c r="B22">
        <v>0</v>
      </c>
      <c r="C22">
        <v>0</v>
      </c>
      <c r="D22">
        <v>0</v>
      </c>
      <c r="E22">
        <v>2.5</v>
      </c>
      <c r="P22">
        <f t="shared" si="4"/>
        <v>30</v>
      </c>
      <c r="V22">
        <f t="shared" si="5"/>
        <v>30</v>
      </c>
      <c r="W22">
        <v>0</v>
      </c>
      <c r="X22">
        <v>0</v>
      </c>
      <c r="Y22">
        <v>20.8</v>
      </c>
      <c r="Z22">
        <v>36.299999999999997</v>
      </c>
    </row>
    <row r="23" spans="1:35" x14ac:dyDescent="0.25">
      <c r="A23">
        <f t="shared" si="3"/>
        <v>45</v>
      </c>
      <c r="B23">
        <v>0</v>
      </c>
      <c r="C23">
        <v>0</v>
      </c>
      <c r="D23">
        <v>0</v>
      </c>
      <c r="E23">
        <v>8.9</v>
      </c>
      <c r="P23">
        <f t="shared" si="4"/>
        <v>45</v>
      </c>
      <c r="V23">
        <f t="shared" si="5"/>
        <v>45</v>
      </c>
      <c r="W23">
        <v>100</v>
      </c>
      <c r="X23">
        <v>82.8</v>
      </c>
      <c r="Y23">
        <v>59.3</v>
      </c>
      <c r="Z23">
        <v>43.1</v>
      </c>
    </row>
    <row r="24" spans="1:35" x14ac:dyDescent="0.25">
      <c r="A24">
        <f t="shared" si="3"/>
        <v>60</v>
      </c>
      <c r="B24">
        <v>0</v>
      </c>
      <c r="C24">
        <v>0</v>
      </c>
      <c r="D24">
        <v>0.1</v>
      </c>
      <c r="E24">
        <v>19.2</v>
      </c>
      <c r="P24">
        <f t="shared" si="4"/>
        <v>60</v>
      </c>
      <c r="V24">
        <f t="shared" si="5"/>
        <v>60</v>
      </c>
      <c r="W24">
        <v>0</v>
      </c>
      <c r="X24">
        <v>0</v>
      </c>
      <c r="Y24">
        <v>0</v>
      </c>
      <c r="Z24">
        <v>8.6999999999999993</v>
      </c>
    </row>
    <row r="25" spans="1:35" x14ac:dyDescent="0.25">
      <c r="A25">
        <f t="shared" si="3"/>
        <v>75</v>
      </c>
      <c r="B25">
        <v>0</v>
      </c>
      <c r="C25">
        <v>0</v>
      </c>
      <c r="D25">
        <v>1.8</v>
      </c>
      <c r="E25">
        <v>31.1</v>
      </c>
      <c r="P25">
        <f t="shared" si="4"/>
        <v>75</v>
      </c>
      <c r="V25">
        <f t="shared" si="5"/>
        <v>75</v>
      </c>
      <c r="W25">
        <v>0</v>
      </c>
      <c r="X25">
        <v>0</v>
      </c>
      <c r="Y25">
        <v>0</v>
      </c>
      <c r="Z25">
        <v>0.7</v>
      </c>
    </row>
    <row r="26" spans="1:35" x14ac:dyDescent="0.25">
      <c r="A26">
        <f t="shared" si="3"/>
        <v>90</v>
      </c>
      <c r="B26">
        <v>0</v>
      </c>
      <c r="C26">
        <v>3.8</v>
      </c>
      <c r="D26">
        <v>32</v>
      </c>
      <c r="E26">
        <v>55.5</v>
      </c>
      <c r="P26">
        <f t="shared" si="4"/>
        <v>90</v>
      </c>
      <c r="V26">
        <f t="shared" si="5"/>
        <v>90</v>
      </c>
      <c r="W26">
        <v>0</v>
      </c>
      <c r="X26">
        <v>0</v>
      </c>
      <c r="Y26">
        <v>0</v>
      </c>
      <c r="Z26">
        <v>6.1</v>
      </c>
      <c r="AG26" t="s">
        <v>88</v>
      </c>
      <c r="AH26">
        <v>0.5</v>
      </c>
    </row>
    <row r="27" spans="1:35" x14ac:dyDescent="0.25">
      <c r="AE27" s="17" t="s">
        <v>109</v>
      </c>
      <c r="AF27" t="s">
        <v>90</v>
      </c>
      <c r="AG27" t="s">
        <v>89</v>
      </c>
      <c r="AH27">
        <v>0.5</v>
      </c>
    </row>
    <row r="28" spans="1:35" x14ac:dyDescent="0.25">
      <c r="P28" s="8" t="s">
        <v>102</v>
      </c>
      <c r="AE28" t="s">
        <v>50</v>
      </c>
      <c r="AF28">
        <v>60</v>
      </c>
      <c r="AG28">
        <v>50</v>
      </c>
      <c r="AH28">
        <v>40</v>
      </c>
      <c r="AI28">
        <v>30</v>
      </c>
    </row>
    <row r="29" spans="1:35" x14ac:dyDescent="0.25">
      <c r="A29" t="s">
        <v>48</v>
      </c>
      <c r="B29" t="s">
        <v>90</v>
      </c>
      <c r="C29" t="s">
        <v>88</v>
      </c>
      <c r="D29">
        <v>1</v>
      </c>
      <c r="P29" t="s">
        <v>97</v>
      </c>
      <c r="Q29" t="s">
        <v>90</v>
      </c>
      <c r="R29" t="s">
        <v>89</v>
      </c>
      <c r="S29">
        <v>1</v>
      </c>
      <c r="V29" t="s">
        <v>97</v>
      </c>
      <c r="W29" t="s">
        <v>90</v>
      </c>
      <c r="X29" t="s">
        <v>89</v>
      </c>
      <c r="Y29">
        <v>1</v>
      </c>
      <c r="AE29">
        <v>0</v>
      </c>
      <c r="AF29">
        <v>0</v>
      </c>
      <c r="AG29">
        <v>0</v>
      </c>
      <c r="AH29">
        <v>0.5</v>
      </c>
      <c r="AI29">
        <v>17.399999999999999</v>
      </c>
    </row>
    <row r="30" spans="1:35" x14ac:dyDescent="0.25">
      <c r="A30" t="s">
        <v>50</v>
      </c>
      <c r="B30">
        <v>60</v>
      </c>
      <c r="C30">
        <v>50</v>
      </c>
      <c r="D30">
        <v>40</v>
      </c>
      <c r="E30">
        <v>30</v>
      </c>
      <c r="P30" t="s">
        <v>50</v>
      </c>
      <c r="Q30">
        <v>60</v>
      </c>
      <c r="R30">
        <v>50</v>
      </c>
      <c r="S30">
        <v>40</v>
      </c>
      <c r="T30">
        <v>30</v>
      </c>
      <c r="V30" t="s">
        <v>50</v>
      </c>
      <c r="W30">
        <v>60</v>
      </c>
      <c r="X30">
        <v>50</v>
      </c>
      <c r="Y30">
        <v>40</v>
      </c>
      <c r="Z30">
        <v>30</v>
      </c>
      <c r="AE30">
        <f t="shared" ref="AE30:AE35" si="6">AE29+15</f>
        <v>15</v>
      </c>
      <c r="AF30">
        <v>0</v>
      </c>
      <c r="AG30">
        <v>0</v>
      </c>
      <c r="AH30">
        <v>0.7</v>
      </c>
      <c r="AI30">
        <v>22.6</v>
      </c>
    </row>
    <row r="31" spans="1:35" x14ac:dyDescent="0.25">
      <c r="A31">
        <v>0</v>
      </c>
      <c r="B31">
        <v>0</v>
      </c>
      <c r="C31">
        <v>0</v>
      </c>
      <c r="D31">
        <v>0</v>
      </c>
      <c r="E31">
        <v>0.7</v>
      </c>
      <c r="P31">
        <v>0</v>
      </c>
      <c r="Q31">
        <v>0</v>
      </c>
      <c r="R31">
        <v>0</v>
      </c>
      <c r="S31">
        <v>0.9</v>
      </c>
      <c r="T31">
        <v>14</v>
      </c>
      <c r="V31">
        <v>0</v>
      </c>
      <c r="W31">
        <v>0</v>
      </c>
      <c r="X31">
        <v>0</v>
      </c>
      <c r="Y31">
        <v>0.1</v>
      </c>
      <c r="Z31">
        <v>10</v>
      </c>
      <c r="AE31">
        <f t="shared" si="6"/>
        <v>30</v>
      </c>
      <c r="AF31">
        <v>0</v>
      </c>
      <c r="AG31">
        <v>0</v>
      </c>
      <c r="AH31">
        <v>2.7</v>
      </c>
      <c r="AI31">
        <v>24.5</v>
      </c>
    </row>
    <row r="32" spans="1:35" x14ac:dyDescent="0.25">
      <c r="A32">
        <f t="shared" ref="A32:A37" si="7">A31+15</f>
        <v>15</v>
      </c>
      <c r="B32">
        <v>0</v>
      </c>
      <c r="C32">
        <v>0</v>
      </c>
      <c r="D32">
        <v>0</v>
      </c>
      <c r="E32">
        <v>0.6</v>
      </c>
      <c r="P32">
        <f t="shared" ref="P32:P37" si="8">P31+15</f>
        <v>15</v>
      </c>
      <c r="Q32">
        <v>0</v>
      </c>
      <c r="R32">
        <v>0</v>
      </c>
      <c r="S32">
        <v>0.9</v>
      </c>
      <c r="T32">
        <v>20.6</v>
      </c>
      <c r="V32">
        <f t="shared" ref="V32:V37" si="9">V31+15</f>
        <v>15</v>
      </c>
      <c r="W32">
        <v>0</v>
      </c>
      <c r="X32">
        <v>0</v>
      </c>
      <c r="Y32">
        <v>0</v>
      </c>
      <c r="Z32">
        <v>5.7</v>
      </c>
      <c r="AE32">
        <f t="shared" si="6"/>
        <v>45</v>
      </c>
      <c r="AF32">
        <v>0</v>
      </c>
      <c r="AG32">
        <v>0.3</v>
      </c>
      <c r="AH32">
        <v>19.899999999999999</v>
      </c>
      <c r="AI32">
        <v>37.299999999999997</v>
      </c>
    </row>
    <row r="33" spans="1:51" x14ac:dyDescent="0.25">
      <c r="A33">
        <f t="shared" si="7"/>
        <v>30</v>
      </c>
      <c r="B33">
        <v>0</v>
      </c>
      <c r="C33">
        <v>0</v>
      </c>
      <c r="D33">
        <v>0</v>
      </c>
      <c r="E33">
        <v>0.8</v>
      </c>
      <c r="P33">
        <f t="shared" si="8"/>
        <v>30</v>
      </c>
      <c r="Q33">
        <v>0</v>
      </c>
      <c r="R33">
        <v>0</v>
      </c>
      <c r="S33">
        <v>0</v>
      </c>
      <c r="T33">
        <v>11.9</v>
      </c>
      <c r="V33">
        <f t="shared" si="9"/>
        <v>30</v>
      </c>
      <c r="W33">
        <v>0</v>
      </c>
      <c r="X33">
        <v>0</v>
      </c>
      <c r="Y33">
        <v>0.1</v>
      </c>
      <c r="Z33">
        <v>13.7</v>
      </c>
      <c r="AE33">
        <f t="shared" si="6"/>
        <v>60</v>
      </c>
      <c r="AF33">
        <v>0</v>
      </c>
      <c r="AG33">
        <v>0</v>
      </c>
      <c r="AH33">
        <v>0</v>
      </c>
      <c r="AI33">
        <v>9.1</v>
      </c>
    </row>
    <row r="34" spans="1:51" x14ac:dyDescent="0.25">
      <c r="A34">
        <f t="shared" si="7"/>
        <v>45</v>
      </c>
      <c r="B34">
        <v>0</v>
      </c>
      <c r="C34">
        <v>0</v>
      </c>
      <c r="D34">
        <v>0</v>
      </c>
      <c r="E34">
        <v>4.5999999999999996</v>
      </c>
      <c r="P34">
        <f t="shared" si="8"/>
        <v>45</v>
      </c>
      <c r="Q34">
        <v>0</v>
      </c>
      <c r="R34">
        <v>0</v>
      </c>
      <c r="S34">
        <v>2.4</v>
      </c>
      <c r="T34">
        <v>18.5</v>
      </c>
      <c r="V34">
        <f t="shared" si="9"/>
        <v>45</v>
      </c>
      <c r="W34">
        <v>0</v>
      </c>
      <c r="X34">
        <v>0.1</v>
      </c>
      <c r="Y34">
        <v>15.7</v>
      </c>
      <c r="Z34">
        <v>29.5</v>
      </c>
      <c r="AE34">
        <f t="shared" si="6"/>
        <v>75</v>
      </c>
      <c r="AF34">
        <v>0</v>
      </c>
      <c r="AG34">
        <v>0</v>
      </c>
      <c r="AH34">
        <v>0</v>
      </c>
      <c r="AI34">
        <v>0.4</v>
      </c>
    </row>
    <row r="35" spans="1:51" x14ac:dyDescent="0.25">
      <c r="A35">
        <f t="shared" si="7"/>
        <v>60</v>
      </c>
      <c r="B35">
        <v>0</v>
      </c>
      <c r="C35">
        <v>0</v>
      </c>
      <c r="D35">
        <v>0</v>
      </c>
      <c r="E35">
        <v>15</v>
      </c>
      <c r="P35">
        <f t="shared" si="8"/>
        <v>60</v>
      </c>
      <c r="Q35">
        <v>0</v>
      </c>
      <c r="R35">
        <v>0</v>
      </c>
      <c r="S35">
        <v>0</v>
      </c>
      <c r="T35">
        <v>8.1</v>
      </c>
      <c r="V35">
        <f t="shared" si="9"/>
        <v>60</v>
      </c>
      <c r="W35">
        <v>0</v>
      </c>
      <c r="X35">
        <v>0</v>
      </c>
      <c r="Y35">
        <v>0</v>
      </c>
      <c r="Z35">
        <v>6.7</v>
      </c>
      <c r="AE35">
        <f t="shared" si="6"/>
        <v>90</v>
      </c>
      <c r="AF35">
        <v>0</v>
      </c>
      <c r="AG35">
        <v>0</v>
      </c>
      <c r="AH35">
        <v>0</v>
      </c>
      <c r="AI35">
        <v>5.0999999999999996</v>
      </c>
    </row>
    <row r="36" spans="1:51" x14ac:dyDescent="0.25">
      <c r="A36">
        <f t="shared" si="7"/>
        <v>75</v>
      </c>
      <c r="B36">
        <v>0</v>
      </c>
      <c r="C36">
        <v>0</v>
      </c>
      <c r="D36">
        <v>0.9</v>
      </c>
      <c r="E36">
        <v>30.9</v>
      </c>
      <c r="P36">
        <f t="shared" si="8"/>
        <v>75</v>
      </c>
      <c r="Q36">
        <v>0</v>
      </c>
      <c r="R36">
        <v>0</v>
      </c>
      <c r="S36">
        <v>0</v>
      </c>
      <c r="T36">
        <v>1.2</v>
      </c>
      <c r="V36">
        <f t="shared" si="9"/>
        <v>75</v>
      </c>
      <c r="W36">
        <v>0</v>
      </c>
      <c r="X36">
        <v>0</v>
      </c>
      <c r="Y36">
        <v>0</v>
      </c>
      <c r="Z36">
        <v>0.5</v>
      </c>
    </row>
    <row r="37" spans="1:51" x14ac:dyDescent="0.25">
      <c r="A37">
        <f t="shared" si="7"/>
        <v>90</v>
      </c>
      <c r="B37">
        <v>0</v>
      </c>
      <c r="C37">
        <v>3.8</v>
      </c>
      <c r="D37">
        <v>29.9</v>
      </c>
      <c r="E37">
        <v>52.5</v>
      </c>
      <c r="P37">
        <f t="shared" si="8"/>
        <v>90</v>
      </c>
      <c r="Q37">
        <v>0</v>
      </c>
      <c r="R37">
        <v>0</v>
      </c>
      <c r="S37">
        <v>0</v>
      </c>
      <c r="T37">
        <v>2.9</v>
      </c>
      <c r="V37">
        <f t="shared" si="9"/>
        <v>90</v>
      </c>
      <c r="W37">
        <v>0</v>
      </c>
      <c r="X37">
        <v>0</v>
      </c>
      <c r="Y37">
        <v>0</v>
      </c>
      <c r="Z37">
        <v>0.4</v>
      </c>
      <c r="AG37" t="s">
        <v>88</v>
      </c>
      <c r="AH37">
        <v>0.5</v>
      </c>
      <c r="AM37" t="s">
        <v>88</v>
      </c>
      <c r="AN37">
        <v>1</v>
      </c>
      <c r="AS37" t="s">
        <v>88</v>
      </c>
      <c r="AT37">
        <v>1.5</v>
      </c>
    </row>
    <row r="38" spans="1:51" x14ac:dyDescent="0.25">
      <c r="I38" t="s">
        <v>107</v>
      </c>
      <c r="AE38" s="17" t="s">
        <v>109</v>
      </c>
      <c r="AF38" t="s">
        <v>90</v>
      </c>
      <c r="AG38" t="s">
        <v>89</v>
      </c>
      <c r="AH38">
        <v>1.5</v>
      </c>
      <c r="AK38" s="17" t="s">
        <v>109</v>
      </c>
      <c r="AL38" t="s">
        <v>90</v>
      </c>
      <c r="AM38" t="s">
        <v>89</v>
      </c>
      <c r="AN38">
        <v>1.5</v>
      </c>
      <c r="AQ38" s="17" t="s">
        <v>109</v>
      </c>
      <c r="AR38" t="s">
        <v>90</v>
      </c>
      <c r="AS38" t="s">
        <v>89</v>
      </c>
      <c r="AT38">
        <v>1.5</v>
      </c>
    </row>
    <row r="39" spans="1:51" x14ac:dyDescent="0.25">
      <c r="A39" t="s">
        <v>48</v>
      </c>
      <c r="B39" t="s">
        <v>90</v>
      </c>
      <c r="C39" t="s">
        <v>88</v>
      </c>
      <c r="D39">
        <v>1.5</v>
      </c>
      <c r="G39" t="s">
        <v>48</v>
      </c>
      <c r="H39" t="s">
        <v>90</v>
      </c>
      <c r="I39" t="s">
        <v>89</v>
      </c>
      <c r="J39">
        <v>2</v>
      </c>
      <c r="P39" t="s">
        <v>97</v>
      </c>
      <c r="Q39" t="s">
        <v>90</v>
      </c>
      <c r="R39" t="s">
        <v>89</v>
      </c>
      <c r="S39">
        <v>1.5</v>
      </c>
      <c r="V39" t="s">
        <v>97</v>
      </c>
      <c r="W39" t="s">
        <v>90</v>
      </c>
      <c r="X39" t="s">
        <v>89</v>
      </c>
      <c r="Y39">
        <v>1.5</v>
      </c>
      <c r="AE39" t="s">
        <v>50</v>
      </c>
      <c r="AF39">
        <v>60</v>
      </c>
      <c r="AG39">
        <v>50</v>
      </c>
      <c r="AH39">
        <v>40</v>
      </c>
      <c r="AI39">
        <v>30</v>
      </c>
      <c r="AK39" t="s">
        <v>50</v>
      </c>
      <c r="AL39">
        <v>60</v>
      </c>
      <c r="AM39">
        <v>50</v>
      </c>
      <c r="AN39">
        <v>40</v>
      </c>
      <c r="AO39">
        <v>30</v>
      </c>
      <c r="AQ39" t="s">
        <v>50</v>
      </c>
      <c r="AR39">
        <v>60</v>
      </c>
      <c r="AS39">
        <v>50</v>
      </c>
      <c r="AT39">
        <v>40</v>
      </c>
      <c r="AU39">
        <v>30</v>
      </c>
    </row>
    <row r="40" spans="1:51" x14ac:dyDescent="0.25">
      <c r="A40" t="s">
        <v>50</v>
      </c>
      <c r="B40">
        <v>60</v>
      </c>
      <c r="C40">
        <v>50</v>
      </c>
      <c r="D40">
        <v>40</v>
      </c>
      <c r="E40">
        <v>30</v>
      </c>
      <c r="G40" t="s">
        <v>50</v>
      </c>
      <c r="H40">
        <v>60</v>
      </c>
      <c r="I40">
        <v>50</v>
      </c>
      <c r="J40">
        <v>40</v>
      </c>
      <c r="K40">
        <v>30</v>
      </c>
      <c r="P40" t="s">
        <v>50</v>
      </c>
      <c r="Q40">
        <v>60</v>
      </c>
      <c r="R40">
        <v>50</v>
      </c>
      <c r="S40">
        <v>40</v>
      </c>
      <c r="T40">
        <v>30</v>
      </c>
      <c r="V40" t="s">
        <v>50</v>
      </c>
      <c r="W40">
        <v>60</v>
      </c>
      <c r="X40">
        <v>50</v>
      </c>
      <c r="Y40">
        <v>40</v>
      </c>
      <c r="Z40">
        <v>30</v>
      </c>
      <c r="AE40">
        <v>0</v>
      </c>
      <c r="AF40">
        <v>0</v>
      </c>
      <c r="AG40">
        <v>0</v>
      </c>
      <c r="AH40">
        <v>0.1</v>
      </c>
      <c r="AI40">
        <v>14.7</v>
      </c>
      <c r="AK40">
        <v>0</v>
      </c>
      <c r="AL40">
        <v>0</v>
      </c>
      <c r="AM40">
        <v>0</v>
      </c>
      <c r="AN40">
        <v>0.2</v>
      </c>
      <c r="AO40">
        <v>5.6</v>
      </c>
      <c r="AQ40">
        <v>0</v>
      </c>
      <c r="AR40">
        <v>0</v>
      </c>
      <c r="AS40">
        <v>0</v>
      </c>
      <c r="AT40">
        <v>0</v>
      </c>
      <c r="AU40">
        <v>9</v>
      </c>
    </row>
    <row r="41" spans="1:51" x14ac:dyDescent="0.25">
      <c r="A41">
        <v>0</v>
      </c>
      <c r="B41">
        <v>0</v>
      </c>
      <c r="C41">
        <v>0</v>
      </c>
      <c r="D41">
        <v>0</v>
      </c>
      <c r="E41">
        <v>0.9</v>
      </c>
      <c r="G41">
        <v>0</v>
      </c>
      <c r="P41">
        <v>0</v>
      </c>
      <c r="Q41">
        <v>0</v>
      </c>
      <c r="R41">
        <v>0</v>
      </c>
      <c r="S41">
        <v>0.9</v>
      </c>
      <c r="T41">
        <v>16.2</v>
      </c>
      <c r="V41">
        <v>0</v>
      </c>
      <c r="W41">
        <v>0</v>
      </c>
      <c r="X41">
        <v>0</v>
      </c>
      <c r="Y41">
        <v>0.1</v>
      </c>
      <c r="Z41">
        <v>7.4</v>
      </c>
      <c r="AE41">
        <f t="shared" ref="AE41:AE46" si="10">AE40+15</f>
        <v>15</v>
      </c>
      <c r="AF41">
        <v>0</v>
      </c>
      <c r="AG41">
        <v>0</v>
      </c>
      <c r="AH41">
        <v>1.4</v>
      </c>
      <c r="AI41">
        <v>19.3</v>
      </c>
      <c r="AK41">
        <f t="shared" ref="AK41:AK46" si="11">AK40+15</f>
        <v>15</v>
      </c>
      <c r="AL41">
        <v>0</v>
      </c>
      <c r="AM41">
        <v>0</v>
      </c>
      <c r="AN41">
        <v>0</v>
      </c>
      <c r="AO41">
        <v>5.4</v>
      </c>
      <c r="AQ41">
        <f t="shared" ref="AQ41:AQ46" si="12">AQ40+15</f>
        <v>15</v>
      </c>
      <c r="AR41">
        <v>0</v>
      </c>
      <c r="AS41">
        <v>0</v>
      </c>
      <c r="AT41">
        <v>0</v>
      </c>
      <c r="AU41">
        <v>2.2999999999999998</v>
      </c>
    </row>
    <row r="42" spans="1:51" x14ac:dyDescent="0.25">
      <c r="A42">
        <f t="shared" ref="A42:A47" si="13">A41+15</f>
        <v>15</v>
      </c>
      <c r="B42">
        <v>0</v>
      </c>
      <c r="C42">
        <v>0</v>
      </c>
      <c r="D42">
        <v>0</v>
      </c>
      <c r="E42">
        <v>0.5</v>
      </c>
      <c r="G42">
        <f t="shared" ref="G42:G47" si="14">G41+15</f>
        <v>15</v>
      </c>
      <c r="P42">
        <f t="shared" ref="P42:P47" si="15">P41+15</f>
        <v>15</v>
      </c>
      <c r="Q42">
        <v>0</v>
      </c>
      <c r="R42">
        <v>0.1</v>
      </c>
      <c r="S42">
        <v>0.4</v>
      </c>
      <c r="T42">
        <v>19.5</v>
      </c>
      <c r="V42">
        <f t="shared" ref="V42:V47" si="16">V41+15</f>
        <v>15</v>
      </c>
      <c r="W42">
        <v>0</v>
      </c>
      <c r="X42">
        <v>0</v>
      </c>
      <c r="Y42">
        <v>0</v>
      </c>
      <c r="Z42">
        <v>5</v>
      </c>
      <c r="AE42">
        <f t="shared" si="10"/>
        <v>30</v>
      </c>
      <c r="AF42">
        <v>0</v>
      </c>
      <c r="AG42">
        <v>0</v>
      </c>
      <c r="AH42">
        <v>0</v>
      </c>
      <c r="AI42">
        <v>6.6</v>
      </c>
      <c r="AK42">
        <f t="shared" si="11"/>
        <v>30</v>
      </c>
      <c r="AL42">
        <v>0</v>
      </c>
      <c r="AM42">
        <v>0</v>
      </c>
      <c r="AN42">
        <v>0</v>
      </c>
      <c r="AO42">
        <v>3.3</v>
      </c>
      <c r="AQ42">
        <f t="shared" si="12"/>
        <v>30</v>
      </c>
      <c r="AR42">
        <v>0</v>
      </c>
      <c r="AS42">
        <v>0</v>
      </c>
      <c r="AT42">
        <v>0</v>
      </c>
      <c r="AU42">
        <v>8.5</v>
      </c>
    </row>
    <row r="43" spans="1:51" x14ac:dyDescent="0.25">
      <c r="A43">
        <f t="shared" si="13"/>
        <v>30</v>
      </c>
      <c r="B43">
        <v>0</v>
      </c>
      <c r="C43">
        <v>0</v>
      </c>
      <c r="D43">
        <v>0</v>
      </c>
      <c r="E43">
        <v>0.4</v>
      </c>
      <c r="G43">
        <f t="shared" si="14"/>
        <v>30</v>
      </c>
      <c r="P43">
        <f t="shared" si="15"/>
        <v>30</v>
      </c>
      <c r="Q43">
        <v>0</v>
      </c>
      <c r="R43">
        <v>0</v>
      </c>
      <c r="S43">
        <v>0</v>
      </c>
      <c r="T43">
        <v>5.6</v>
      </c>
      <c r="V43">
        <f t="shared" si="16"/>
        <v>30</v>
      </c>
      <c r="W43">
        <v>0</v>
      </c>
      <c r="X43">
        <v>0</v>
      </c>
      <c r="Y43">
        <v>0</v>
      </c>
      <c r="Z43">
        <v>3.7</v>
      </c>
      <c r="AE43">
        <f t="shared" si="10"/>
        <v>45</v>
      </c>
      <c r="AF43">
        <v>0</v>
      </c>
      <c r="AG43">
        <v>0</v>
      </c>
      <c r="AH43">
        <v>0.1</v>
      </c>
      <c r="AI43">
        <v>12.7</v>
      </c>
      <c r="AK43">
        <f t="shared" si="11"/>
        <v>45</v>
      </c>
      <c r="AL43">
        <v>0</v>
      </c>
      <c r="AM43">
        <v>0</v>
      </c>
      <c r="AN43">
        <v>0.9</v>
      </c>
      <c r="AO43">
        <v>19.100000000000001</v>
      </c>
      <c r="AQ43">
        <f t="shared" si="12"/>
        <v>45</v>
      </c>
      <c r="AR43">
        <v>0</v>
      </c>
      <c r="AS43">
        <v>0</v>
      </c>
      <c r="AT43">
        <v>8.6999999999999993</v>
      </c>
      <c r="AU43">
        <v>29.5</v>
      </c>
    </row>
    <row r="44" spans="1:51" x14ac:dyDescent="0.25">
      <c r="A44">
        <f t="shared" si="13"/>
        <v>45</v>
      </c>
      <c r="B44">
        <v>0</v>
      </c>
      <c r="C44">
        <v>0</v>
      </c>
      <c r="D44">
        <v>0</v>
      </c>
      <c r="E44">
        <v>4.7</v>
      </c>
      <c r="G44">
        <f t="shared" si="14"/>
        <v>45</v>
      </c>
      <c r="P44">
        <f t="shared" si="15"/>
        <v>45</v>
      </c>
      <c r="Q44">
        <v>0</v>
      </c>
      <c r="R44">
        <v>0</v>
      </c>
      <c r="S44">
        <v>0</v>
      </c>
      <c r="T44">
        <v>12.4</v>
      </c>
      <c r="V44">
        <f t="shared" si="16"/>
        <v>45</v>
      </c>
      <c r="W44">
        <v>0</v>
      </c>
      <c r="X44">
        <v>0</v>
      </c>
      <c r="Y44">
        <v>0.5</v>
      </c>
      <c r="Z44">
        <v>19.2</v>
      </c>
      <c r="AE44">
        <f t="shared" si="10"/>
        <v>60</v>
      </c>
      <c r="AF44">
        <v>0</v>
      </c>
      <c r="AG44">
        <v>0</v>
      </c>
      <c r="AH44">
        <v>0</v>
      </c>
      <c r="AI44">
        <v>10.8</v>
      </c>
      <c r="AK44">
        <f t="shared" si="11"/>
        <v>60</v>
      </c>
      <c r="AL44">
        <v>0</v>
      </c>
      <c r="AM44">
        <v>0</v>
      </c>
      <c r="AN44">
        <v>0</v>
      </c>
      <c r="AO44">
        <v>8.1</v>
      </c>
      <c r="AQ44">
        <f t="shared" si="12"/>
        <v>60</v>
      </c>
      <c r="AR44">
        <v>0</v>
      </c>
      <c r="AS44">
        <v>0</v>
      </c>
      <c r="AT44">
        <v>0</v>
      </c>
      <c r="AU44">
        <v>8.1</v>
      </c>
    </row>
    <row r="45" spans="1:51" x14ac:dyDescent="0.25">
      <c r="A45">
        <f t="shared" si="13"/>
        <v>60</v>
      </c>
      <c r="B45">
        <v>0</v>
      </c>
      <c r="C45">
        <v>0</v>
      </c>
      <c r="D45">
        <v>0</v>
      </c>
      <c r="E45">
        <v>12.5</v>
      </c>
      <c r="G45">
        <f t="shared" si="14"/>
        <v>60</v>
      </c>
      <c r="P45">
        <f t="shared" si="15"/>
        <v>60</v>
      </c>
      <c r="Q45">
        <v>0</v>
      </c>
      <c r="R45">
        <v>0</v>
      </c>
      <c r="S45">
        <v>0</v>
      </c>
      <c r="T45">
        <v>11.8</v>
      </c>
      <c r="V45">
        <f t="shared" si="16"/>
        <v>60</v>
      </c>
      <c r="W45">
        <v>0</v>
      </c>
      <c r="X45">
        <v>0</v>
      </c>
      <c r="Y45">
        <v>0</v>
      </c>
      <c r="Z45">
        <v>7.9</v>
      </c>
      <c r="AE45">
        <f t="shared" si="10"/>
        <v>75</v>
      </c>
      <c r="AF45">
        <v>0</v>
      </c>
      <c r="AG45">
        <v>0</v>
      </c>
      <c r="AH45">
        <v>0</v>
      </c>
      <c r="AI45">
        <v>4.8</v>
      </c>
      <c r="AK45">
        <f t="shared" si="11"/>
        <v>75</v>
      </c>
      <c r="AL45">
        <v>0</v>
      </c>
      <c r="AM45">
        <v>0</v>
      </c>
      <c r="AN45">
        <v>0</v>
      </c>
      <c r="AO45">
        <v>1</v>
      </c>
      <c r="AQ45">
        <f t="shared" si="12"/>
        <v>75</v>
      </c>
      <c r="AR45">
        <v>0</v>
      </c>
      <c r="AS45">
        <v>0</v>
      </c>
      <c r="AT45">
        <v>0</v>
      </c>
      <c r="AU45">
        <v>0</v>
      </c>
    </row>
    <row r="46" spans="1:51" x14ac:dyDescent="0.25">
      <c r="A46">
        <f t="shared" si="13"/>
        <v>75</v>
      </c>
      <c r="B46">
        <v>0</v>
      </c>
      <c r="C46">
        <v>0</v>
      </c>
      <c r="D46">
        <v>0.9</v>
      </c>
      <c r="E46">
        <v>28.7</v>
      </c>
      <c r="G46">
        <f t="shared" si="14"/>
        <v>75</v>
      </c>
      <c r="P46">
        <f t="shared" si="15"/>
        <v>75</v>
      </c>
      <c r="Q46">
        <v>0</v>
      </c>
      <c r="R46">
        <v>0</v>
      </c>
      <c r="S46">
        <v>0</v>
      </c>
      <c r="T46">
        <v>6.4</v>
      </c>
      <c r="V46">
        <f t="shared" si="16"/>
        <v>75</v>
      </c>
      <c r="W46">
        <v>0</v>
      </c>
      <c r="X46">
        <v>0</v>
      </c>
      <c r="Y46">
        <v>0</v>
      </c>
      <c r="Z46">
        <v>1.5</v>
      </c>
      <c r="AE46">
        <f t="shared" si="10"/>
        <v>90</v>
      </c>
      <c r="AF46">
        <v>0</v>
      </c>
      <c r="AG46">
        <v>0</v>
      </c>
      <c r="AH46">
        <v>0</v>
      </c>
      <c r="AI46">
        <v>10.6</v>
      </c>
      <c r="AK46">
        <f t="shared" si="11"/>
        <v>90</v>
      </c>
      <c r="AL46">
        <v>0</v>
      </c>
      <c r="AM46">
        <v>0</v>
      </c>
      <c r="AN46">
        <v>0</v>
      </c>
      <c r="AO46">
        <v>1.6</v>
      </c>
      <c r="AQ46">
        <f t="shared" si="12"/>
        <v>90</v>
      </c>
      <c r="AR46">
        <v>0</v>
      </c>
      <c r="AS46">
        <v>0</v>
      </c>
      <c r="AT46">
        <v>0</v>
      </c>
      <c r="AU46">
        <v>0.1</v>
      </c>
    </row>
    <row r="47" spans="1:51" x14ac:dyDescent="0.25">
      <c r="A47">
        <f t="shared" si="13"/>
        <v>90</v>
      </c>
      <c r="B47">
        <v>0</v>
      </c>
      <c r="C47">
        <v>3.5</v>
      </c>
      <c r="D47">
        <v>27.4</v>
      </c>
      <c r="E47">
        <v>53.7</v>
      </c>
      <c r="G47">
        <f t="shared" si="14"/>
        <v>90</v>
      </c>
      <c r="P47">
        <f t="shared" si="15"/>
        <v>90</v>
      </c>
      <c r="Q47">
        <v>0</v>
      </c>
      <c r="R47">
        <v>0</v>
      </c>
      <c r="S47">
        <v>0</v>
      </c>
      <c r="T47">
        <v>11</v>
      </c>
      <c r="V47">
        <f t="shared" si="16"/>
        <v>90</v>
      </c>
      <c r="W47">
        <v>0</v>
      </c>
      <c r="X47">
        <v>0</v>
      </c>
      <c r="Y47">
        <v>0</v>
      </c>
      <c r="Z47">
        <v>2.2000000000000002</v>
      </c>
    </row>
    <row r="48" spans="1:51" x14ac:dyDescent="0.25">
      <c r="AG48" t="s">
        <v>88</v>
      </c>
      <c r="AH48">
        <v>0.5</v>
      </c>
      <c r="AM48" t="s">
        <v>88</v>
      </c>
      <c r="AN48">
        <v>1</v>
      </c>
      <c r="AS48" t="s">
        <v>107</v>
      </c>
      <c r="AY48" t="s">
        <v>111</v>
      </c>
    </row>
    <row r="49" spans="1:59" x14ac:dyDescent="0.25">
      <c r="A49" t="s">
        <v>48</v>
      </c>
      <c r="B49" t="s">
        <v>90</v>
      </c>
      <c r="C49" t="s">
        <v>88</v>
      </c>
      <c r="D49">
        <v>2</v>
      </c>
      <c r="G49" t="s">
        <v>48</v>
      </c>
      <c r="H49" t="s">
        <v>90</v>
      </c>
      <c r="I49" t="s">
        <v>88</v>
      </c>
      <c r="J49">
        <v>2</v>
      </c>
      <c r="P49" t="s">
        <v>97</v>
      </c>
      <c r="Q49" t="s">
        <v>90</v>
      </c>
      <c r="R49" t="s">
        <v>89</v>
      </c>
      <c r="S49">
        <v>2</v>
      </c>
      <c r="V49" t="s">
        <v>97</v>
      </c>
      <c r="W49" t="s">
        <v>90</v>
      </c>
      <c r="X49" t="s">
        <v>89</v>
      </c>
      <c r="Y49">
        <v>2</v>
      </c>
      <c r="AE49" s="17" t="s">
        <v>109</v>
      </c>
      <c r="AF49" t="s">
        <v>90</v>
      </c>
      <c r="AG49" t="s">
        <v>89</v>
      </c>
      <c r="AH49">
        <v>2</v>
      </c>
      <c r="AK49" s="17" t="s">
        <v>109</v>
      </c>
      <c r="AL49" t="s">
        <v>90</v>
      </c>
      <c r="AM49" t="s">
        <v>89</v>
      </c>
      <c r="AN49">
        <v>2</v>
      </c>
      <c r="AQ49" s="17" t="s">
        <v>109</v>
      </c>
      <c r="AR49" t="s">
        <v>90</v>
      </c>
      <c r="AS49" t="s">
        <v>89</v>
      </c>
      <c r="AT49">
        <v>2</v>
      </c>
      <c r="AW49" s="17" t="s">
        <v>109</v>
      </c>
      <c r="AX49" t="s">
        <v>90</v>
      </c>
      <c r="AY49" t="s">
        <v>89</v>
      </c>
      <c r="AZ49">
        <v>2</v>
      </c>
    </row>
    <row r="50" spans="1:59" x14ac:dyDescent="0.25">
      <c r="A50" t="s">
        <v>50</v>
      </c>
      <c r="B50">
        <v>60</v>
      </c>
      <c r="C50">
        <v>50</v>
      </c>
      <c r="D50">
        <v>40</v>
      </c>
      <c r="E50">
        <v>30</v>
      </c>
      <c r="G50" t="s">
        <v>50</v>
      </c>
      <c r="H50">
        <v>60</v>
      </c>
      <c r="I50">
        <v>50</v>
      </c>
      <c r="J50">
        <v>40</v>
      </c>
      <c r="K50">
        <v>30</v>
      </c>
      <c r="P50" t="s">
        <v>50</v>
      </c>
      <c r="Q50">
        <v>60</v>
      </c>
      <c r="R50">
        <v>50</v>
      </c>
      <c r="S50">
        <v>40</v>
      </c>
      <c r="T50">
        <v>30</v>
      </c>
      <c r="V50" t="s">
        <v>50</v>
      </c>
      <c r="W50">
        <v>60</v>
      </c>
      <c r="X50">
        <v>50</v>
      </c>
      <c r="Y50">
        <v>40</v>
      </c>
      <c r="Z50">
        <v>30</v>
      </c>
      <c r="AE50" t="s">
        <v>50</v>
      </c>
      <c r="AF50">
        <v>60</v>
      </c>
      <c r="AG50">
        <v>50</v>
      </c>
      <c r="AH50">
        <v>40</v>
      </c>
      <c r="AI50">
        <v>30</v>
      </c>
      <c r="AK50" t="s">
        <v>50</v>
      </c>
      <c r="AL50">
        <v>60</v>
      </c>
      <c r="AM50">
        <v>50</v>
      </c>
      <c r="AN50">
        <v>40</v>
      </c>
      <c r="AO50">
        <v>30</v>
      </c>
      <c r="AQ50" t="s">
        <v>50</v>
      </c>
      <c r="AR50">
        <v>60</v>
      </c>
      <c r="AS50">
        <v>50</v>
      </c>
      <c r="AT50">
        <v>40</v>
      </c>
      <c r="AU50">
        <v>30</v>
      </c>
      <c r="AW50" t="s">
        <v>50</v>
      </c>
      <c r="AX50">
        <v>60</v>
      </c>
      <c r="AY50">
        <v>50</v>
      </c>
      <c r="AZ50">
        <v>40</v>
      </c>
      <c r="BA50">
        <v>30</v>
      </c>
    </row>
    <row r="51" spans="1:59" x14ac:dyDescent="0.25">
      <c r="A51">
        <v>0</v>
      </c>
      <c r="B51">
        <v>0</v>
      </c>
      <c r="C51">
        <v>0</v>
      </c>
      <c r="D51">
        <v>0</v>
      </c>
      <c r="E51">
        <v>1.4</v>
      </c>
      <c r="G51">
        <v>0</v>
      </c>
      <c r="P51">
        <v>0</v>
      </c>
      <c r="Q51">
        <v>0</v>
      </c>
      <c r="R51">
        <v>0</v>
      </c>
      <c r="S51">
        <v>0.8</v>
      </c>
      <c r="T51">
        <v>14.7</v>
      </c>
      <c r="V51">
        <v>0</v>
      </c>
      <c r="W51">
        <v>0</v>
      </c>
      <c r="X51">
        <v>0</v>
      </c>
      <c r="Y51">
        <v>0.1</v>
      </c>
      <c r="Z51">
        <v>6.2</v>
      </c>
      <c r="AE51">
        <v>0</v>
      </c>
      <c r="AF51">
        <v>0</v>
      </c>
      <c r="AG51">
        <v>0</v>
      </c>
      <c r="AH51">
        <v>1.2</v>
      </c>
      <c r="AI51">
        <v>13.3</v>
      </c>
      <c r="AK51">
        <v>0</v>
      </c>
      <c r="AL51">
        <v>0</v>
      </c>
      <c r="AM51">
        <v>0</v>
      </c>
      <c r="AN51">
        <v>0.1</v>
      </c>
      <c r="AO51">
        <v>5</v>
      </c>
      <c r="AQ51">
        <v>0</v>
      </c>
      <c r="AR51">
        <v>0</v>
      </c>
      <c r="AS51">
        <v>0</v>
      </c>
      <c r="AT51">
        <v>0</v>
      </c>
      <c r="AU51">
        <v>3</v>
      </c>
      <c r="AW51">
        <v>0</v>
      </c>
      <c r="AX51">
        <v>0</v>
      </c>
      <c r="AY51">
        <v>0</v>
      </c>
      <c r="AZ51">
        <v>0</v>
      </c>
      <c r="BA51">
        <v>6.3</v>
      </c>
    </row>
    <row r="52" spans="1:59" x14ac:dyDescent="0.25">
      <c r="A52">
        <f t="shared" ref="A52:A57" si="17">A51+15</f>
        <v>15</v>
      </c>
      <c r="B52">
        <v>0</v>
      </c>
      <c r="C52">
        <v>0</v>
      </c>
      <c r="D52">
        <v>0</v>
      </c>
      <c r="E52">
        <v>0.4</v>
      </c>
      <c r="G52">
        <f t="shared" ref="G52:G57" si="18">G51+15</f>
        <v>15</v>
      </c>
      <c r="P52">
        <f t="shared" ref="P52:P57" si="19">P51+15</f>
        <v>15</v>
      </c>
      <c r="Q52">
        <v>0</v>
      </c>
      <c r="R52">
        <v>0</v>
      </c>
      <c r="S52">
        <v>0.8</v>
      </c>
      <c r="T52">
        <v>19.3</v>
      </c>
      <c r="V52">
        <f t="shared" ref="V52:V57" si="20">V51+15</f>
        <v>15</v>
      </c>
      <c r="W52">
        <v>0</v>
      </c>
      <c r="X52">
        <v>0</v>
      </c>
      <c r="Y52">
        <v>0</v>
      </c>
      <c r="Z52">
        <v>4.8</v>
      </c>
      <c r="AE52">
        <f t="shared" ref="AE52:AE57" si="21">AE51+15</f>
        <v>15</v>
      </c>
      <c r="AF52">
        <v>0</v>
      </c>
      <c r="AG52">
        <v>0</v>
      </c>
      <c r="AH52">
        <v>1.1000000000000001</v>
      </c>
      <c r="AI52">
        <v>16.399999999999999</v>
      </c>
      <c r="AK52">
        <f t="shared" ref="AK52:AK57" si="22">AK51+15</f>
        <v>15</v>
      </c>
      <c r="AL52">
        <v>0</v>
      </c>
      <c r="AM52">
        <v>0</v>
      </c>
      <c r="AN52">
        <v>0</v>
      </c>
      <c r="AO52">
        <v>4.8</v>
      </c>
      <c r="AQ52">
        <f t="shared" ref="AQ52:AQ57" si="23">AQ51+15</f>
        <v>15</v>
      </c>
      <c r="AR52">
        <v>0</v>
      </c>
      <c r="AS52">
        <v>0</v>
      </c>
      <c r="AT52">
        <v>0</v>
      </c>
      <c r="AU52">
        <v>0.7</v>
      </c>
      <c r="AW52">
        <f t="shared" ref="AW52:AW57" si="24">AW51+15</f>
        <v>15</v>
      </c>
      <c r="AX52">
        <v>0</v>
      </c>
      <c r="AY52">
        <v>0</v>
      </c>
      <c r="AZ52">
        <v>0</v>
      </c>
      <c r="BA52">
        <v>0.7</v>
      </c>
    </row>
    <row r="53" spans="1:59" x14ac:dyDescent="0.25">
      <c r="A53">
        <f t="shared" si="17"/>
        <v>30</v>
      </c>
      <c r="B53">
        <v>0</v>
      </c>
      <c r="C53">
        <v>0</v>
      </c>
      <c r="D53">
        <v>0</v>
      </c>
      <c r="E53">
        <v>0.8</v>
      </c>
      <c r="G53">
        <f t="shared" si="18"/>
        <v>30</v>
      </c>
      <c r="P53">
        <f t="shared" si="19"/>
        <v>30</v>
      </c>
      <c r="Q53">
        <v>0</v>
      </c>
      <c r="R53">
        <v>0</v>
      </c>
      <c r="S53">
        <v>0.1</v>
      </c>
      <c r="T53">
        <v>6</v>
      </c>
      <c r="V53">
        <f t="shared" si="20"/>
        <v>30</v>
      </c>
      <c r="W53">
        <v>0</v>
      </c>
      <c r="X53">
        <v>0</v>
      </c>
      <c r="Y53">
        <v>0</v>
      </c>
      <c r="Z53">
        <v>0.8</v>
      </c>
      <c r="AE53">
        <f t="shared" si="21"/>
        <v>30</v>
      </c>
      <c r="AF53">
        <v>0</v>
      </c>
      <c r="AG53">
        <v>0</v>
      </c>
      <c r="AH53">
        <v>0</v>
      </c>
      <c r="AI53">
        <v>7.4</v>
      </c>
      <c r="AK53">
        <f t="shared" si="22"/>
        <v>30</v>
      </c>
      <c r="AL53">
        <v>0</v>
      </c>
      <c r="AM53">
        <v>0</v>
      </c>
      <c r="AN53">
        <v>0</v>
      </c>
      <c r="AO53">
        <v>0.6</v>
      </c>
      <c r="AQ53">
        <f t="shared" si="23"/>
        <v>30</v>
      </c>
      <c r="AR53">
        <v>0</v>
      </c>
      <c r="AS53">
        <v>0</v>
      </c>
      <c r="AT53">
        <v>0</v>
      </c>
      <c r="AU53">
        <v>1.4</v>
      </c>
      <c r="AW53">
        <f t="shared" si="24"/>
        <v>30</v>
      </c>
      <c r="AX53">
        <v>0</v>
      </c>
      <c r="AY53">
        <v>0</v>
      </c>
      <c r="AZ53">
        <v>0</v>
      </c>
      <c r="BA53">
        <v>5.3</v>
      </c>
    </row>
    <row r="54" spans="1:59" x14ac:dyDescent="0.25">
      <c r="A54">
        <f t="shared" si="17"/>
        <v>45</v>
      </c>
      <c r="B54">
        <v>0</v>
      </c>
      <c r="C54">
        <v>0</v>
      </c>
      <c r="D54">
        <v>0</v>
      </c>
      <c r="E54">
        <v>4.9000000000000004</v>
      </c>
      <c r="G54">
        <f t="shared" si="18"/>
        <v>45</v>
      </c>
      <c r="P54">
        <f t="shared" si="19"/>
        <v>45</v>
      </c>
      <c r="Q54">
        <v>0</v>
      </c>
      <c r="R54">
        <v>0</v>
      </c>
      <c r="S54">
        <v>0</v>
      </c>
      <c r="T54">
        <v>7.5</v>
      </c>
      <c r="V54">
        <f t="shared" si="20"/>
        <v>45</v>
      </c>
      <c r="W54">
        <v>0</v>
      </c>
      <c r="X54">
        <v>0</v>
      </c>
      <c r="Y54">
        <v>0</v>
      </c>
      <c r="Z54">
        <v>7.6</v>
      </c>
      <c r="AE54">
        <f t="shared" si="21"/>
        <v>45</v>
      </c>
      <c r="AF54">
        <v>0</v>
      </c>
      <c r="AG54">
        <v>0</v>
      </c>
      <c r="AH54">
        <v>0</v>
      </c>
      <c r="AI54">
        <v>8</v>
      </c>
      <c r="AK54">
        <f t="shared" si="22"/>
        <v>45</v>
      </c>
      <c r="AL54">
        <v>0</v>
      </c>
      <c r="AM54">
        <v>0</v>
      </c>
      <c r="AN54">
        <v>0</v>
      </c>
      <c r="AO54">
        <v>6.8</v>
      </c>
      <c r="AQ54">
        <f t="shared" si="23"/>
        <v>45</v>
      </c>
      <c r="AR54">
        <v>0</v>
      </c>
      <c r="AS54">
        <v>0</v>
      </c>
      <c r="AT54">
        <v>0</v>
      </c>
      <c r="AU54">
        <v>13.6</v>
      </c>
      <c r="AW54">
        <f t="shared" si="24"/>
        <v>45</v>
      </c>
      <c r="AX54">
        <v>0</v>
      </c>
      <c r="AY54">
        <v>0</v>
      </c>
      <c r="AZ54">
        <v>1</v>
      </c>
      <c r="BA54">
        <v>23.4</v>
      </c>
    </row>
    <row r="55" spans="1:59" x14ac:dyDescent="0.25">
      <c r="A55">
        <f t="shared" si="17"/>
        <v>60</v>
      </c>
      <c r="B55">
        <v>0</v>
      </c>
      <c r="C55">
        <v>0</v>
      </c>
      <c r="D55">
        <v>0</v>
      </c>
      <c r="E55">
        <v>13.9</v>
      </c>
      <c r="G55">
        <f t="shared" si="18"/>
        <v>60</v>
      </c>
      <c r="P55">
        <f t="shared" si="19"/>
        <v>60</v>
      </c>
      <c r="Q55">
        <v>0</v>
      </c>
      <c r="R55">
        <v>0</v>
      </c>
      <c r="S55">
        <v>0</v>
      </c>
      <c r="T55">
        <v>18.399999999999999</v>
      </c>
      <c r="V55">
        <f t="shared" si="20"/>
        <v>60</v>
      </c>
      <c r="W55">
        <v>0</v>
      </c>
      <c r="X55">
        <v>0</v>
      </c>
      <c r="Y55">
        <v>0</v>
      </c>
      <c r="Z55">
        <v>10.1</v>
      </c>
      <c r="AE55">
        <f t="shared" si="21"/>
        <v>60</v>
      </c>
      <c r="AF55">
        <v>0</v>
      </c>
      <c r="AG55">
        <v>0</v>
      </c>
      <c r="AH55">
        <v>0.2</v>
      </c>
      <c r="AI55">
        <v>17.8</v>
      </c>
      <c r="AK55">
        <f t="shared" si="22"/>
        <v>60</v>
      </c>
      <c r="AL55">
        <v>0</v>
      </c>
      <c r="AM55">
        <v>0</v>
      </c>
      <c r="AN55">
        <v>0</v>
      </c>
      <c r="AO55">
        <v>10.4</v>
      </c>
      <c r="AQ55">
        <f t="shared" si="23"/>
        <v>60</v>
      </c>
      <c r="AR55">
        <v>0</v>
      </c>
      <c r="AS55">
        <v>0</v>
      </c>
      <c r="AT55">
        <v>0</v>
      </c>
      <c r="AU55">
        <v>9.1</v>
      </c>
      <c r="AW55">
        <f t="shared" si="24"/>
        <v>60</v>
      </c>
      <c r="AX55">
        <v>0</v>
      </c>
      <c r="AY55">
        <v>0</v>
      </c>
      <c r="AZ55">
        <v>0</v>
      </c>
      <c r="BA55">
        <v>8.5</v>
      </c>
    </row>
    <row r="56" spans="1:59" x14ac:dyDescent="0.25">
      <c r="A56">
        <f t="shared" si="17"/>
        <v>75</v>
      </c>
      <c r="B56">
        <v>0</v>
      </c>
      <c r="C56">
        <v>0</v>
      </c>
      <c r="D56">
        <v>0.4</v>
      </c>
      <c r="E56">
        <v>27.2</v>
      </c>
      <c r="G56">
        <f t="shared" si="18"/>
        <v>75</v>
      </c>
      <c r="P56">
        <f t="shared" si="19"/>
        <v>75</v>
      </c>
      <c r="Q56">
        <v>0</v>
      </c>
      <c r="R56">
        <v>0</v>
      </c>
      <c r="S56">
        <v>0</v>
      </c>
      <c r="T56">
        <v>18</v>
      </c>
      <c r="V56">
        <f t="shared" si="20"/>
        <v>75</v>
      </c>
      <c r="W56">
        <v>0</v>
      </c>
      <c r="X56">
        <v>0</v>
      </c>
      <c r="Y56">
        <v>0</v>
      </c>
      <c r="Z56">
        <v>3.7</v>
      </c>
      <c r="AE56">
        <f t="shared" si="21"/>
        <v>75</v>
      </c>
      <c r="AF56">
        <v>0</v>
      </c>
      <c r="AG56">
        <v>0</v>
      </c>
      <c r="AH56">
        <v>0</v>
      </c>
      <c r="AI56">
        <v>17</v>
      </c>
      <c r="AK56">
        <f t="shared" si="22"/>
        <v>75</v>
      </c>
      <c r="AL56">
        <v>0</v>
      </c>
      <c r="AM56">
        <v>0</v>
      </c>
      <c r="AN56">
        <v>0</v>
      </c>
      <c r="AO56">
        <v>2.9</v>
      </c>
      <c r="AQ56">
        <f t="shared" si="23"/>
        <v>75</v>
      </c>
      <c r="AR56">
        <v>0</v>
      </c>
      <c r="AS56">
        <v>0</v>
      </c>
      <c r="AT56">
        <v>0</v>
      </c>
      <c r="AU56">
        <v>0.3</v>
      </c>
      <c r="AW56">
        <f t="shared" si="24"/>
        <v>75</v>
      </c>
      <c r="AX56">
        <v>0</v>
      </c>
      <c r="AY56">
        <v>0</v>
      </c>
      <c r="AZ56">
        <v>0</v>
      </c>
      <c r="BA56">
        <v>0.3</v>
      </c>
    </row>
    <row r="57" spans="1:59" x14ac:dyDescent="0.25">
      <c r="A57">
        <f t="shared" si="17"/>
        <v>90</v>
      </c>
      <c r="B57">
        <v>0</v>
      </c>
      <c r="C57">
        <v>3.1</v>
      </c>
      <c r="D57">
        <v>22.2</v>
      </c>
      <c r="E57">
        <v>54.9</v>
      </c>
      <c r="G57">
        <f t="shared" si="18"/>
        <v>90</v>
      </c>
      <c r="P57">
        <f t="shared" si="19"/>
        <v>90</v>
      </c>
      <c r="Q57">
        <v>0</v>
      </c>
      <c r="R57">
        <v>0</v>
      </c>
      <c r="S57">
        <v>0.3</v>
      </c>
      <c r="T57">
        <v>30.4</v>
      </c>
      <c r="V57">
        <f t="shared" si="20"/>
        <v>90</v>
      </c>
      <c r="W57">
        <v>0</v>
      </c>
      <c r="X57">
        <v>0</v>
      </c>
      <c r="Y57">
        <v>0</v>
      </c>
      <c r="Z57">
        <v>10</v>
      </c>
      <c r="AE57">
        <f t="shared" si="21"/>
        <v>90</v>
      </c>
      <c r="AF57">
        <v>0</v>
      </c>
      <c r="AG57">
        <v>0</v>
      </c>
      <c r="AH57">
        <v>0.1</v>
      </c>
      <c r="AI57">
        <v>28.6</v>
      </c>
      <c r="AK57">
        <f t="shared" si="22"/>
        <v>90</v>
      </c>
      <c r="AL57">
        <v>0</v>
      </c>
      <c r="AM57">
        <v>0</v>
      </c>
      <c r="AN57">
        <v>0</v>
      </c>
      <c r="AO57">
        <v>8</v>
      </c>
      <c r="AQ57">
        <f t="shared" si="23"/>
        <v>90</v>
      </c>
      <c r="AR57">
        <v>0</v>
      </c>
      <c r="AS57">
        <v>0</v>
      </c>
      <c r="AT57">
        <v>0</v>
      </c>
      <c r="AU57">
        <v>1.4</v>
      </c>
      <c r="AW57">
        <f t="shared" si="24"/>
        <v>90</v>
      </c>
      <c r="AX57">
        <v>0</v>
      </c>
      <c r="AY57">
        <v>0</v>
      </c>
      <c r="AZ57">
        <v>0</v>
      </c>
      <c r="BA57">
        <v>0.7</v>
      </c>
    </row>
    <row r="58" spans="1:59" ht="15.75" thickBot="1" x14ac:dyDescent="0.3"/>
    <row r="59" spans="1:59" x14ac:dyDescent="0.25">
      <c r="A59" t="s">
        <v>48</v>
      </c>
      <c r="B59" t="s">
        <v>90</v>
      </c>
      <c r="C59" t="s">
        <v>88</v>
      </c>
      <c r="D59">
        <v>5</v>
      </c>
      <c r="V59" t="s">
        <v>97</v>
      </c>
      <c r="W59" t="s">
        <v>90</v>
      </c>
      <c r="X59" t="s">
        <v>89</v>
      </c>
      <c r="Y59">
        <v>5</v>
      </c>
      <c r="AS59" t="s">
        <v>88</v>
      </c>
      <c r="AT59">
        <v>1.5</v>
      </c>
      <c r="AW59" s="18"/>
      <c r="AX59" s="19"/>
      <c r="AY59" s="19" t="s">
        <v>88</v>
      </c>
      <c r="AZ59" s="19">
        <v>2</v>
      </c>
      <c r="BA59" s="20"/>
      <c r="BE59" t="s">
        <v>88</v>
      </c>
      <c r="BF59">
        <v>2.5</v>
      </c>
    </row>
    <row r="60" spans="1:59" x14ac:dyDescent="0.25">
      <c r="A60" t="s">
        <v>50</v>
      </c>
      <c r="B60">
        <v>60</v>
      </c>
      <c r="C60">
        <v>50</v>
      </c>
      <c r="D60">
        <v>40</v>
      </c>
      <c r="E60">
        <v>30</v>
      </c>
      <c r="V60" t="s">
        <v>50</v>
      </c>
      <c r="W60">
        <v>60</v>
      </c>
      <c r="X60">
        <v>50</v>
      </c>
      <c r="Y60">
        <v>40</v>
      </c>
      <c r="Z60">
        <v>30</v>
      </c>
      <c r="AQ60" s="17" t="s">
        <v>109</v>
      </c>
      <c r="AR60" t="s">
        <v>90</v>
      </c>
      <c r="AS60" t="s">
        <v>89</v>
      </c>
      <c r="AT60">
        <v>2.5</v>
      </c>
      <c r="AW60" s="21" t="s">
        <v>109</v>
      </c>
      <c r="AX60" s="22" t="s">
        <v>90</v>
      </c>
      <c r="AY60" s="22" t="s">
        <v>89</v>
      </c>
      <c r="AZ60" s="22">
        <v>2.5</v>
      </c>
      <c r="BA60" s="23"/>
      <c r="BC60" s="17" t="s">
        <v>109</v>
      </c>
      <c r="BD60" t="s">
        <v>90</v>
      </c>
      <c r="BE60" t="s">
        <v>89</v>
      </c>
      <c r="BF60">
        <v>2.5</v>
      </c>
    </row>
    <row r="61" spans="1:59" x14ac:dyDescent="0.25">
      <c r="A61">
        <v>0</v>
      </c>
      <c r="B61">
        <v>0</v>
      </c>
      <c r="C61">
        <v>0</v>
      </c>
      <c r="D61">
        <v>0</v>
      </c>
      <c r="E61">
        <v>1.1000000000000001</v>
      </c>
      <c r="V61">
        <v>0</v>
      </c>
      <c r="W61">
        <v>0</v>
      </c>
      <c r="X61">
        <v>0</v>
      </c>
      <c r="Y61">
        <v>0.1</v>
      </c>
      <c r="Z61">
        <v>4.2</v>
      </c>
      <c r="AQ61" t="s">
        <v>50</v>
      </c>
      <c r="AR61">
        <v>60</v>
      </c>
      <c r="AS61">
        <v>50</v>
      </c>
      <c r="AT61">
        <v>40</v>
      </c>
      <c r="AU61">
        <v>30</v>
      </c>
      <c r="AW61" s="24" t="s">
        <v>50</v>
      </c>
      <c r="AX61" s="22">
        <v>60</v>
      </c>
      <c r="AY61" s="22">
        <v>50</v>
      </c>
      <c r="AZ61" s="22">
        <v>40</v>
      </c>
      <c r="BA61" s="23">
        <v>30</v>
      </c>
      <c r="BC61" t="s">
        <v>50</v>
      </c>
      <c r="BD61">
        <v>60</v>
      </c>
      <c r="BE61">
        <v>50</v>
      </c>
      <c r="BF61">
        <v>40</v>
      </c>
      <c r="BG61">
        <v>30</v>
      </c>
    </row>
    <row r="62" spans="1:59" x14ac:dyDescent="0.25">
      <c r="A62">
        <f t="shared" ref="A62:A67" si="25">A61+15</f>
        <v>15</v>
      </c>
      <c r="B62">
        <v>0</v>
      </c>
      <c r="C62">
        <v>0</v>
      </c>
      <c r="D62">
        <v>0</v>
      </c>
      <c r="E62">
        <v>0.3</v>
      </c>
      <c r="V62">
        <f t="shared" ref="V62:V67" si="26">V61+15</f>
        <v>15</v>
      </c>
      <c r="W62">
        <v>0</v>
      </c>
      <c r="X62">
        <v>0</v>
      </c>
      <c r="Y62">
        <v>0</v>
      </c>
      <c r="Z62">
        <v>3.9</v>
      </c>
      <c r="AQ62">
        <v>0</v>
      </c>
      <c r="AR62">
        <v>0</v>
      </c>
      <c r="AS62">
        <v>0</v>
      </c>
      <c r="AT62">
        <v>0</v>
      </c>
      <c r="AU62">
        <v>1.7</v>
      </c>
      <c r="AW62" s="24">
        <v>0</v>
      </c>
      <c r="AX62" s="22">
        <v>0</v>
      </c>
      <c r="AY62" s="22">
        <v>0</v>
      </c>
      <c r="AZ62" s="22">
        <v>0</v>
      </c>
      <c r="BA62" s="23">
        <v>2.6</v>
      </c>
      <c r="BC62">
        <v>0</v>
      </c>
      <c r="BD62">
        <v>0</v>
      </c>
      <c r="BE62">
        <v>0</v>
      </c>
      <c r="BF62">
        <v>0</v>
      </c>
      <c r="BG62">
        <v>1.9</v>
      </c>
    </row>
    <row r="63" spans="1:59" x14ac:dyDescent="0.25">
      <c r="A63">
        <f t="shared" si="25"/>
        <v>30</v>
      </c>
      <c r="B63">
        <v>0</v>
      </c>
      <c r="C63">
        <v>0</v>
      </c>
      <c r="D63">
        <v>0</v>
      </c>
      <c r="E63">
        <v>0.4</v>
      </c>
      <c r="V63">
        <f t="shared" si="26"/>
        <v>30</v>
      </c>
      <c r="W63">
        <v>0</v>
      </c>
      <c r="X63">
        <v>0</v>
      </c>
      <c r="Y63">
        <v>0</v>
      </c>
      <c r="Z63">
        <v>0.4</v>
      </c>
      <c r="AQ63">
        <f t="shared" ref="AQ63:AQ68" si="27">AQ62+15</f>
        <v>15</v>
      </c>
      <c r="AR63">
        <v>0</v>
      </c>
      <c r="AS63">
        <v>0</v>
      </c>
      <c r="AT63">
        <v>0</v>
      </c>
      <c r="AU63">
        <v>0.6</v>
      </c>
      <c r="AW63" s="24">
        <f t="shared" ref="AW63:AW68" si="28">AW62+15</f>
        <v>15</v>
      </c>
      <c r="AX63" s="22">
        <v>0</v>
      </c>
      <c r="AY63" s="22">
        <v>0</v>
      </c>
      <c r="AZ63" s="22">
        <v>0</v>
      </c>
      <c r="BA63" s="23">
        <v>0.2</v>
      </c>
      <c r="BC63">
        <f t="shared" ref="BC63:BC68" si="29">BC62+15</f>
        <v>15</v>
      </c>
      <c r="BD63">
        <v>0</v>
      </c>
      <c r="BE63">
        <v>0</v>
      </c>
      <c r="BF63">
        <v>0</v>
      </c>
      <c r="BG63">
        <v>0.3</v>
      </c>
    </row>
    <row r="64" spans="1:59" x14ac:dyDescent="0.25">
      <c r="A64">
        <f t="shared" si="25"/>
        <v>45</v>
      </c>
      <c r="B64">
        <v>0</v>
      </c>
      <c r="C64">
        <v>0</v>
      </c>
      <c r="D64">
        <v>0</v>
      </c>
      <c r="E64">
        <v>3.9</v>
      </c>
      <c r="V64">
        <f t="shared" si="26"/>
        <v>45</v>
      </c>
      <c r="W64">
        <v>0</v>
      </c>
      <c r="X64">
        <v>0</v>
      </c>
      <c r="Y64">
        <v>0</v>
      </c>
      <c r="Z64">
        <v>2.5</v>
      </c>
      <c r="AQ64">
        <f t="shared" si="27"/>
        <v>30</v>
      </c>
      <c r="AR64">
        <v>0</v>
      </c>
      <c r="AS64">
        <v>0</v>
      </c>
      <c r="AT64">
        <v>0</v>
      </c>
      <c r="AU64">
        <v>0.1</v>
      </c>
      <c r="AW64" s="24">
        <f t="shared" si="28"/>
        <v>30</v>
      </c>
      <c r="AX64" s="22">
        <v>0</v>
      </c>
      <c r="AY64" s="22">
        <v>0</v>
      </c>
      <c r="AZ64" s="22">
        <v>0</v>
      </c>
      <c r="BA64" s="23">
        <v>0.6</v>
      </c>
      <c r="BC64">
        <f t="shared" si="29"/>
        <v>30</v>
      </c>
      <c r="BD64">
        <v>0</v>
      </c>
      <c r="BE64">
        <v>0</v>
      </c>
      <c r="BF64">
        <v>0</v>
      </c>
      <c r="BG64">
        <v>3.2</v>
      </c>
    </row>
    <row r="65" spans="1:59" x14ac:dyDescent="0.25">
      <c r="A65">
        <f t="shared" si="25"/>
        <v>60</v>
      </c>
      <c r="B65">
        <v>0</v>
      </c>
      <c r="C65">
        <v>0</v>
      </c>
      <c r="D65">
        <v>0</v>
      </c>
      <c r="E65">
        <v>12.1</v>
      </c>
      <c r="V65">
        <f t="shared" si="26"/>
        <v>60</v>
      </c>
      <c r="W65">
        <v>0</v>
      </c>
      <c r="X65">
        <v>0</v>
      </c>
      <c r="Y65">
        <v>0</v>
      </c>
      <c r="Z65">
        <v>14.1</v>
      </c>
      <c r="AQ65">
        <f t="shared" si="27"/>
        <v>45</v>
      </c>
      <c r="AR65">
        <v>0</v>
      </c>
      <c r="AS65">
        <v>0</v>
      </c>
      <c r="AT65">
        <v>0</v>
      </c>
      <c r="AU65">
        <v>3.8</v>
      </c>
      <c r="AW65" s="24">
        <f t="shared" si="28"/>
        <v>45</v>
      </c>
      <c r="AX65" s="22">
        <v>0</v>
      </c>
      <c r="AY65" s="22">
        <v>0</v>
      </c>
      <c r="AZ65" s="22">
        <v>0</v>
      </c>
      <c r="BA65" s="23">
        <v>6.5</v>
      </c>
      <c r="BC65">
        <f t="shared" si="29"/>
        <v>45</v>
      </c>
      <c r="BD65">
        <v>0</v>
      </c>
      <c r="BE65">
        <v>0</v>
      </c>
      <c r="BF65">
        <v>0</v>
      </c>
      <c r="BG65">
        <v>16.3</v>
      </c>
    </row>
    <row r="66" spans="1:59" x14ac:dyDescent="0.25">
      <c r="A66">
        <f t="shared" si="25"/>
        <v>75</v>
      </c>
      <c r="B66">
        <v>0</v>
      </c>
      <c r="C66">
        <v>0</v>
      </c>
      <c r="D66">
        <v>0.4</v>
      </c>
      <c r="E66">
        <v>25.1</v>
      </c>
      <c r="V66">
        <f t="shared" si="26"/>
        <v>75</v>
      </c>
      <c r="W66">
        <v>0</v>
      </c>
      <c r="X66">
        <v>0</v>
      </c>
      <c r="Y66">
        <v>9.9</v>
      </c>
      <c r="Z66">
        <v>40.799999999999997</v>
      </c>
      <c r="AQ66">
        <f t="shared" si="27"/>
        <v>60</v>
      </c>
      <c r="AR66">
        <v>0</v>
      </c>
      <c r="AS66">
        <v>0</v>
      </c>
      <c r="AT66">
        <v>0</v>
      </c>
      <c r="AU66">
        <v>9.9</v>
      </c>
      <c r="AW66" s="24">
        <f t="shared" si="28"/>
        <v>60</v>
      </c>
      <c r="AX66" s="22">
        <v>0</v>
      </c>
      <c r="AY66" s="22">
        <v>0</v>
      </c>
      <c r="AZ66" s="22">
        <v>0</v>
      </c>
      <c r="BA66" s="23">
        <v>6.8</v>
      </c>
      <c r="BC66">
        <f t="shared" si="29"/>
        <v>60</v>
      </c>
      <c r="BD66">
        <v>0</v>
      </c>
      <c r="BE66">
        <v>0</v>
      </c>
      <c r="BF66">
        <v>0.1</v>
      </c>
      <c r="BG66">
        <v>7.7</v>
      </c>
    </row>
    <row r="67" spans="1:59" x14ac:dyDescent="0.25">
      <c r="A67">
        <f t="shared" si="25"/>
        <v>90</v>
      </c>
      <c r="B67">
        <v>0</v>
      </c>
      <c r="C67">
        <v>1.9</v>
      </c>
      <c r="D67">
        <v>25.3</v>
      </c>
      <c r="E67">
        <v>52.2</v>
      </c>
      <c r="V67">
        <f t="shared" si="26"/>
        <v>90</v>
      </c>
      <c r="W67">
        <v>0</v>
      </c>
      <c r="X67">
        <v>1.5</v>
      </c>
      <c r="Y67">
        <v>23.2</v>
      </c>
      <c r="Z67">
        <v>53</v>
      </c>
      <c r="AQ67">
        <f t="shared" si="27"/>
        <v>75</v>
      </c>
      <c r="AR67">
        <v>0</v>
      </c>
      <c r="AS67">
        <v>0</v>
      </c>
      <c r="AT67">
        <v>0</v>
      </c>
      <c r="AU67">
        <v>4.3</v>
      </c>
      <c r="AW67" s="24">
        <f t="shared" si="28"/>
        <v>75</v>
      </c>
      <c r="AX67" s="22">
        <v>0</v>
      </c>
      <c r="AY67" s="22">
        <v>0</v>
      </c>
      <c r="AZ67" s="22">
        <v>0</v>
      </c>
      <c r="BA67" s="23">
        <v>0.9</v>
      </c>
      <c r="BC67">
        <f t="shared" si="29"/>
        <v>75</v>
      </c>
      <c r="BD67">
        <v>0</v>
      </c>
      <c r="BE67">
        <v>0</v>
      </c>
      <c r="BF67">
        <v>0</v>
      </c>
      <c r="BG67">
        <v>0.6</v>
      </c>
    </row>
    <row r="68" spans="1:59" ht="15.75" thickBot="1" x14ac:dyDescent="0.3">
      <c r="AQ68">
        <f t="shared" si="27"/>
        <v>90</v>
      </c>
      <c r="AR68">
        <v>0</v>
      </c>
      <c r="AS68">
        <v>0</v>
      </c>
      <c r="AT68">
        <v>0</v>
      </c>
      <c r="AU68">
        <v>12</v>
      </c>
      <c r="AW68" s="25">
        <f t="shared" si="28"/>
        <v>90</v>
      </c>
      <c r="AX68" s="26">
        <v>0</v>
      </c>
      <c r="AY68" s="26">
        <v>0</v>
      </c>
      <c r="AZ68" s="26">
        <v>0</v>
      </c>
      <c r="BA68" s="27">
        <v>3.2</v>
      </c>
      <c r="BC68">
        <f t="shared" si="29"/>
        <v>90</v>
      </c>
      <c r="BD68">
        <v>0</v>
      </c>
      <c r="BE68">
        <v>0</v>
      </c>
      <c r="BF68">
        <v>0</v>
      </c>
      <c r="BG68">
        <v>1.7</v>
      </c>
    </row>
    <row r="69" spans="1:59" x14ac:dyDescent="0.25">
      <c r="A69" t="s">
        <v>48</v>
      </c>
      <c r="B69" t="s">
        <v>90</v>
      </c>
      <c r="C69" t="s">
        <v>88</v>
      </c>
      <c r="D69">
        <v>7</v>
      </c>
    </row>
    <row r="70" spans="1:59" x14ac:dyDescent="0.25">
      <c r="A70" t="s">
        <v>50</v>
      </c>
      <c r="B70">
        <v>60</v>
      </c>
      <c r="C70">
        <v>50</v>
      </c>
      <c r="D70">
        <v>40</v>
      </c>
      <c r="E70">
        <v>30</v>
      </c>
      <c r="AY70" t="s">
        <v>88</v>
      </c>
      <c r="AZ70">
        <v>2</v>
      </c>
    </row>
    <row r="71" spans="1:59" x14ac:dyDescent="0.25">
      <c r="A71">
        <v>0</v>
      </c>
      <c r="B71">
        <v>0</v>
      </c>
      <c r="C71">
        <v>0</v>
      </c>
      <c r="D71">
        <v>0</v>
      </c>
      <c r="E71">
        <v>1.6</v>
      </c>
      <c r="AW71" s="17" t="s">
        <v>109</v>
      </c>
      <c r="AX71" t="s">
        <v>90</v>
      </c>
      <c r="AY71" t="s">
        <v>89</v>
      </c>
      <c r="AZ71">
        <v>3</v>
      </c>
    </row>
    <row r="72" spans="1:59" x14ac:dyDescent="0.25">
      <c r="A72">
        <f t="shared" ref="A72:A77" si="30">A71+15</f>
        <v>15</v>
      </c>
      <c r="B72">
        <v>0</v>
      </c>
      <c r="C72">
        <v>0</v>
      </c>
      <c r="D72">
        <v>0</v>
      </c>
      <c r="E72">
        <v>0.4</v>
      </c>
      <c r="AW72" t="s">
        <v>50</v>
      </c>
      <c r="AX72">
        <v>60</v>
      </c>
      <c r="AY72">
        <v>50</v>
      </c>
      <c r="AZ72">
        <v>40</v>
      </c>
      <c r="BA72">
        <v>30</v>
      </c>
    </row>
    <row r="73" spans="1:59" x14ac:dyDescent="0.25">
      <c r="A73">
        <f t="shared" si="30"/>
        <v>30</v>
      </c>
      <c r="B73">
        <v>0</v>
      </c>
      <c r="C73">
        <v>0</v>
      </c>
      <c r="D73">
        <v>0</v>
      </c>
      <c r="E73">
        <v>3.8</v>
      </c>
      <c r="AW73">
        <v>0</v>
      </c>
      <c r="AX73">
        <v>0</v>
      </c>
      <c r="AY73">
        <v>0</v>
      </c>
      <c r="AZ73">
        <v>0</v>
      </c>
      <c r="BA73">
        <v>0.5</v>
      </c>
    </row>
    <row r="74" spans="1:59" x14ac:dyDescent="0.25">
      <c r="A74">
        <f t="shared" si="30"/>
        <v>45</v>
      </c>
      <c r="B74">
        <v>0</v>
      </c>
      <c r="C74">
        <v>0</v>
      </c>
      <c r="D74">
        <v>0</v>
      </c>
      <c r="E74">
        <v>12.4</v>
      </c>
      <c r="AW74">
        <f t="shared" ref="AW74:AW79" si="31">AW73+15</f>
        <v>15</v>
      </c>
      <c r="AX74">
        <v>0</v>
      </c>
      <c r="AY74">
        <v>0</v>
      </c>
      <c r="AZ74">
        <v>0</v>
      </c>
      <c r="BA74">
        <v>0.1</v>
      </c>
    </row>
    <row r="75" spans="1:59" x14ac:dyDescent="0.25">
      <c r="A75">
        <f t="shared" si="30"/>
        <v>60</v>
      </c>
      <c r="B75">
        <v>0</v>
      </c>
      <c r="C75">
        <v>0</v>
      </c>
      <c r="D75">
        <v>0.3</v>
      </c>
      <c r="E75">
        <v>36.700000000000003</v>
      </c>
      <c r="AW75">
        <f t="shared" si="31"/>
        <v>30</v>
      </c>
      <c r="AX75">
        <v>0</v>
      </c>
      <c r="AY75">
        <v>0</v>
      </c>
      <c r="AZ75">
        <v>0</v>
      </c>
      <c r="BA75">
        <v>0.1</v>
      </c>
    </row>
    <row r="76" spans="1:59" x14ac:dyDescent="0.25">
      <c r="A76">
        <f t="shared" si="30"/>
        <v>75</v>
      </c>
      <c r="B76">
        <v>5.9</v>
      </c>
      <c r="C76">
        <v>35.5</v>
      </c>
      <c r="D76">
        <v>55.4</v>
      </c>
      <c r="E76">
        <v>62.8</v>
      </c>
      <c r="AW76">
        <f t="shared" si="31"/>
        <v>45</v>
      </c>
      <c r="AX76">
        <v>0</v>
      </c>
      <c r="AY76">
        <v>0</v>
      </c>
      <c r="AZ76">
        <v>0</v>
      </c>
      <c r="BA76">
        <v>0.9</v>
      </c>
    </row>
    <row r="77" spans="1:59" x14ac:dyDescent="0.25">
      <c r="A77">
        <f t="shared" si="30"/>
        <v>90</v>
      </c>
      <c r="B77">
        <v>100</v>
      </c>
      <c r="C77">
        <v>100</v>
      </c>
      <c r="D77">
        <v>99.4</v>
      </c>
      <c r="E77">
        <v>86.6</v>
      </c>
      <c r="AW77">
        <f t="shared" si="31"/>
        <v>60</v>
      </c>
      <c r="AX77">
        <v>0</v>
      </c>
      <c r="AY77">
        <v>0</v>
      </c>
      <c r="AZ77">
        <v>0</v>
      </c>
      <c r="BA77">
        <v>7.5</v>
      </c>
    </row>
    <row r="78" spans="1:59" x14ac:dyDescent="0.25">
      <c r="AW78">
        <f t="shared" si="31"/>
        <v>75</v>
      </c>
      <c r="AX78">
        <v>0</v>
      </c>
      <c r="AY78">
        <v>0</v>
      </c>
      <c r="AZ78">
        <v>0</v>
      </c>
      <c r="BA78">
        <v>10.199999999999999</v>
      </c>
    </row>
    <row r="79" spans="1:59" x14ac:dyDescent="0.25">
      <c r="A79" t="s">
        <v>48</v>
      </c>
      <c r="B79" t="s">
        <v>90</v>
      </c>
      <c r="C79" t="s">
        <v>88</v>
      </c>
      <c r="D79">
        <v>20</v>
      </c>
      <c r="AW79">
        <f t="shared" si="31"/>
        <v>90</v>
      </c>
      <c r="AX79">
        <v>0</v>
      </c>
      <c r="AY79">
        <v>0</v>
      </c>
      <c r="AZ79">
        <v>0</v>
      </c>
      <c r="BA79">
        <v>19.899999999999999</v>
      </c>
    </row>
    <row r="80" spans="1:59" x14ac:dyDescent="0.25">
      <c r="A80" t="s">
        <v>50</v>
      </c>
      <c r="B80">
        <v>60</v>
      </c>
      <c r="C80">
        <v>50</v>
      </c>
      <c r="D80">
        <v>40</v>
      </c>
      <c r="E80">
        <v>30</v>
      </c>
    </row>
    <row r="81" spans="1:6" x14ac:dyDescent="0.25">
      <c r="A81">
        <v>0</v>
      </c>
      <c r="B81">
        <v>100</v>
      </c>
      <c r="C81">
        <v>100</v>
      </c>
      <c r="D81">
        <v>100</v>
      </c>
      <c r="E81">
        <v>100</v>
      </c>
      <c r="F81" t="s">
        <v>94</v>
      </c>
    </row>
    <row r="82" spans="1:6" x14ac:dyDescent="0.25">
      <c r="A82">
        <f t="shared" ref="A82:A87" si="32">A81+15</f>
        <v>15</v>
      </c>
      <c r="B82">
        <v>100</v>
      </c>
      <c r="C82">
        <v>100</v>
      </c>
      <c r="D82">
        <v>100</v>
      </c>
      <c r="E82">
        <v>100</v>
      </c>
    </row>
    <row r="83" spans="1:6" x14ac:dyDescent="0.25">
      <c r="A83">
        <f t="shared" si="32"/>
        <v>30</v>
      </c>
      <c r="B83">
        <v>100</v>
      </c>
      <c r="C83">
        <v>100</v>
      </c>
      <c r="D83">
        <v>100</v>
      </c>
      <c r="E83">
        <v>100</v>
      </c>
    </row>
    <row r="84" spans="1:6" x14ac:dyDescent="0.25">
      <c r="A84">
        <f t="shared" si="32"/>
        <v>45</v>
      </c>
      <c r="B84">
        <v>100</v>
      </c>
      <c r="C84">
        <v>100</v>
      </c>
      <c r="D84">
        <v>100</v>
      </c>
      <c r="E84">
        <v>100</v>
      </c>
    </row>
    <row r="85" spans="1:6" x14ac:dyDescent="0.25">
      <c r="A85">
        <f t="shared" si="32"/>
        <v>60</v>
      </c>
      <c r="B85">
        <v>100</v>
      </c>
      <c r="C85">
        <v>100</v>
      </c>
      <c r="D85">
        <v>100</v>
      </c>
      <c r="E85">
        <v>100</v>
      </c>
    </row>
    <row r="86" spans="1:6" x14ac:dyDescent="0.25">
      <c r="A86">
        <f t="shared" si="32"/>
        <v>75</v>
      </c>
      <c r="B86">
        <v>100</v>
      </c>
      <c r="C86">
        <v>100</v>
      </c>
      <c r="D86">
        <v>100</v>
      </c>
      <c r="E86">
        <v>100</v>
      </c>
    </row>
    <row r="87" spans="1:6" x14ac:dyDescent="0.25">
      <c r="A87">
        <f t="shared" si="32"/>
        <v>90</v>
      </c>
      <c r="B87">
        <v>100</v>
      </c>
      <c r="C87">
        <v>100</v>
      </c>
      <c r="D87">
        <v>100</v>
      </c>
      <c r="E87">
        <v>100</v>
      </c>
    </row>
  </sheetData>
  <conditionalFormatting sqref="B10:E16">
    <cfRule type="colorScale" priority="106">
      <colorScale>
        <cfvo type="num" val="4.55"/>
        <cfvo type="num" val="4.55"/>
        <color theme="0"/>
        <color rgb="FFFF0000"/>
      </colorScale>
    </cfRule>
    <cfRule type="colorScale" priority="107">
      <colorScale>
        <cfvo type="num" val="4.55"/>
        <cfvo type="num" val="100"/>
        <color rgb="FFFF0000"/>
        <color theme="0"/>
      </colorScale>
    </cfRule>
    <cfRule type="colorScale" priority="108">
      <colorScale>
        <cfvo type="num" val="4.55"/>
        <cfvo type="max"/>
        <color rgb="FFFF7128"/>
        <color rgb="FFFFEF9C"/>
      </colorScale>
    </cfRule>
  </conditionalFormatting>
  <conditionalFormatting sqref="B20:E26">
    <cfRule type="colorScale" priority="103">
      <colorScale>
        <cfvo type="num" val="4.55"/>
        <cfvo type="num" val="4.55"/>
        <color theme="0"/>
        <color rgb="FFFF0000"/>
      </colorScale>
    </cfRule>
    <cfRule type="colorScale" priority="104">
      <colorScale>
        <cfvo type="num" val="4.55"/>
        <cfvo type="num" val="100"/>
        <color rgb="FFFF0000"/>
        <color theme="0"/>
      </colorScale>
    </cfRule>
    <cfRule type="colorScale" priority="105">
      <colorScale>
        <cfvo type="num" val="4.55"/>
        <cfvo type="max"/>
        <color rgb="FFFF7128"/>
        <color rgb="FFFFEF9C"/>
      </colorScale>
    </cfRule>
  </conditionalFormatting>
  <conditionalFormatting sqref="B31:E38">
    <cfRule type="colorScale" priority="100">
      <colorScale>
        <cfvo type="num" val="4.55"/>
        <cfvo type="num" val="4.55"/>
        <color theme="0"/>
        <color rgb="FFFF0000"/>
      </colorScale>
    </cfRule>
    <cfRule type="colorScale" priority="101">
      <colorScale>
        <cfvo type="num" val="4.55"/>
        <cfvo type="num" val="100"/>
        <color rgb="FFFF0000"/>
        <color theme="0"/>
      </colorScale>
    </cfRule>
    <cfRule type="colorScale" priority="102">
      <colorScale>
        <cfvo type="num" val="4.55"/>
        <cfvo type="max"/>
        <color rgb="FFFF7128"/>
        <color rgb="FFFFEF9C"/>
      </colorScale>
    </cfRule>
  </conditionalFormatting>
  <conditionalFormatting sqref="B41:E48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B51:E57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B61:E67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B71:E77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B80:E87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Q31:T37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W31:Z37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Q20:T26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Q10:T16">
    <cfRule type="colorScale" priority="73">
      <colorScale>
        <cfvo type="num" val="4.55"/>
        <cfvo type="num" val="4.55"/>
        <color theme="0"/>
        <color rgb="FFFF0000"/>
      </colorScale>
    </cfRule>
    <cfRule type="colorScale" priority="74">
      <colorScale>
        <cfvo type="num" val="4.55"/>
        <cfvo type="num" val="100"/>
        <color rgb="FFFF0000"/>
        <color theme="0"/>
      </colorScale>
    </cfRule>
    <cfRule type="colorScale" priority="75">
      <colorScale>
        <cfvo type="num" val="4.55"/>
        <cfvo type="max"/>
        <color rgb="FFFF7128"/>
        <color rgb="FFFFEF9C"/>
      </colorScale>
    </cfRule>
  </conditionalFormatting>
  <conditionalFormatting sqref="W20:Z26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W10:Z16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W41:Z47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Q41:T47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W51:Z57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W61:Z67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Q51:T57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R51:AU57 AT59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X51:BA57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H51:K57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H41:K47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L51:AO57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AF51:AI57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F40:AI46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AL40:AO4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AR40:AU46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AF29:AI35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AR62:AU68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AZ59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AX62:BA68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BF59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D62:BG68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Z70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X73:BA79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J17"/>
  <sheetViews>
    <sheetView topLeftCell="K1" workbookViewId="0">
      <selection activeCell="R11" sqref="R11:R17"/>
    </sheetView>
  </sheetViews>
  <sheetFormatPr defaultRowHeight="15" x14ac:dyDescent="0.25"/>
  <sheetData>
    <row r="5" spans="2:36" x14ac:dyDescent="0.25">
      <c r="AG5" t="s">
        <v>165</v>
      </c>
    </row>
    <row r="6" spans="2:36" x14ac:dyDescent="0.25">
      <c r="B6" t="s">
        <v>168</v>
      </c>
      <c r="H6" t="s">
        <v>170</v>
      </c>
      <c r="N6" t="s">
        <v>169</v>
      </c>
      <c r="T6" t="s">
        <v>171</v>
      </c>
      <c r="Z6" t="s">
        <v>172</v>
      </c>
      <c r="AG6" t="s">
        <v>166</v>
      </c>
    </row>
    <row r="7" spans="2:36" ht="15.75" thickBot="1" x14ac:dyDescent="0.3">
      <c r="B7" t="s">
        <v>167</v>
      </c>
      <c r="H7" t="s">
        <v>167</v>
      </c>
      <c r="N7" t="s">
        <v>167</v>
      </c>
      <c r="T7" t="s">
        <v>167</v>
      </c>
      <c r="Z7" t="s">
        <v>167</v>
      </c>
      <c r="AG7" t="s">
        <v>167</v>
      </c>
    </row>
    <row r="8" spans="2:36" x14ac:dyDescent="0.25">
      <c r="B8" s="18"/>
      <c r="C8" s="19"/>
      <c r="D8" s="19" t="s">
        <v>88</v>
      </c>
      <c r="E8" s="19">
        <v>2</v>
      </c>
      <c r="F8" s="20"/>
      <c r="G8" s="22"/>
      <c r="H8" s="18"/>
      <c r="I8" s="19"/>
      <c r="J8" s="19" t="s">
        <v>88</v>
      </c>
      <c r="K8" s="19">
        <v>2</v>
      </c>
      <c r="L8" s="20"/>
      <c r="N8" s="18"/>
      <c r="O8" s="19"/>
      <c r="P8" s="19" t="s">
        <v>88</v>
      </c>
      <c r="Q8" s="19">
        <v>2</v>
      </c>
      <c r="R8" s="20"/>
      <c r="T8" s="18"/>
      <c r="U8" s="19"/>
      <c r="V8" s="19" t="s">
        <v>88</v>
      </c>
      <c r="W8" s="19">
        <v>2</v>
      </c>
      <c r="X8" s="20"/>
      <c r="Z8" s="18"/>
      <c r="AA8" s="19"/>
      <c r="AB8" s="19" t="s">
        <v>88</v>
      </c>
      <c r="AC8" s="19">
        <v>2</v>
      </c>
      <c r="AD8" s="20"/>
      <c r="AF8" s="18"/>
      <c r="AG8" s="19"/>
      <c r="AH8" s="19" t="s">
        <v>88</v>
      </c>
      <c r="AI8" s="19">
        <v>2</v>
      </c>
      <c r="AJ8" s="20"/>
    </row>
    <row r="9" spans="2:36" x14ac:dyDescent="0.25">
      <c r="B9" s="21" t="s">
        <v>109</v>
      </c>
      <c r="C9" s="22" t="s">
        <v>90</v>
      </c>
      <c r="D9" s="22" t="s">
        <v>89</v>
      </c>
      <c r="E9" s="22">
        <v>2.5</v>
      </c>
      <c r="F9" s="23"/>
      <c r="G9" s="22"/>
      <c r="H9" s="21" t="s">
        <v>109</v>
      </c>
      <c r="I9" s="22" t="s">
        <v>90</v>
      </c>
      <c r="J9" s="22" t="s">
        <v>89</v>
      </c>
      <c r="K9" s="22">
        <v>2.5</v>
      </c>
      <c r="L9" s="23"/>
      <c r="N9" s="21" t="s">
        <v>109</v>
      </c>
      <c r="O9" s="22" t="s">
        <v>90</v>
      </c>
      <c r="P9" s="22" t="s">
        <v>89</v>
      </c>
      <c r="Q9" s="22">
        <v>2.5</v>
      </c>
      <c r="R9" s="23"/>
      <c r="T9" s="21" t="s">
        <v>109</v>
      </c>
      <c r="U9" s="22" t="s">
        <v>90</v>
      </c>
      <c r="V9" s="22" t="s">
        <v>89</v>
      </c>
      <c r="W9" s="22">
        <v>2.5</v>
      </c>
      <c r="X9" s="23"/>
      <c r="Z9" s="21" t="s">
        <v>109</v>
      </c>
      <c r="AA9" s="22" t="s">
        <v>90</v>
      </c>
      <c r="AB9" s="22" t="s">
        <v>89</v>
      </c>
      <c r="AC9" s="22">
        <v>2.5</v>
      </c>
      <c r="AD9" s="23"/>
      <c r="AF9" s="21" t="s">
        <v>109</v>
      </c>
      <c r="AG9" s="22" t="s">
        <v>90</v>
      </c>
      <c r="AH9" s="22" t="s">
        <v>89</v>
      </c>
      <c r="AI9" s="22">
        <v>2.5</v>
      </c>
      <c r="AJ9" s="23"/>
    </row>
    <row r="10" spans="2:36" x14ac:dyDescent="0.25">
      <c r="B10" s="24" t="s">
        <v>50</v>
      </c>
      <c r="C10" s="22">
        <v>60</v>
      </c>
      <c r="D10" s="22">
        <v>50</v>
      </c>
      <c r="E10" s="22">
        <v>40</v>
      </c>
      <c r="F10" s="23">
        <v>30</v>
      </c>
      <c r="G10" s="22"/>
      <c r="H10" s="24" t="s">
        <v>50</v>
      </c>
      <c r="I10" s="22">
        <v>60</v>
      </c>
      <c r="J10" s="22">
        <v>50</v>
      </c>
      <c r="K10" s="22">
        <v>40</v>
      </c>
      <c r="L10" s="23">
        <v>30</v>
      </c>
      <c r="N10" s="24" t="s">
        <v>50</v>
      </c>
      <c r="O10" s="22">
        <v>60</v>
      </c>
      <c r="P10" s="22">
        <v>50</v>
      </c>
      <c r="Q10" s="22">
        <v>40</v>
      </c>
      <c r="R10" s="23">
        <v>30</v>
      </c>
      <c r="T10" s="24" t="s">
        <v>50</v>
      </c>
      <c r="U10" s="22">
        <v>60</v>
      </c>
      <c r="V10" s="22">
        <v>50</v>
      </c>
      <c r="W10" s="22">
        <v>40</v>
      </c>
      <c r="X10" s="23">
        <v>30</v>
      </c>
      <c r="Z10" s="24" t="s">
        <v>50</v>
      </c>
      <c r="AA10" s="22">
        <v>60</v>
      </c>
      <c r="AB10" s="22">
        <v>50</v>
      </c>
      <c r="AC10" s="22">
        <v>40</v>
      </c>
      <c r="AD10" s="23">
        <v>30</v>
      </c>
      <c r="AF10" s="24" t="s">
        <v>50</v>
      </c>
      <c r="AG10" s="22">
        <v>60</v>
      </c>
      <c r="AH10" s="22">
        <v>50</v>
      </c>
      <c r="AI10" s="22">
        <v>40</v>
      </c>
      <c r="AJ10" s="23">
        <v>30</v>
      </c>
    </row>
    <row r="11" spans="2:36" x14ac:dyDescent="0.25">
      <c r="B11" s="24">
        <v>0</v>
      </c>
      <c r="C11" s="22">
        <v>0</v>
      </c>
      <c r="D11" s="22">
        <v>0</v>
      </c>
      <c r="E11" s="22">
        <v>0</v>
      </c>
      <c r="F11" s="23">
        <v>0.1</v>
      </c>
      <c r="G11" s="22"/>
      <c r="H11" s="24">
        <v>0</v>
      </c>
      <c r="I11" s="22">
        <v>0</v>
      </c>
      <c r="J11" s="22">
        <v>0</v>
      </c>
      <c r="K11" s="22">
        <v>0</v>
      </c>
      <c r="L11" s="23">
        <v>0.5</v>
      </c>
      <c r="N11" s="24">
        <v>0</v>
      </c>
      <c r="O11" s="22">
        <v>0</v>
      </c>
      <c r="P11" s="22">
        <v>0</v>
      </c>
      <c r="Q11" s="22">
        <v>0</v>
      </c>
      <c r="R11" s="23">
        <v>1.6</v>
      </c>
      <c r="T11" s="24">
        <v>0</v>
      </c>
      <c r="U11" s="22">
        <v>0</v>
      </c>
      <c r="V11" s="22">
        <v>0</v>
      </c>
      <c r="W11" s="22">
        <v>0</v>
      </c>
      <c r="X11" s="23">
        <v>3.2</v>
      </c>
      <c r="Z11" s="24">
        <v>0</v>
      </c>
      <c r="AA11" s="22">
        <v>0</v>
      </c>
      <c r="AB11" s="22">
        <v>0</v>
      </c>
      <c r="AC11" s="22">
        <v>0</v>
      </c>
      <c r="AD11" s="23">
        <v>5.7</v>
      </c>
      <c r="AF11" s="24">
        <v>0</v>
      </c>
      <c r="AG11" s="22">
        <v>0</v>
      </c>
      <c r="AH11" s="22">
        <v>0</v>
      </c>
      <c r="AI11" s="22">
        <v>0</v>
      </c>
      <c r="AJ11" s="23">
        <v>7.7</v>
      </c>
    </row>
    <row r="12" spans="2:36" x14ac:dyDescent="0.25">
      <c r="B12" s="24">
        <f t="shared" ref="B12:B17" si="0">B11+15</f>
        <v>15</v>
      </c>
      <c r="C12" s="22">
        <v>0</v>
      </c>
      <c r="D12" s="22">
        <v>0</v>
      </c>
      <c r="E12" s="22">
        <v>0</v>
      </c>
      <c r="F12" s="23">
        <v>0.2</v>
      </c>
      <c r="G12" s="22"/>
      <c r="H12" s="24">
        <f t="shared" ref="H12:H17" si="1">H11+15</f>
        <v>15</v>
      </c>
      <c r="I12" s="22">
        <v>0</v>
      </c>
      <c r="J12" s="22">
        <v>0</v>
      </c>
      <c r="K12" s="22">
        <v>0</v>
      </c>
      <c r="L12" s="23">
        <v>0.3</v>
      </c>
      <c r="N12" s="24">
        <f t="shared" ref="N12:N17" si="2">N11+15</f>
        <v>15</v>
      </c>
      <c r="O12" s="22">
        <v>0</v>
      </c>
      <c r="P12" s="22">
        <v>0</v>
      </c>
      <c r="Q12" s="22">
        <v>0</v>
      </c>
      <c r="R12" s="23">
        <v>0.1</v>
      </c>
      <c r="T12" s="24">
        <f t="shared" ref="T12:T17" si="3">T11+15</f>
        <v>15</v>
      </c>
      <c r="U12" s="22">
        <v>0</v>
      </c>
      <c r="V12" s="22">
        <v>0</v>
      </c>
      <c r="W12" s="22">
        <v>0</v>
      </c>
      <c r="X12" s="23">
        <v>0.1</v>
      </c>
      <c r="Z12" s="24">
        <f t="shared" ref="Z12:Z17" si="4">Z11+15</f>
        <v>15</v>
      </c>
      <c r="AA12" s="22">
        <v>0</v>
      </c>
      <c r="AB12" s="22">
        <v>0</v>
      </c>
      <c r="AC12" s="22">
        <v>0</v>
      </c>
      <c r="AD12" s="23">
        <v>1</v>
      </c>
      <c r="AF12" s="24">
        <f t="shared" ref="AF12:AF17" si="5">AF11+15</f>
        <v>15</v>
      </c>
      <c r="AG12" s="22">
        <v>0</v>
      </c>
      <c r="AH12" s="22">
        <v>0</v>
      </c>
      <c r="AI12" s="22">
        <v>0</v>
      </c>
      <c r="AJ12" s="23">
        <v>1.8</v>
      </c>
    </row>
    <row r="13" spans="2:36" x14ac:dyDescent="0.25">
      <c r="B13" s="24">
        <f t="shared" si="0"/>
        <v>30</v>
      </c>
      <c r="C13" s="22">
        <v>0</v>
      </c>
      <c r="D13" s="22">
        <v>0</v>
      </c>
      <c r="E13" s="22">
        <v>0</v>
      </c>
      <c r="F13" s="23">
        <v>1.3</v>
      </c>
      <c r="G13" s="22"/>
      <c r="H13" s="24">
        <f t="shared" si="1"/>
        <v>30</v>
      </c>
      <c r="I13" s="22">
        <v>0</v>
      </c>
      <c r="J13" s="22">
        <v>0</v>
      </c>
      <c r="K13" s="22">
        <v>0</v>
      </c>
      <c r="L13" s="23">
        <v>0.9</v>
      </c>
      <c r="N13" s="24">
        <f t="shared" si="2"/>
        <v>30</v>
      </c>
      <c r="O13" s="22">
        <v>0</v>
      </c>
      <c r="P13" s="22">
        <v>0</v>
      </c>
      <c r="Q13" s="22">
        <v>0</v>
      </c>
      <c r="R13" s="23">
        <v>1</v>
      </c>
      <c r="T13" s="24">
        <f t="shared" si="3"/>
        <v>30</v>
      </c>
      <c r="U13" s="22">
        <v>0</v>
      </c>
      <c r="V13" s="22">
        <v>0</v>
      </c>
      <c r="W13" s="22">
        <v>0</v>
      </c>
      <c r="X13" s="23">
        <v>0.4</v>
      </c>
      <c r="Z13" s="24">
        <f t="shared" si="4"/>
        <v>30</v>
      </c>
      <c r="AA13" s="22">
        <v>0</v>
      </c>
      <c r="AB13" s="22">
        <v>0</v>
      </c>
      <c r="AC13" s="22">
        <v>0</v>
      </c>
      <c r="AD13" s="23">
        <v>0.7</v>
      </c>
      <c r="AF13" s="24">
        <f t="shared" si="5"/>
        <v>30</v>
      </c>
      <c r="AG13" s="22">
        <v>0</v>
      </c>
      <c r="AH13" s="22">
        <v>0</v>
      </c>
      <c r="AI13" s="22">
        <v>0</v>
      </c>
      <c r="AJ13" s="23">
        <v>0.9</v>
      </c>
    </row>
    <row r="14" spans="2:36" x14ac:dyDescent="0.25">
      <c r="B14" s="24">
        <f t="shared" si="0"/>
        <v>45</v>
      </c>
      <c r="C14" s="22">
        <v>0</v>
      </c>
      <c r="D14" s="22">
        <v>0</v>
      </c>
      <c r="E14" s="22">
        <v>0</v>
      </c>
      <c r="F14" s="23">
        <v>5.7</v>
      </c>
      <c r="G14" s="22"/>
      <c r="H14" s="24">
        <f t="shared" si="1"/>
        <v>45</v>
      </c>
      <c r="I14" s="22">
        <v>0</v>
      </c>
      <c r="J14" s="22">
        <v>0</v>
      </c>
      <c r="K14" s="22">
        <v>0</v>
      </c>
      <c r="L14" s="23">
        <v>5.6</v>
      </c>
      <c r="N14" s="24">
        <f t="shared" si="2"/>
        <v>45</v>
      </c>
      <c r="O14" s="22">
        <v>0</v>
      </c>
      <c r="P14" s="22">
        <v>0</v>
      </c>
      <c r="Q14" s="22">
        <v>0</v>
      </c>
      <c r="R14" s="23">
        <v>2.2999999999999998</v>
      </c>
      <c r="T14" s="24">
        <f t="shared" si="3"/>
        <v>45</v>
      </c>
      <c r="U14" s="22">
        <v>0</v>
      </c>
      <c r="V14" s="22">
        <v>0</v>
      </c>
      <c r="W14" s="22">
        <v>0</v>
      </c>
      <c r="X14" s="23">
        <v>1.7</v>
      </c>
      <c r="Z14" s="24">
        <f t="shared" si="4"/>
        <v>45</v>
      </c>
      <c r="AA14" s="22">
        <v>0</v>
      </c>
      <c r="AB14" s="22">
        <v>0</v>
      </c>
      <c r="AC14" s="22">
        <v>0</v>
      </c>
      <c r="AD14" s="23">
        <v>1</v>
      </c>
      <c r="AF14" s="24">
        <f t="shared" si="5"/>
        <v>45</v>
      </c>
      <c r="AG14" s="22">
        <v>0</v>
      </c>
      <c r="AH14" s="22">
        <v>0</v>
      </c>
      <c r="AI14" s="22">
        <v>0</v>
      </c>
      <c r="AJ14" s="23">
        <v>0.3</v>
      </c>
    </row>
    <row r="15" spans="2:36" x14ac:dyDescent="0.25">
      <c r="B15" s="24">
        <f t="shared" si="0"/>
        <v>60</v>
      </c>
      <c r="C15" s="22">
        <v>0</v>
      </c>
      <c r="D15" s="22">
        <v>0</v>
      </c>
      <c r="E15" s="22">
        <v>0.1</v>
      </c>
      <c r="F15" s="23">
        <v>13.9</v>
      </c>
      <c r="G15" s="22"/>
      <c r="H15" s="24">
        <f t="shared" si="1"/>
        <v>60</v>
      </c>
      <c r="I15" s="22">
        <v>0</v>
      </c>
      <c r="J15" s="22">
        <v>0</v>
      </c>
      <c r="K15" s="22">
        <v>0</v>
      </c>
      <c r="L15" s="23">
        <v>6</v>
      </c>
      <c r="N15" s="24">
        <f t="shared" si="2"/>
        <v>60</v>
      </c>
      <c r="O15" s="22">
        <v>0</v>
      </c>
      <c r="P15" s="22">
        <v>0</v>
      </c>
      <c r="Q15" s="22">
        <v>0</v>
      </c>
      <c r="R15" s="23">
        <v>2.6</v>
      </c>
      <c r="T15" s="24">
        <f t="shared" si="3"/>
        <v>60</v>
      </c>
      <c r="U15" s="22">
        <v>0</v>
      </c>
      <c r="V15" s="22">
        <v>0</v>
      </c>
      <c r="W15" s="22">
        <v>0</v>
      </c>
      <c r="X15" s="23">
        <v>0.7</v>
      </c>
      <c r="Z15" s="24">
        <f t="shared" si="4"/>
        <v>60</v>
      </c>
      <c r="AA15" s="22">
        <v>0</v>
      </c>
      <c r="AB15" s="22">
        <v>0</v>
      </c>
      <c r="AC15" s="22">
        <v>0</v>
      </c>
      <c r="AD15" s="23">
        <v>0</v>
      </c>
      <c r="AF15" s="24">
        <f t="shared" si="5"/>
        <v>60</v>
      </c>
      <c r="AG15" s="22">
        <v>0</v>
      </c>
      <c r="AH15" s="22">
        <v>0</v>
      </c>
      <c r="AI15" s="22">
        <v>0</v>
      </c>
      <c r="AJ15" s="23">
        <v>0.2</v>
      </c>
    </row>
    <row r="16" spans="2:36" x14ac:dyDescent="0.25">
      <c r="B16" s="24">
        <f t="shared" si="0"/>
        <v>75</v>
      </c>
      <c r="C16" s="22">
        <v>0</v>
      </c>
      <c r="D16" s="22">
        <v>0</v>
      </c>
      <c r="E16" s="22">
        <v>0</v>
      </c>
      <c r="F16" s="23">
        <v>12.5</v>
      </c>
      <c r="G16" s="22"/>
      <c r="H16" s="24">
        <f t="shared" si="1"/>
        <v>75</v>
      </c>
      <c r="I16" s="22">
        <v>0</v>
      </c>
      <c r="J16" s="22">
        <v>0</v>
      </c>
      <c r="K16" s="22">
        <v>0</v>
      </c>
      <c r="L16" s="23">
        <v>4</v>
      </c>
      <c r="N16" s="24">
        <f t="shared" si="2"/>
        <v>75</v>
      </c>
      <c r="O16" s="22">
        <v>0</v>
      </c>
      <c r="P16" s="22">
        <v>0</v>
      </c>
      <c r="Q16" s="22">
        <v>0</v>
      </c>
      <c r="R16" s="23">
        <v>0.2</v>
      </c>
      <c r="T16" s="24">
        <f t="shared" si="3"/>
        <v>75</v>
      </c>
      <c r="U16" s="22">
        <v>0</v>
      </c>
      <c r="V16" s="22">
        <v>0</v>
      </c>
      <c r="W16" s="22">
        <v>0</v>
      </c>
      <c r="X16" s="23">
        <v>0.2</v>
      </c>
      <c r="Z16" s="24">
        <f t="shared" si="4"/>
        <v>75</v>
      </c>
      <c r="AA16" s="22">
        <v>0</v>
      </c>
      <c r="AB16" s="22">
        <v>0</v>
      </c>
      <c r="AC16" s="22">
        <v>0</v>
      </c>
      <c r="AD16" s="23">
        <v>0.1</v>
      </c>
      <c r="AF16" s="24">
        <f t="shared" si="5"/>
        <v>75</v>
      </c>
      <c r="AG16" s="22">
        <v>0</v>
      </c>
      <c r="AH16" s="22">
        <v>0</v>
      </c>
      <c r="AI16" s="22">
        <v>0</v>
      </c>
      <c r="AJ16" s="23">
        <v>0</v>
      </c>
    </row>
    <row r="17" spans="2:36" ht="15.75" thickBot="1" x14ac:dyDescent="0.3">
      <c r="B17" s="25">
        <f t="shared" si="0"/>
        <v>90</v>
      </c>
      <c r="C17" s="26">
        <v>0</v>
      </c>
      <c r="D17" s="26">
        <v>0</v>
      </c>
      <c r="E17" s="26">
        <v>0</v>
      </c>
      <c r="F17" s="27">
        <v>19</v>
      </c>
      <c r="G17" s="22"/>
      <c r="H17" s="25">
        <f t="shared" si="1"/>
        <v>90</v>
      </c>
      <c r="I17" s="26">
        <v>0</v>
      </c>
      <c r="J17" s="26">
        <v>0</v>
      </c>
      <c r="K17" s="26">
        <v>0</v>
      </c>
      <c r="L17" s="27">
        <v>6.3</v>
      </c>
      <c r="N17" s="25">
        <f t="shared" si="2"/>
        <v>90</v>
      </c>
      <c r="O17" s="26">
        <v>0</v>
      </c>
      <c r="P17" s="26">
        <v>0</v>
      </c>
      <c r="Q17" s="26">
        <v>0</v>
      </c>
      <c r="R17" s="27">
        <v>1.6</v>
      </c>
      <c r="T17" s="25">
        <f t="shared" si="3"/>
        <v>90</v>
      </c>
      <c r="U17" s="26">
        <v>0</v>
      </c>
      <c r="V17" s="26">
        <v>0</v>
      </c>
      <c r="W17" s="26">
        <v>0</v>
      </c>
      <c r="X17" s="27">
        <v>0.4</v>
      </c>
      <c r="Z17" s="25">
        <f t="shared" si="4"/>
        <v>90</v>
      </c>
      <c r="AA17" s="26">
        <v>0</v>
      </c>
      <c r="AB17" s="26">
        <v>0</v>
      </c>
      <c r="AC17" s="26">
        <v>0</v>
      </c>
      <c r="AD17" s="27">
        <v>0.4</v>
      </c>
      <c r="AF17" s="25">
        <f t="shared" si="5"/>
        <v>90</v>
      </c>
      <c r="AG17" s="26">
        <v>0</v>
      </c>
      <c r="AH17" s="26">
        <v>0</v>
      </c>
      <c r="AI17" s="26">
        <v>0</v>
      </c>
      <c r="AJ17" s="27">
        <v>0</v>
      </c>
    </row>
  </sheetData>
  <conditionalFormatting sqref="AI8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G11:AJ17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E8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C11:G17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Q8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O11:R17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K8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I11:L1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W8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U11:X17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C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A11:AD17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FE</vt:lpstr>
      <vt:lpstr>EPS comparison</vt:lpstr>
      <vt:lpstr>II-B2-FE</vt:lpstr>
      <vt:lpstr>EPS-case1</vt:lpstr>
      <vt:lpstr>limiares-case1</vt:lpstr>
      <vt:lpstr>EPS-case2</vt:lpstr>
      <vt:lpstr>limiares-case2</vt:lpstr>
      <vt:lpstr>EPS-case3</vt:lpstr>
      <vt:lpstr>limiares-case3</vt:lpstr>
      <vt:lpstr>conferencias</vt:lpstr>
      <vt:lpstr>FE-causas</vt:lpstr>
      <vt:lpstr>conclusoes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2019-10-25T19:12:58Z</dcterms:modified>
</cp:coreProperties>
</file>