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590"/>
  </bookViews>
  <sheets>
    <sheet name="FE" sheetId="4" r:id="rId1"/>
    <sheet name="EPS comparison" sheetId="2" r:id="rId2"/>
    <sheet name="II-B2-FE" sheetId="1" r:id="rId3"/>
  </sheets>
  <calcPr calcId="152511"/>
</workbook>
</file>

<file path=xl/calcChain.xml><?xml version="1.0" encoding="utf-8"?>
<calcChain xmlns="http://schemas.openxmlformats.org/spreadsheetml/2006/main">
  <c r="T25" i="2" l="1"/>
  <c r="A64" i="2"/>
  <c r="A65" i="2" s="1"/>
  <c r="A66" i="2" s="1"/>
  <c r="A67" i="2" s="1"/>
  <c r="A68" i="2" s="1"/>
  <c r="A69" i="2" s="1"/>
  <c r="A53" i="2"/>
  <c r="A54" i="2" s="1"/>
  <c r="A55" i="2" s="1"/>
  <c r="A56" i="2" s="1"/>
  <c r="A57" i="2" s="1"/>
  <c r="A58" i="2" s="1"/>
  <c r="A42" i="2"/>
  <c r="A43" i="2" s="1"/>
  <c r="A44" i="2" s="1"/>
  <c r="A45" i="2" s="1"/>
  <c r="A46" i="2" s="1"/>
  <c r="A47" i="2" s="1"/>
  <c r="S25" i="2"/>
  <c r="P27" i="2"/>
  <c r="P26" i="2"/>
  <c r="P25" i="2"/>
  <c r="V8" i="2"/>
  <c r="V9" i="2" s="1"/>
  <c r="V10" i="2" s="1"/>
  <c r="V11" i="2" s="1"/>
  <c r="V12" i="2" s="1"/>
  <c r="V13" i="2" s="1"/>
  <c r="A20" i="2"/>
  <c r="A21" i="2" s="1"/>
  <c r="A22" i="2" s="1"/>
  <c r="A23" i="2" s="1"/>
  <c r="A24" i="2" s="1"/>
  <c r="A25" i="2" s="1"/>
  <c r="A11" i="2"/>
  <c r="A12" i="2" s="1"/>
  <c r="A13" i="2" s="1"/>
  <c r="A14" i="2" s="1"/>
  <c r="A15" i="2" s="1"/>
  <c r="A10" i="2"/>
  <c r="A30" i="2"/>
  <c r="A31" i="2"/>
  <c r="A32" i="2" s="1"/>
  <c r="A33" i="2" s="1"/>
  <c r="A34" i="2" s="1"/>
  <c r="A29" i="2"/>
  <c r="L20" i="4"/>
  <c r="K20" i="4"/>
  <c r="J20" i="4"/>
  <c r="I20" i="4"/>
  <c r="L19" i="4"/>
  <c r="K19" i="4"/>
  <c r="J19" i="4"/>
  <c r="I19" i="4"/>
  <c r="L10" i="4"/>
  <c r="K10" i="4"/>
  <c r="J10" i="4"/>
  <c r="I10" i="4"/>
  <c r="L9" i="4"/>
  <c r="K9" i="4"/>
  <c r="J9" i="4"/>
  <c r="I9" i="4"/>
  <c r="J15" i="4"/>
  <c r="K15" i="4"/>
  <c r="L15" i="4"/>
  <c r="I15" i="4"/>
  <c r="J14" i="4"/>
  <c r="K14" i="4"/>
  <c r="L14" i="4"/>
  <c r="I14" i="4"/>
  <c r="H54" i="1" l="1"/>
  <c r="H55" i="1"/>
  <c r="H50" i="1"/>
  <c r="H51" i="1"/>
  <c r="H52" i="1"/>
  <c r="H53" i="1" s="1"/>
  <c r="H49" i="1"/>
  <c r="H48" i="1"/>
  <c r="B33" i="1"/>
  <c r="E34" i="1" s="1"/>
  <c r="C34" i="1" l="1"/>
  <c r="B34" i="1"/>
  <c r="D34" i="1"/>
</calcChain>
</file>

<file path=xl/sharedStrings.xml><?xml version="1.0" encoding="utf-8"?>
<sst xmlns="http://schemas.openxmlformats.org/spreadsheetml/2006/main" count="129" uniqueCount="88">
  <si>
    <t>FE_std_HE</t>
  </si>
  <si>
    <t>FE_mean_HE</t>
  </si>
  <si>
    <t>Resultados para um degrau de fase</t>
  </si>
  <si>
    <t>ks = 10 graus</t>
  </si>
  <si>
    <t>lambda_theta_i = 1;</t>
  </si>
  <si>
    <t>lambda_a_i = 0.5;   % lambda : regularization parameter</t>
  </si>
  <si>
    <t>PATV results</t>
  </si>
  <si>
    <t>mean</t>
  </si>
  <si>
    <t>std</t>
  </si>
  <si>
    <t>lambda_theta_i = 1.5;</t>
  </si>
  <si>
    <t>lambda_theta_i = 0.5;</t>
  </si>
  <si>
    <t>lambda_theta_i = 0.1;</t>
  </si>
  <si>
    <t>kas = 10.1 graus</t>
  </si>
  <si>
    <t>Aplicando correção sistemática com lambda = 1</t>
  </si>
  <si>
    <t xml:space="preserve">Como não sabemos o nível de ruído, adotamos um valor médio </t>
  </si>
  <si>
    <t xml:space="preserve">Correção: </t>
  </si>
  <si>
    <t>Caso II-B2</t>
  </si>
  <si>
    <t>Comparações de FE</t>
  </si>
  <si>
    <t>ATENÇÃO: simulação com phi_0 uniformemente distribuído entre 0 e 90</t>
  </si>
  <si>
    <t>Não sei ainda se teria alguma influência do ângulo phi_0 na estimação de frequencia.</t>
  </si>
  <si>
    <t>FE</t>
  </si>
  <si>
    <t>FE_mean</t>
  </si>
  <si>
    <t>kas = -10</t>
  </si>
  <si>
    <t>kas = -20</t>
  </si>
  <si>
    <t>Pequena perturbação em kas não afeta o desempenho</t>
  </si>
  <si>
    <t>kas = -30</t>
  </si>
  <si>
    <t>kas = -40</t>
  </si>
  <si>
    <t>[Hz/Hz]</t>
  </si>
  <si>
    <t>kas = -50</t>
  </si>
  <si>
    <t>kas = -60</t>
  </si>
  <si>
    <t>O valor do erro sistemático depende bastante de kas</t>
  </si>
  <si>
    <t>Talvez se encontrarmos algum parâmetro no sinal de detecção que seja correlacionado com kas possamos fazer uma calibração do método</t>
  </si>
  <si>
    <t>tentativa: valor máximo do sinal de detecção?</t>
  </si>
  <si>
    <t>mean dmax</t>
  </si>
  <si>
    <t>std_dmax</t>
  </si>
  <si>
    <t>SNR 60 dB</t>
  </si>
  <si>
    <t>kas</t>
  </si>
  <si>
    <t>Table V</t>
  </si>
  <si>
    <t>Table VI</t>
  </si>
  <si>
    <t>SNR</t>
  </si>
  <si>
    <t>case 2</t>
  </si>
  <si>
    <t>case 3</t>
  </si>
  <si>
    <t>km = 1.5e7;</t>
  </si>
  <si>
    <t>kf = 1.1e7;</t>
  </si>
  <si>
    <t>Table IV</t>
  </si>
  <si>
    <t>case 1</t>
  </si>
  <si>
    <t>mean [mHz/Hz]</t>
  </si>
  <si>
    <t>std [mHz/Hz]</t>
  </si>
  <si>
    <t>Case1</t>
  </si>
  <si>
    <t>Case 3</t>
  </si>
  <si>
    <t>phi0</t>
  </si>
  <si>
    <t>lambda_theta_i = 1.;</t>
  </si>
  <si>
    <t>lambda_a_i = 0.5;</t>
  </si>
  <si>
    <t>???</t>
  </si>
  <si>
    <t>muito alto</t>
  </si>
  <si>
    <t xml:space="preserve">Case 1 </t>
  </si>
  <si>
    <t>Case 2</t>
  </si>
  <si>
    <t>Talvez o kf e km pode ser otimizado</t>
  </si>
  <si>
    <t>Ou seja melhor usar um valor absoluto</t>
  </si>
  <si>
    <t>false pos</t>
  </si>
  <si>
    <t>false neg</t>
  </si>
  <si>
    <t>kf km relativos</t>
  </si>
  <si>
    <t>kf km absolutos</t>
  </si>
  <si>
    <t>fase pos</t>
  </si>
  <si>
    <t>Falso positivo muito alto</t>
  </si>
  <si>
    <t>razões possíveis:</t>
  </si>
  <si>
    <t>identificando pelo detector de fase quando não devia?</t>
  </si>
  <si>
    <t>não parece</t>
  </si>
  <si>
    <t>modificação no cálculo do gradiente vs diff vs sinal u??</t>
  </si>
  <si>
    <t>erro de 1?</t>
  </si>
  <si>
    <t>diferença nenhuma</t>
  </si>
  <si>
    <t>Pode ser do próprio PATV, que distorce o sinal</t>
  </si>
  <si>
    <t>dmax min</t>
  </si>
  <si>
    <t>median min</t>
  </si>
  <si>
    <t>median max</t>
  </si>
  <si>
    <t>target</t>
  </si>
  <si>
    <t>km</t>
  </si>
  <si>
    <t>mag</t>
  </si>
  <si>
    <t>fase</t>
  </si>
  <si>
    <t>th_a_i = 2.8e-3; th_fi = 4.8e-3;</t>
  </si>
  <si>
    <t>limiares fixos</t>
  </si>
  <si>
    <t>Os resultados são mais fáceis de otimizar com limiares fixos.</t>
  </si>
  <si>
    <t>Como os sinais de detecção não estão corrompidos com ruído, a hipótese de gaussianidade fica muito fraca.</t>
  </si>
  <si>
    <t>Isso faz com que a mediana do sinal fique muito variável, consequentemente o limiar determinado em função da mediana fica variável.</t>
  </si>
  <si>
    <t>Os resultados ficam instáveis, oscilando entre falsos positivos e falsos negativos.</t>
  </si>
  <si>
    <t xml:space="preserve">Case 2 </t>
  </si>
  <si>
    <t>O desempenho melhora. Provavelmente é possível otimizar com os valores de limiares.</t>
  </si>
  <si>
    <t>Outra otimização possível é a relação entre as razões no detector híbrido.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</si>
</sst>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0.000000"/>
    <numFmt numFmtId="165" formatCode="0.00000"/>
    <numFmt numFmtId="166" formatCode="0.0000"/>
    <numFmt numFmtId="167" formatCode="0.0%"/>
    <numFmt numFmtId="168" formatCode="_-* #,##0.00000_-;\-* #,##0.00000_-;_-* &quot;-&quot;??_-;_-@_-"/>
    <numFmt numFmtId="169" formatCode="_-* #,##0.000000_-;\-* #,##0.000000_-;_-* &quot;-&quot;??_-;_-@_-"/>
    <numFmt numFmtId="170" formatCode="0.000"/>
    <numFmt numFmtId="172" formatCode="0.0"/>
    <numFmt numFmtId="173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10" fontId="0" fillId="0" borderId="0" xfId="2" applyNumberFormat="1" applyFont="1"/>
    <xf numFmtId="168" fontId="0" fillId="0" borderId="0" xfId="1" applyNumberFormat="1" applyFont="1"/>
    <xf numFmtId="0" fontId="0" fillId="2" borderId="0" xfId="0" applyFill="1"/>
    <xf numFmtId="170" fontId="0" fillId="0" borderId="0" xfId="0" applyNumberFormat="1"/>
    <xf numFmtId="2" fontId="0" fillId="0" borderId="0" xfId="0" applyNumberFormat="1"/>
    <xf numFmtId="169" fontId="0" fillId="2" borderId="0" xfId="1" applyNumberFormat="1" applyFont="1" applyFill="1" applyAlignment="1">
      <alignment horizontal="right"/>
    </xf>
    <xf numFmtId="0" fontId="0" fillId="3" borderId="0" xfId="0" applyFill="1"/>
    <xf numFmtId="172" fontId="0" fillId="0" borderId="0" xfId="0" applyNumberFormat="1"/>
    <xf numFmtId="173" fontId="0" fillId="0" borderId="0" xfId="0" applyNumberFormat="1"/>
    <xf numFmtId="43" fontId="0" fillId="0" borderId="0" xfId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'II-B2-FE'!$J$46</c:f>
              <c:strCache>
                <c:ptCount val="1"/>
                <c:pt idx="0">
                  <c:v>FE_mean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xVal>
          <c:yVal>
            <c:numRef>
              <c:f>'II-B2-FE'!$J$47:$J$53</c:f>
              <c:numCache>
                <c:formatCode>0.0000</c:formatCode>
                <c:ptCount val="7"/>
                <c:pt idx="0">
                  <c:v>2.2118772199628098E-3</c:v>
                </c:pt>
                <c:pt idx="1">
                  <c:v>2.1649932208435601E-3</c:v>
                </c:pt>
                <c:pt idx="2" formatCode="0.000">
                  <c:v>1.4805433392445599E-3</c:v>
                </c:pt>
                <c:pt idx="3">
                  <c:v>3.46474178107816E-3</c:v>
                </c:pt>
                <c:pt idx="4">
                  <c:v>3.1081787665888701E-3</c:v>
                </c:pt>
                <c:pt idx="5">
                  <c:v>2.27097856401685E-3</c:v>
                </c:pt>
                <c:pt idx="6">
                  <c:v>4.4627966058032297E-4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81112"/>
        <c:axId val="251781504"/>
      </c:scatterChart>
      <c:valAx>
        <c:axId val="25178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781504"/>
        <c:crosses val="autoZero"/>
        <c:crossBetween val="midCat"/>
      </c:valAx>
      <c:valAx>
        <c:axId val="2517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78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'II-B2-FE'!$I$46</c:f>
              <c:strCache>
                <c:ptCount val="1"/>
                <c:pt idx="0">
                  <c:v>mean dmax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'II-B2-FE'!$H$47:$H$53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82288"/>
        <c:axId val="251782680"/>
      </c:scatterChart>
      <c:valAx>
        <c:axId val="2517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782680"/>
        <c:crosses val="autoZero"/>
        <c:crossBetween val="midCat"/>
      </c:valAx>
      <c:valAx>
        <c:axId val="2517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78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128587</xdr:colOff>
      <xdr:row>44</xdr:row>
      <xdr:rowOff>180975</xdr:rowOff>
    </xdr:from>
    <xdr:to>
      <xdr:col>19</xdr:col>
      <xdr:colOff>433387</xdr:colOff>
      <xdr:row>59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528637</xdr:colOff>
      <xdr:row>56</xdr:row>
      <xdr:rowOff>95250</xdr:rowOff>
    </xdr:from>
    <xdr:to>
      <xdr:col>12</xdr:col>
      <xdr:colOff>23812</xdr:colOff>
      <xdr:row>70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L10" sqref="L10"/>
    </sheetView>
  </sheetViews>
  <sheetFormatPr defaultRowHeight="15" x14ac:dyDescent="0.25"/>
  <cols>
    <col min="1" max="1" width="10.85546875" bestFit="1" customWidth="1"/>
    <col min="8" max="8" width="14.85546875" bestFit="1" customWidth="1"/>
    <col min="9" max="9" width="9.5703125" bestFit="1" customWidth="1"/>
  </cols>
  <sheetData>
    <row r="1" spans="1:12" x14ac:dyDescent="0.25">
      <c r="A1" t="s">
        <v>42</v>
      </c>
    </row>
    <row r="2" spans="1:12" x14ac:dyDescent="0.25">
      <c r="A2" t="s">
        <v>43</v>
      </c>
    </row>
    <row r="4" spans="1:12" x14ac:dyDescent="0.25">
      <c r="A4" t="s">
        <v>51</v>
      </c>
    </row>
    <row r="5" spans="1:12" x14ac:dyDescent="0.25">
      <c r="A5" t="s">
        <v>52</v>
      </c>
    </row>
    <row r="7" spans="1:12" x14ac:dyDescent="0.25">
      <c r="B7" t="s">
        <v>44</v>
      </c>
      <c r="C7" t="s">
        <v>45</v>
      </c>
      <c r="H7" t="s">
        <v>37</v>
      </c>
      <c r="I7" t="s">
        <v>45</v>
      </c>
    </row>
    <row r="8" spans="1:12" x14ac:dyDescent="0.25">
      <c r="B8" t="s">
        <v>39</v>
      </c>
      <c r="C8">
        <v>60</v>
      </c>
      <c r="D8">
        <v>50</v>
      </c>
      <c r="E8">
        <v>40</v>
      </c>
      <c r="F8">
        <v>30</v>
      </c>
      <c r="H8" t="s">
        <v>39</v>
      </c>
      <c r="I8">
        <v>60</v>
      </c>
      <c r="J8">
        <v>50</v>
      </c>
      <c r="K8">
        <v>40</v>
      </c>
      <c r="L8">
        <v>30</v>
      </c>
    </row>
    <row r="9" spans="1:12" x14ac:dyDescent="0.25">
      <c r="B9" t="s">
        <v>7</v>
      </c>
      <c r="C9" s="1">
        <v>8.6675147192722094E-6</v>
      </c>
      <c r="D9" s="1">
        <v>8.4840411021506395E-6</v>
      </c>
      <c r="E9" s="1">
        <v>8.4644335825479192E-6</v>
      </c>
      <c r="F9" s="1">
        <v>4.6525502333783302E-6</v>
      </c>
      <c r="H9" t="s">
        <v>46</v>
      </c>
      <c r="I9" s="4">
        <f>C9*1000</f>
        <v>8.6675147192722089E-3</v>
      </c>
      <c r="J9" s="4">
        <f t="shared" ref="J9:J10" si="0">D9*1000</f>
        <v>8.4840411021506398E-3</v>
      </c>
      <c r="K9" s="4">
        <f t="shared" ref="K9:K10" si="1">E9*1000</f>
        <v>8.46443358254792E-3</v>
      </c>
      <c r="L9" s="4">
        <f t="shared" ref="L9:L10" si="2">F9*1000</f>
        <v>4.6525502333783298E-3</v>
      </c>
    </row>
    <row r="10" spans="1:12" x14ac:dyDescent="0.25">
      <c r="B10" t="s">
        <v>8</v>
      </c>
      <c r="C10" s="1">
        <v>4.1250610612548203E-6</v>
      </c>
      <c r="D10" s="1">
        <v>1.31051588655984E-5</v>
      </c>
      <c r="E10" s="1">
        <v>4.1417158658526197E-5</v>
      </c>
      <c r="F10">
        <v>1.3148393612150299E-4</v>
      </c>
      <c r="H10" t="s">
        <v>47</v>
      </c>
      <c r="I10" s="4">
        <f>C10*1000</f>
        <v>4.12506106125482E-3</v>
      </c>
      <c r="J10" s="4">
        <f t="shared" si="0"/>
        <v>1.3105158865598399E-2</v>
      </c>
      <c r="K10" s="4">
        <f t="shared" si="1"/>
        <v>4.1417158658526194E-2</v>
      </c>
      <c r="L10" s="4">
        <f t="shared" si="2"/>
        <v>0.131483936121503</v>
      </c>
    </row>
    <row r="12" spans="1:12" x14ac:dyDescent="0.25">
      <c r="B12" t="s">
        <v>37</v>
      </c>
      <c r="C12" t="s">
        <v>40</v>
      </c>
      <c r="H12" t="s">
        <v>37</v>
      </c>
      <c r="I12" t="s">
        <v>40</v>
      </c>
    </row>
    <row r="13" spans="1:12" x14ac:dyDescent="0.25">
      <c r="B13" t="s">
        <v>39</v>
      </c>
      <c r="C13">
        <v>60</v>
      </c>
      <c r="D13">
        <v>50</v>
      </c>
      <c r="E13">
        <v>40</v>
      </c>
      <c r="F13">
        <v>30</v>
      </c>
      <c r="H13" t="s">
        <v>39</v>
      </c>
      <c r="I13">
        <v>60</v>
      </c>
      <c r="J13">
        <v>50</v>
      </c>
      <c r="K13">
        <v>40</v>
      </c>
      <c r="L13">
        <v>30</v>
      </c>
    </row>
    <row r="14" spans="1:12" x14ac:dyDescent="0.25">
      <c r="B14" t="s">
        <v>7</v>
      </c>
      <c r="C14">
        <v>1.3274392824296701E-3</v>
      </c>
      <c r="D14">
        <v>1.31627671255559E-3</v>
      </c>
      <c r="E14">
        <v>1.2887847598532999E-3</v>
      </c>
      <c r="F14">
        <v>1.25482371591755E-3</v>
      </c>
      <c r="H14" t="s">
        <v>46</v>
      </c>
      <c r="I14" s="13">
        <f>C14*1000</f>
        <v>1.3274392824296701</v>
      </c>
      <c r="J14" s="13">
        <f t="shared" ref="J14:L15" si="3">D14*1000</f>
        <v>1.3162767125555899</v>
      </c>
      <c r="K14" s="13">
        <f t="shared" si="3"/>
        <v>1.2887847598533</v>
      </c>
      <c r="L14" s="13">
        <f t="shared" si="3"/>
        <v>1.2548237159175499</v>
      </c>
    </row>
    <row r="15" spans="1:12" x14ac:dyDescent="0.25">
      <c r="B15" t="s">
        <v>8</v>
      </c>
      <c r="C15" s="1">
        <v>8.5110464310568807E-6</v>
      </c>
      <c r="D15" s="1">
        <v>2.64340316087002E-5</v>
      </c>
      <c r="E15" s="1">
        <v>8.4209716461973699E-5</v>
      </c>
      <c r="F15">
        <v>2.6649080307221998E-4</v>
      </c>
      <c r="H15" t="s">
        <v>47</v>
      </c>
      <c r="I15" s="4">
        <f>C15*1000</f>
        <v>8.5110464310568807E-3</v>
      </c>
      <c r="J15" s="4">
        <f t="shared" si="3"/>
        <v>2.6434031608700198E-2</v>
      </c>
      <c r="K15" s="4">
        <f t="shared" si="3"/>
        <v>8.4209716461973699E-2</v>
      </c>
      <c r="L15" s="4">
        <f t="shared" si="3"/>
        <v>0.26649080307221995</v>
      </c>
    </row>
    <row r="17" spans="2:12" x14ac:dyDescent="0.25">
      <c r="B17" t="s">
        <v>38</v>
      </c>
      <c r="C17" t="s">
        <v>41</v>
      </c>
      <c r="H17" t="s">
        <v>37</v>
      </c>
      <c r="I17" t="s">
        <v>41</v>
      </c>
    </row>
    <row r="18" spans="2:12" x14ac:dyDescent="0.25">
      <c r="B18" t="s">
        <v>39</v>
      </c>
      <c r="C18">
        <v>60</v>
      </c>
      <c r="D18">
        <v>50</v>
      </c>
      <c r="E18">
        <v>40</v>
      </c>
      <c r="F18">
        <v>30</v>
      </c>
      <c r="H18" t="s">
        <v>39</v>
      </c>
      <c r="I18">
        <v>60</v>
      </c>
      <c r="J18">
        <v>50</v>
      </c>
      <c r="K18">
        <v>40</v>
      </c>
      <c r="L18">
        <v>30</v>
      </c>
    </row>
    <row r="19" spans="2:12" x14ac:dyDescent="0.25">
      <c r="B19" t="s">
        <v>7</v>
      </c>
      <c r="C19">
        <v>1.1817832356779501E-3</v>
      </c>
      <c r="D19">
        <v>1.1798809688730999E-3</v>
      </c>
      <c r="E19">
        <v>1.1730693809531899E-3</v>
      </c>
      <c r="F19">
        <v>1.1684859453060001E-3</v>
      </c>
      <c r="H19" t="s">
        <v>46</v>
      </c>
      <c r="I19" s="13">
        <f>C19*1000</f>
        <v>1.1817832356779501</v>
      </c>
      <c r="J19" s="13">
        <f t="shared" ref="J19:J20" si="4">D19*1000</f>
        <v>1.1798809688731</v>
      </c>
      <c r="K19" s="13">
        <f t="shared" ref="K19:K20" si="5">E19*1000</f>
        <v>1.1730693809531898</v>
      </c>
      <c r="L19" s="13">
        <f t="shared" ref="L19:L20" si="6">F19*1000</f>
        <v>1.1684859453060001</v>
      </c>
    </row>
    <row r="20" spans="2:12" x14ac:dyDescent="0.25">
      <c r="B20" t="s">
        <v>8</v>
      </c>
      <c r="C20" s="1">
        <v>9.1970074191314105E-6</v>
      </c>
      <c r="D20" s="1">
        <v>2.8832854333037099E-5</v>
      </c>
      <c r="E20" s="1">
        <v>9.0535506127008901E-5</v>
      </c>
      <c r="F20">
        <v>2.9116843944998499E-4</v>
      </c>
      <c r="H20" t="s">
        <v>47</v>
      </c>
      <c r="I20" s="4">
        <f>C20*1000</f>
        <v>9.1970074191314102E-3</v>
      </c>
      <c r="J20" s="4">
        <f t="shared" si="4"/>
        <v>2.8832854333037099E-2</v>
      </c>
      <c r="K20" s="4">
        <f t="shared" si="5"/>
        <v>9.0535506127008905E-2</v>
      </c>
      <c r="L20" s="4">
        <f t="shared" si="6"/>
        <v>0.29116843944998499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9"/>
  <sheetViews>
    <sheetView topLeftCell="A51" workbookViewId="0">
      <selection activeCell="C45" sqref="C45"/>
    </sheetView>
  </sheetViews>
  <sheetFormatPr defaultRowHeight="15" x14ac:dyDescent="0.25"/>
  <sheetData>
    <row r="2" spans="1:26" x14ac:dyDescent="0.25">
      <c r="A2" t="s">
        <v>48</v>
      </c>
    </row>
    <row r="5" spans="1:26" x14ac:dyDescent="0.25">
      <c r="W5" s="1" t="s">
        <v>62</v>
      </c>
    </row>
    <row r="6" spans="1:26" x14ac:dyDescent="0.25">
      <c r="D6" t="s">
        <v>61</v>
      </c>
      <c r="N6" s="1" t="s">
        <v>62</v>
      </c>
      <c r="O6" s="1"/>
      <c r="Q6" t="s">
        <v>64</v>
      </c>
      <c r="V6" t="s">
        <v>50</v>
      </c>
      <c r="W6">
        <v>60</v>
      </c>
      <c r="X6">
        <v>50</v>
      </c>
      <c r="Y6">
        <v>40</v>
      </c>
      <c r="Z6">
        <v>30</v>
      </c>
    </row>
    <row r="7" spans="1:26" x14ac:dyDescent="0.25">
      <c r="A7" t="s">
        <v>55</v>
      </c>
      <c r="H7" t="s">
        <v>59</v>
      </c>
      <c r="J7" t="s">
        <v>60</v>
      </c>
      <c r="N7" s="1" t="s">
        <v>63</v>
      </c>
      <c r="O7" s="1" t="s">
        <v>60</v>
      </c>
      <c r="V7">
        <v>0</v>
      </c>
      <c r="W7">
        <v>0</v>
      </c>
      <c r="X7">
        <v>0</v>
      </c>
      <c r="Y7">
        <v>0</v>
      </c>
      <c r="Z7">
        <v>12.2</v>
      </c>
    </row>
    <row r="8" spans="1:26" x14ac:dyDescent="0.25">
      <c r="A8" t="s">
        <v>50</v>
      </c>
      <c r="B8">
        <v>60</v>
      </c>
      <c r="C8">
        <v>50</v>
      </c>
      <c r="D8">
        <v>40</v>
      </c>
      <c r="E8">
        <v>30</v>
      </c>
      <c r="H8">
        <v>40</v>
      </c>
      <c r="J8">
        <v>40</v>
      </c>
      <c r="N8" s="1"/>
      <c r="O8" s="1"/>
      <c r="Q8" t="s">
        <v>65</v>
      </c>
      <c r="V8">
        <f>V7+15</f>
        <v>15</v>
      </c>
      <c r="W8">
        <v>0</v>
      </c>
      <c r="X8">
        <v>0</v>
      </c>
      <c r="Y8">
        <v>0</v>
      </c>
      <c r="Z8">
        <v>8.5</v>
      </c>
    </row>
    <row r="9" spans="1:26" x14ac:dyDescent="0.25">
      <c r="A9">
        <v>0</v>
      </c>
      <c r="D9">
        <v>42.9</v>
      </c>
      <c r="E9" s="14"/>
      <c r="H9">
        <v>0</v>
      </c>
      <c r="J9">
        <v>42.9</v>
      </c>
      <c r="M9">
        <v>0</v>
      </c>
      <c r="N9" s="15">
        <v>0</v>
      </c>
      <c r="O9" s="15">
        <v>0</v>
      </c>
      <c r="Q9" t="s">
        <v>66</v>
      </c>
      <c r="V9">
        <f>V8+15</f>
        <v>30</v>
      </c>
      <c r="W9">
        <v>0</v>
      </c>
      <c r="X9">
        <v>0</v>
      </c>
      <c r="Y9">
        <v>0</v>
      </c>
      <c r="Z9">
        <v>19.2</v>
      </c>
    </row>
    <row r="10" spans="1:26" x14ac:dyDescent="0.25">
      <c r="A10">
        <f>A9+15</f>
        <v>15</v>
      </c>
      <c r="D10">
        <v>62.3</v>
      </c>
      <c r="E10" s="14"/>
      <c r="H10">
        <v>0</v>
      </c>
      <c r="J10">
        <v>62.3</v>
      </c>
      <c r="M10">
        <v>0</v>
      </c>
      <c r="N10" s="15">
        <v>0</v>
      </c>
      <c r="O10" s="15">
        <v>0</v>
      </c>
      <c r="Q10" t="s">
        <v>67</v>
      </c>
      <c r="V10">
        <f>V9+15</f>
        <v>45</v>
      </c>
      <c r="W10">
        <v>0</v>
      </c>
      <c r="X10">
        <v>0</v>
      </c>
      <c r="Y10">
        <v>1.4</v>
      </c>
      <c r="Z10">
        <v>39.200000000000003</v>
      </c>
    </row>
    <row r="11" spans="1:26" x14ac:dyDescent="0.25">
      <c r="A11">
        <f>A10+15</f>
        <v>30</v>
      </c>
      <c r="D11">
        <v>82.2</v>
      </c>
      <c r="E11" s="14"/>
      <c r="H11">
        <v>0.4</v>
      </c>
      <c r="J11">
        <v>81.8</v>
      </c>
      <c r="M11">
        <v>0</v>
      </c>
      <c r="N11" s="15">
        <v>0.01</v>
      </c>
      <c r="O11" s="15">
        <v>0</v>
      </c>
      <c r="V11">
        <f>V10+15</f>
        <v>60</v>
      </c>
      <c r="W11">
        <v>0</v>
      </c>
      <c r="X11">
        <v>0</v>
      </c>
      <c r="Y11">
        <v>2.8</v>
      </c>
      <c r="Z11">
        <v>48.5</v>
      </c>
    </row>
    <row r="12" spans="1:26" x14ac:dyDescent="0.25">
      <c r="A12">
        <f>A11+15</f>
        <v>45</v>
      </c>
      <c r="D12">
        <v>94.9</v>
      </c>
      <c r="E12" s="14"/>
      <c r="H12">
        <v>63.7</v>
      </c>
      <c r="J12">
        <v>31.2</v>
      </c>
      <c r="M12">
        <v>1.37</v>
      </c>
      <c r="N12" s="15">
        <v>1.25</v>
      </c>
      <c r="O12" s="15">
        <v>0</v>
      </c>
      <c r="Q12" t="s">
        <v>68</v>
      </c>
      <c r="V12">
        <f>V11+15</f>
        <v>75</v>
      </c>
      <c r="W12">
        <v>0</v>
      </c>
      <c r="X12">
        <v>0</v>
      </c>
      <c r="Y12">
        <v>8.4</v>
      </c>
      <c r="Z12">
        <v>53.3</v>
      </c>
    </row>
    <row r="13" spans="1:26" x14ac:dyDescent="0.25">
      <c r="A13">
        <f>A12+15</f>
        <v>60</v>
      </c>
      <c r="D13">
        <v>77.099999999999994</v>
      </c>
      <c r="E13" s="14"/>
      <c r="H13">
        <v>1</v>
      </c>
      <c r="J13">
        <v>76.099999999999994</v>
      </c>
      <c r="M13">
        <v>2.83</v>
      </c>
      <c r="N13" s="15">
        <v>2.71</v>
      </c>
      <c r="O13" s="15">
        <v>0</v>
      </c>
      <c r="Q13" t="s">
        <v>69</v>
      </c>
      <c r="V13">
        <f>V12+15</f>
        <v>90</v>
      </c>
      <c r="W13">
        <v>0</v>
      </c>
      <c r="X13">
        <v>0.9</v>
      </c>
      <c r="Y13">
        <v>25.8</v>
      </c>
      <c r="Z13">
        <v>53.3</v>
      </c>
    </row>
    <row r="14" spans="1:26" x14ac:dyDescent="0.25">
      <c r="A14">
        <f>A13+15</f>
        <v>75</v>
      </c>
      <c r="D14">
        <v>42.1</v>
      </c>
      <c r="E14" s="14"/>
      <c r="H14">
        <v>5.3</v>
      </c>
      <c r="J14">
        <v>36.799999999999997</v>
      </c>
      <c r="M14">
        <v>8.44</v>
      </c>
      <c r="N14" s="15">
        <v>8.08</v>
      </c>
      <c r="O14" s="15">
        <v>0</v>
      </c>
      <c r="Q14" t="s">
        <v>70</v>
      </c>
    </row>
    <row r="15" spans="1:26" x14ac:dyDescent="0.25">
      <c r="A15">
        <f>A14+15</f>
        <v>90</v>
      </c>
      <c r="D15">
        <v>37.9</v>
      </c>
      <c r="E15" s="14"/>
      <c r="H15">
        <v>17.600000000000001</v>
      </c>
      <c r="J15">
        <v>20.3</v>
      </c>
      <c r="M15">
        <v>23.31</v>
      </c>
      <c r="N15" s="15">
        <v>23.67</v>
      </c>
      <c r="O15" s="15">
        <v>0</v>
      </c>
    </row>
    <row r="16" spans="1:26" x14ac:dyDescent="0.25">
      <c r="Q16" t="s">
        <v>71</v>
      </c>
    </row>
    <row r="17" spans="1:21" x14ac:dyDescent="0.25">
      <c r="A17" t="s">
        <v>56</v>
      </c>
    </row>
    <row r="18" spans="1:21" x14ac:dyDescent="0.25">
      <c r="A18" t="s">
        <v>50</v>
      </c>
      <c r="B18">
        <v>60</v>
      </c>
      <c r="C18">
        <v>50</v>
      </c>
      <c r="D18">
        <v>40</v>
      </c>
      <c r="E18">
        <v>30</v>
      </c>
    </row>
    <row r="19" spans="1:21" x14ac:dyDescent="0.25">
      <c r="A19">
        <v>0</v>
      </c>
      <c r="E19" s="14"/>
    </row>
    <row r="20" spans="1:21" x14ac:dyDescent="0.25">
      <c r="A20">
        <f>A19+15</f>
        <v>15</v>
      </c>
      <c r="E20" s="14"/>
      <c r="P20" t="s">
        <v>77</v>
      </c>
      <c r="S20" t="s">
        <v>78</v>
      </c>
    </row>
    <row r="21" spans="1:21" x14ac:dyDescent="0.25">
      <c r="A21">
        <f>A20+15</f>
        <v>30</v>
      </c>
      <c r="E21" s="14"/>
      <c r="O21" t="s">
        <v>72</v>
      </c>
      <c r="P21">
        <v>5.7000000000000002E-3</v>
      </c>
      <c r="R21" t="s">
        <v>72</v>
      </c>
      <c r="S21" s="1">
        <v>9.7000000000000003E-3</v>
      </c>
      <c r="U21" s="1"/>
    </row>
    <row r="22" spans="1:21" x14ac:dyDescent="0.25">
      <c r="A22">
        <f>A21+15</f>
        <v>45</v>
      </c>
      <c r="E22" s="14"/>
      <c r="O22" t="s">
        <v>73</v>
      </c>
      <c r="P22" s="1">
        <v>1.0699999999999999E-11</v>
      </c>
    </row>
    <row r="23" spans="1:21" x14ac:dyDescent="0.25">
      <c r="A23">
        <f>A22+15</f>
        <v>60</v>
      </c>
      <c r="E23" s="14"/>
      <c r="O23" t="s">
        <v>74</v>
      </c>
      <c r="P23" s="1">
        <v>1.2400000000000001E-9</v>
      </c>
    </row>
    <row r="24" spans="1:21" x14ac:dyDescent="0.25">
      <c r="A24">
        <f>A23+15</f>
        <v>75</v>
      </c>
      <c r="E24" s="14"/>
    </row>
    <row r="25" spans="1:21" x14ac:dyDescent="0.25">
      <c r="A25">
        <f>A24+15</f>
        <v>90</v>
      </c>
      <c r="E25" s="14"/>
      <c r="O25" t="s">
        <v>75</v>
      </c>
      <c r="P25">
        <f>P21/2</f>
        <v>2.8500000000000001E-3</v>
      </c>
      <c r="R25" t="s">
        <v>75</v>
      </c>
      <c r="S25">
        <f>S21/2</f>
        <v>4.8500000000000001E-3</v>
      </c>
      <c r="T25">
        <f>S25/P25</f>
        <v>1.7017543859649122</v>
      </c>
    </row>
    <row r="26" spans="1:21" x14ac:dyDescent="0.25">
      <c r="A26" t="s">
        <v>49</v>
      </c>
      <c r="O26" t="s">
        <v>76</v>
      </c>
      <c r="P26" s="1">
        <f>P25/P22</f>
        <v>266355140.1869159</v>
      </c>
    </row>
    <row r="27" spans="1:21" x14ac:dyDescent="0.25">
      <c r="A27" t="s">
        <v>50</v>
      </c>
      <c r="B27">
        <v>60</v>
      </c>
      <c r="C27">
        <v>50</v>
      </c>
      <c r="D27">
        <v>40</v>
      </c>
      <c r="E27">
        <v>30</v>
      </c>
      <c r="O27" t="s">
        <v>76</v>
      </c>
      <c r="P27" s="1">
        <f>P25/P23</f>
        <v>2298387.0967741935</v>
      </c>
    </row>
    <row r="28" spans="1:21" x14ac:dyDescent="0.25">
      <c r="A28">
        <v>0</v>
      </c>
      <c r="E28" s="14"/>
      <c r="G28" t="s">
        <v>53</v>
      </c>
    </row>
    <row r="29" spans="1:21" x14ac:dyDescent="0.25">
      <c r="A29">
        <f>A28+15</f>
        <v>15</v>
      </c>
      <c r="E29" s="14"/>
      <c r="G29" t="s">
        <v>54</v>
      </c>
      <c r="I29" t="s">
        <v>57</v>
      </c>
    </row>
    <row r="30" spans="1:21" x14ac:dyDescent="0.25">
      <c r="A30">
        <f>A29+15</f>
        <v>30</v>
      </c>
      <c r="E30" s="14"/>
      <c r="I30" t="s">
        <v>58</v>
      </c>
    </row>
    <row r="31" spans="1:21" x14ac:dyDescent="0.25">
      <c r="A31">
        <f>A30+15</f>
        <v>45</v>
      </c>
      <c r="E31" s="14"/>
    </row>
    <row r="32" spans="1:21" x14ac:dyDescent="0.25">
      <c r="A32">
        <f>A31+15</f>
        <v>60</v>
      </c>
      <c r="E32" s="14"/>
    </row>
    <row r="33" spans="1:8" x14ac:dyDescent="0.25">
      <c r="A33">
        <f>A32+15</f>
        <v>75</v>
      </c>
      <c r="E33" s="14"/>
    </row>
    <row r="34" spans="1:8" x14ac:dyDescent="0.25">
      <c r="A34">
        <f>A33+15</f>
        <v>90</v>
      </c>
      <c r="E34" s="14"/>
    </row>
    <row r="37" spans="1:8" x14ac:dyDescent="0.25">
      <c r="A37" t="s">
        <v>80</v>
      </c>
    </row>
    <row r="38" spans="1:8" x14ac:dyDescent="0.25">
      <c r="A38" t="s">
        <v>79</v>
      </c>
    </row>
    <row r="39" spans="1:8" x14ac:dyDescent="0.25">
      <c r="A39" t="s">
        <v>55</v>
      </c>
    </row>
    <row r="40" spans="1:8" x14ac:dyDescent="0.25">
      <c r="A40" t="s">
        <v>50</v>
      </c>
      <c r="B40">
        <v>60</v>
      </c>
      <c r="C40">
        <v>50</v>
      </c>
      <c r="D40">
        <v>40</v>
      </c>
      <c r="E40">
        <v>30</v>
      </c>
      <c r="H40" t="s">
        <v>81</v>
      </c>
    </row>
    <row r="41" spans="1:8" x14ac:dyDescent="0.25">
      <c r="A41">
        <v>0</v>
      </c>
      <c r="B41">
        <v>0</v>
      </c>
      <c r="C41">
        <v>0</v>
      </c>
      <c r="D41">
        <v>0</v>
      </c>
      <c r="E41" s="14">
        <v>1.1000000000000001</v>
      </c>
      <c r="H41" t="s">
        <v>82</v>
      </c>
    </row>
    <row r="42" spans="1:8" x14ac:dyDescent="0.25">
      <c r="A42">
        <f>A41+15</f>
        <v>15</v>
      </c>
      <c r="B42">
        <v>0</v>
      </c>
      <c r="C42">
        <v>0</v>
      </c>
      <c r="D42">
        <v>0</v>
      </c>
      <c r="E42" s="14">
        <v>0.6</v>
      </c>
      <c r="H42" t="s">
        <v>83</v>
      </c>
    </row>
    <row r="43" spans="1:8" x14ac:dyDescent="0.25">
      <c r="A43">
        <f>A42+15</f>
        <v>30</v>
      </c>
      <c r="B43">
        <v>0</v>
      </c>
      <c r="C43">
        <v>0</v>
      </c>
      <c r="D43">
        <v>0</v>
      </c>
      <c r="E43" s="14">
        <v>4</v>
      </c>
      <c r="H43" t="s">
        <v>84</v>
      </c>
    </row>
    <row r="44" spans="1:8" x14ac:dyDescent="0.25">
      <c r="A44">
        <f>A43+15</f>
        <v>45</v>
      </c>
      <c r="B44">
        <v>0</v>
      </c>
      <c r="C44">
        <v>0</v>
      </c>
      <c r="D44">
        <v>0</v>
      </c>
      <c r="E44" s="14">
        <v>19.2</v>
      </c>
    </row>
    <row r="45" spans="1:8" x14ac:dyDescent="0.25">
      <c r="A45">
        <f>A44+15</f>
        <v>60</v>
      </c>
      <c r="B45">
        <v>0</v>
      </c>
      <c r="C45">
        <v>0</v>
      </c>
      <c r="D45">
        <v>0.9</v>
      </c>
      <c r="E45" s="14">
        <v>31.8</v>
      </c>
    </row>
    <row r="46" spans="1:8" x14ac:dyDescent="0.25">
      <c r="A46">
        <f>A45+15</f>
        <v>75</v>
      </c>
      <c r="B46">
        <v>0</v>
      </c>
      <c r="C46">
        <v>0</v>
      </c>
      <c r="D46">
        <v>8.6999999999999993</v>
      </c>
      <c r="E46" s="14">
        <v>45</v>
      </c>
      <c r="H46" t="s">
        <v>86</v>
      </c>
    </row>
    <row r="47" spans="1:8" x14ac:dyDescent="0.25">
      <c r="A47">
        <f>A46+15</f>
        <v>90</v>
      </c>
      <c r="B47">
        <v>0</v>
      </c>
      <c r="C47">
        <v>1.1000000000000001</v>
      </c>
      <c r="D47">
        <v>25.6</v>
      </c>
      <c r="E47" s="14">
        <v>55.5</v>
      </c>
      <c r="H47" t="s">
        <v>87</v>
      </c>
    </row>
    <row r="50" spans="1:5" x14ac:dyDescent="0.25">
      <c r="A50" t="s">
        <v>85</v>
      </c>
    </row>
    <row r="51" spans="1:5" x14ac:dyDescent="0.25">
      <c r="A51" t="s">
        <v>50</v>
      </c>
      <c r="B51">
        <v>60</v>
      </c>
      <c r="C51">
        <v>50</v>
      </c>
      <c r="D51">
        <v>40</v>
      </c>
      <c r="E51">
        <v>30</v>
      </c>
    </row>
    <row r="52" spans="1:5" x14ac:dyDescent="0.25">
      <c r="A52">
        <v>0</v>
      </c>
      <c r="B52">
        <v>0</v>
      </c>
      <c r="C52">
        <v>0</v>
      </c>
      <c r="D52">
        <v>6.7</v>
      </c>
      <c r="E52" s="14">
        <v>36.299999999999997</v>
      </c>
    </row>
    <row r="53" spans="1:5" x14ac:dyDescent="0.25">
      <c r="A53">
        <f>A52+15</f>
        <v>15</v>
      </c>
      <c r="B53">
        <v>0</v>
      </c>
      <c r="C53">
        <v>0</v>
      </c>
      <c r="D53">
        <v>0.5</v>
      </c>
      <c r="E53" s="14">
        <v>27.1</v>
      </c>
    </row>
    <row r="54" spans="1:5" x14ac:dyDescent="0.25">
      <c r="A54">
        <f>A53+15</f>
        <v>30</v>
      </c>
      <c r="B54">
        <v>0</v>
      </c>
      <c r="C54">
        <v>0</v>
      </c>
      <c r="D54">
        <v>0</v>
      </c>
      <c r="E54" s="14">
        <v>11.6</v>
      </c>
    </row>
    <row r="55" spans="1:5" x14ac:dyDescent="0.25">
      <c r="A55">
        <f>A54+15</f>
        <v>45</v>
      </c>
      <c r="B55">
        <v>0</v>
      </c>
      <c r="C55">
        <v>0</v>
      </c>
      <c r="D55">
        <v>0</v>
      </c>
      <c r="E55" s="14">
        <v>1.5</v>
      </c>
    </row>
    <row r="56" spans="1:5" x14ac:dyDescent="0.25">
      <c r="A56">
        <f>A55+15</f>
        <v>60</v>
      </c>
      <c r="B56">
        <v>0</v>
      </c>
      <c r="C56">
        <v>0</v>
      </c>
      <c r="D56">
        <v>0</v>
      </c>
      <c r="E56" s="14">
        <v>0</v>
      </c>
    </row>
    <row r="57" spans="1:5" x14ac:dyDescent="0.25">
      <c r="A57">
        <f>A56+15</f>
        <v>75</v>
      </c>
      <c r="B57">
        <v>0</v>
      </c>
      <c r="C57">
        <v>0</v>
      </c>
      <c r="D57">
        <v>0</v>
      </c>
      <c r="E57" s="14">
        <v>0</v>
      </c>
    </row>
    <row r="58" spans="1:5" x14ac:dyDescent="0.25">
      <c r="A58">
        <f>A57+15</f>
        <v>90</v>
      </c>
      <c r="B58">
        <v>0</v>
      </c>
      <c r="C58">
        <v>0</v>
      </c>
      <c r="D58">
        <v>0</v>
      </c>
      <c r="E58" s="14">
        <v>0</v>
      </c>
    </row>
    <row r="61" spans="1:5" x14ac:dyDescent="0.25">
      <c r="A61" t="s">
        <v>49</v>
      </c>
    </row>
    <row r="62" spans="1:5" x14ac:dyDescent="0.25">
      <c r="A62" t="s">
        <v>50</v>
      </c>
      <c r="B62">
        <v>60</v>
      </c>
      <c r="C62">
        <v>50</v>
      </c>
      <c r="D62">
        <v>40</v>
      </c>
      <c r="E62">
        <v>30</v>
      </c>
    </row>
    <row r="63" spans="1:5" x14ac:dyDescent="0.25">
      <c r="A63">
        <v>0</v>
      </c>
      <c r="B63">
        <v>0</v>
      </c>
      <c r="C63">
        <v>0</v>
      </c>
      <c r="D63">
        <v>0</v>
      </c>
      <c r="E63" s="14">
        <v>3.5</v>
      </c>
    </row>
    <row r="64" spans="1:5" x14ac:dyDescent="0.25">
      <c r="A64">
        <f>A63+15</f>
        <v>15</v>
      </c>
      <c r="B64">
        <v>0</v>
      </c>
      <c r="C64">
        <v>0</v>
      </c>
      <c r="D64">
        <v>0</v>
      </c>
      <c r="E64" s="14">
        <v>3.7</v>
      </c>
    </row>
    <row r="65" spans="1:5" x14ac:dyDescent="0.25">
      <c r="A65">
        <f>A64+15</f>
        <v>30</v>
      </c>
      <c r="B65">
        <v>0</v>
      </c>
      <c r="C65">
        <v>0</v>
      </c>
      <c r="D65">
        <v>0</v>
      </c>
      <c r="E65" s="14">
        <v>4.0999999999999996</v>
      </c>
    </row>
    <row r="66" spans="1:5" x14ac:dyDescent="0.25">
      <c r="A66">
        <f>A65+15</f>
        <v>45</v>
      </c>
      <c r="B66">
        <v>0</v>
      </c>
      <c r="C66">
        <v>0</v>
      </c>
      <c r="D66">
        <v>0.1</v>
      </c>
      <c r="E66" s="14">
        <v>10.8</v>
      </c>
    </row>
    <row r="67" spans="1:5" x14ac:dyDescent="0.25">
      <c r="A67">
        <f>A66+15</f>
        <v>60</v>
      </c>
      <c r="B67">
        <v>0</v>
      </c>
      <c r="C67">
        <v>0</v>
      </c>
      <c r="D67">
        <v>0</v>
      </c>
      <c r="E67" s="14">
        <v>4.2</v>
      </c>
    </row>
    <row r="68" spans="1:5" x14ac:dyDescent="0.25">
      <c r="A68">
        <f>A67+15</f>
        <v>75</v>
      </c>
      <c r="B68">
        <v>0</v>
      </c>
      <c r="C68">
        <v>0</v>
      </c>
      <c r="D68">
        <v>0</v>
      </c>
      <c r="E68" s="14">
        <v>1.5</v>
      </c>
    </row>
    <row r="69" spans="1:5" x14ac:dyDescent="0.25">
      <c r="A69">
        <f>A68+15</f>
        <v>90</v>
      </c>
      <c r="B69">
        <v>0</v>
      </c>
      <c r="C69">
        <v>0</v>
      </c>
      <c r="D69">
        <v>0</v>
      </c>
      <c r="E69" s="14">
        <v>4.3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A3" sqref="A3"/>
    </sheetView>
  </sheetViews>
  <sheetFormatPr defaultRowHeight="15" x14ac:dyDescent="0.25"/>
  <cols>
    <col min="1" max="1" width="20.28515625" customWidth="1"/>
    <col min="2" max="2" width="9.7109375" bestFit="1" customWidth="1"/>
    <col min="3" max="4" width="9.5703125" bestFit="1" customWidth="1"/>
    <col min="5" max="5" width="10" bestFit="1" customWidth="1"/>
    <col min="7" max="7" width="11.140625" customWidth="1"/>
    <col min="8" max="8" width="11.5703125" bestFit="1" customWidth="1"/>
    <col min="9" max="10" width="12.28515625" bestFit="1" customWidth="1"/>
    <col min="11" max="11" width="10.5703125" bestFit="1" customWidth="1"/>
  </cols>
  <sheetData>
    <row r="1" spans="1:13" x14ac:dyDescent="0.25">
      <c r="A1" t="s">
        <v>2</v>
      </c>
    </row>
    <row r="3" spans="1:13" x14ac:dyDescent="0.25">
      <c r="A3" s="12" t="s">
        <v>16</v>
      </c>
    </row>
    <row r="5" spans="1:13" x14ac:dyDescent="0.25">
      <c r="A5" t="s">
        <v>17</v>
      </c>
    </row>
    <row r="7" spans="1:13" x14ac:dyDescent="0.25">
      <c r="A7" t="s">
        <v>3</v>
      </c>
    </row>
    <row r="8" spans="1:13" x14ac:dyDescent="0.25">
      <c r="A8" t="s">
        <v>1</v>
      </c>
      <c r="B8">
        <v>9.1106134929124199E-4</v>
      </c>
      <c r="C8">
        <v>1.54337988536257E-3</v>
      </c>
      <c r="D8">
        <v>2.3653612482046702E-3</v>
      </c>
      <c r="E8">
        <v>3.27144081009661E-3</v>
      </c>
      <c r="G8" s="8" t="s">
        <v>18</v>
      </c>
    </row>
    <row r="9" spans="1:13" x14ac:dyDescent="0.25">
      <c r="A9" t="s">
        <v>0</v>
      </c>
      <c r="B9">
        <v>5.0520920986476701E-4</v>
      </c>
      <c r="C9">
        <v>1.03303217881681E-3</v>
      </c>
      <c r="D9">
        <v>2.5282448854770999E-3</v>
      </c>
      <c r="E9">
        <v>7.1657420944716797E-3</v>
      </c>
      <c r="G9" s="8" t="s">
        <v>19</v>
      </c>
    </row>
    <row r="11" spans="1:13" x14ac:dyDescent="0.25">
      <c r="A11" t="s">
        <v>6</v>
      </c>
    </row>
    <row r="12" spans="1:13" x14ac:dyDescent="0.25">
      <c r="A12" t="s">
        <v>5</v>
      </c>
    </row>
    <row r="14" spans="1:13" x14ac:dyDescent="0.25">
      <c r="A14" t="s">
        <v>9</v>
      </c>
      <c r="B14">
        <v>90</v>
      </c>
      <c r="C14">
        <v>80</v>
      </c>
      <c r="D14">
        <v>70</v>
      </c>
      <c r="E14">
        <v>60</v>
      </c>
      <c r="F14">
        <v>50</v>
      </c>
      <c r="G14">
        <v>40</v>
      </c>
      <c r="H14">
        <v>30</v>
      </c>
      <c r="J14" t="s">
        <v>12</v>
      </c>
    </row>
    <row r="15" spans="1:13" x14ac:dyDescent="0.25">
      <c r="A15" t="s">
        <v>7</v>
      </c>
      <c r="E15" s="4">
        <v>3.39818816066186E-3</v>
      </c>
      <c r="F15" s="4">
        <v>3.38739828062862E-3</v>
      </c>
      <c r="G15" s="4">
        <v>3.34130698534317E-3</v>
      </c>
      <c r="H15" s="4">
        <v>3.2923522745526099E-3</v>
      </c>
      <c r="J15" s="4">
        <v>3.3987921653649399E-3</v>
      </c>
      <c r="K15" s="4">
        <v>3.3864068518566601E-3</v>
      </c>
      <c r="L15" s="4">
        <v>3.34779028123684E-3</v>
      </c>
      <c r="M15" s="4">
        <v>3.2802614457142702E-3</v>
      </c>
    </row>
    <row r="16" spans="1:13" x14ac:dyDescent="0.25">
      <c r="A16" t="s">
        <v>8</v>
      </c>
      <c r="E16" s="1">
        <v>1.4352945247077501E-5</v>
      </c>
      <c r="F16" s="1">
        <v>4.21269667454179E-5</v>
      </c>
      <c r="G16" s="1">
        <v>1.3746463529222701E-4</v>
      </c>
      <c r="H16" s="1">
        <v>4.4489958771445199E-4</v>
      </c>
      <c r="J16" s="1">
        <v>1.3738490760718099E-5</v>
      </c>
      <c r="K16" s="1">
        <v>4.4590463683961898E-5</v>
      </c>
      <c r="L16" s="1">
        <v>1.3580288293841501E-4</v>
      </c>
      <c r="M16" s="1">
        <v>4.5071145312710101E-4</v>
      </c>
    </row>
    <row r="18" spans="1:13" x14ac:dyDescent="0.25">
      <c r="A18" t="s">
        <v>4</v>
      </c>
      <c r="J18">
        <v>60</v>
      </c>
      <c r="K18">
        <v>50</v>
      </c>
      <c r="L18">
        <v>40</v>
      </c>
      <c r="M18">
        <v>30</v>
      </c>
    </row>
    <row r="19" spans="1:13" x14ac:dyDescent="0.25">
      <c r="A19" t="s">
        <v>7</v>
      </c>
      <c r="B19" s="3">
        <v>2.2174834841413799E-3</v>
      </c>
      <c r="C19" s="3">
        <v>2.2173636870741701E-3</v>
      </c>
      <c r="D19" s="3">
        <v>2.2165607027240099E-3</v>
      </c>
      <c r="E19" s="11">
        <v>2.21256983397581E-3</v>
      </c>
      <c r="F19" s="3">
        <v>2.19357690546891E-3</v>
      </c>
      <c r="G19" s="3">
        <v>2.1454545592692201E-3</v>
      </c>
      <c r="H19" s="3">
        <v>2.0905497903933199E-3</v>
      </c>
      <c r="J19" s="11">
        <v>2.2118748129290899E-3</v>
      </c>
      <c r="K19" s="4">
        <v>2.1937662828832001E-3</v>
      </c>
      <c r="L19" s="4">
        <v>2.1555681207071501E-3</v>
      </c>
      <c r="M19" s="4">
        <v>2.0769202567494901E-3</v>
      </c>
    </row>
    <row r="20" spans="1:13" x14ac:dyDescent="0.25">
      <c r="A20" t="s">
        <v>8</v>
      </c>
      <c r="B20" s="1">
        <v>4.4579053682022198E-7</v>
      </c>
      <c r="C20" s="1">
        <v>1.37711696005554E-6</v>
      </c>
      <c r="D20" s="1">
        <v>4.37567522213816E-6</v>
      </c>
      <c r="E20" s="11">
        <v>1.4152367321491801E-5</v>
      </c>
      <c r="F20" s="1">
        <v>4.3915118135296198E-5</v>
      </c>
      <c r="G20" s="1">
        <v>1.3896454834803499E-4</v>
      </c>
      <c r="H20" s="1">
        <v>4.5001141857460998E-4</v>
      </c>
      <c r="J20" s="11">
        <v>1.4019038282388201E-5</v>
      </c>
      <c r="K20" s="1">
        <v>4.3091320950479502E-5</v>
      </c>
      <c r="L20">
        <v>1.41774875982181E-4</v>
      </c>
      <c r="M20">
        <v>4.4871321568041602E-4</v>
      </c>
    </row>
    <row r="22" spans="1:13" x14ac:dyDescent="0.25">
      <c r="A22" t="s">
        <v>10</v>
      </c>
    </row>
    <row r="23" spans="1:13" x14ac:dyDescent="0.25">
      <c r="A23" t="s">
        <v>7</v>
      </c>
      <c r="E23" s="3">
        <v>9.2980126328905805E-4</v>
      </c>
      <c r="F23" s="3">
        <v>9.1697586583923104E-4</v>
      </c>
      <c r="G23" s="3">
        <v>9.0333252324615101E-4</v>
      </c>
      <c r="H23" s="3">
        <v>9.2397122003400002E-4</v>
      </c>
      <c r="J23" s="3">
        <v>9.2684330660353304E-4</v>
      </c>
      <c r="K23" s="3">
        <v>9.1426272016572902E-4</v>
      </c>
      <c r="L23" s="3">
        <v>8.9093069763033703E-4</v>
      </c>
      <c r="M23" s="3">
        <v>9.2702022162879298E-4</v>
      </c>
    </row>
    <row r="24" spans="1:13" x14ac:dyDescent="0.25">
      <c r="A24" t="s">
        <v>8</v>
      </c>
      <c r="E24" s="1">
        <v>1.5341057646112501E-5</v>
      </c>
      <c r="F24" s="1">
        <v>4.8170153209329298E-5</v>
      </c>
      <c r="G24">
        <v>1.4751370212406001E-4</v>
      </c>
      <c r="H24">
        <v>4.6755372514574797E-4</v>
      </c>
      <c r="J24" s="1">
        <v>1.5224274062994701E-5</v>
      </c>
      <c r="K24" s="1">
        <v>4.9367305678682999E-5</v>
      </c>
      <c r="L24">
        <v>1.47456113175943E-4</v>
      </c>
      <c r="M24">
        <v>4.9477639907994698E-4</v>
      </c>
    </row>
    <row r="25" spans="1:13" x14ac:dyDescent="0.25">
      <c r="J25" s="7"/>
      <c r="K25" s="7"/>
      <c r="L25" s="7"/>
      <c r="M25" s="7"/>
    </row>
    <row r="26" spans="1:13" x14ac:dyDescent="0.25">
      <c r="A26" t="s">
        <v>11</v>
      </c>
    </row>
    <row r="27" spans="1:13" x14ac:dyDescent="0.25">
      <c r="A27" t="s">
        <v>7</v>
      </c>
      <c r="E27" s="2">
        <v>5.46314930882785E-5</v>
      </c>
      <c r="F27" s="2">
        <v>5.2998615513810002E-5</v>
      </c>
      <c r="G27" s="3">
        <v>1.2618176950264599E-4</v>
      </c>
      <c r="H27" s="3">
        <v>1.0193651246684201E-3</v>
      </c>
      <c r="J27" s="2">
        <v>5.5077407461215099E-5</v>
      </c>
      <c r="K27" s="2">
        <v>5.6308754861886002E-5</v>
      </c>
      <c r="L27" s="3">
        <v>1.1528281839387099E-4</v>
      </c>
      <c r="M27" s="3">
        <v>1.0209234467157E-3</v>
      </c>
    </row>
    <row r="28" spans="1:13" x14ac:dyDescent="0.25">
      <c r="A28" t="s">
        <v>8</v>
      </c>
      <c r="E28" s="1">
        <v>2.34288838944181E-5</v>
      </c>
      <c r="F28" s="1">
        <v>7.2452062253393904E-5</v>
      </c>
      <c r="G28">
        <v>2.2200753183057901E-4</v>
      </c>
      <c r="H28">
        <v>8.9113719824623699E-4</v>
      </c>
      <c r="J28" s="1">
        <v>2.3029666599093299E-5</v>
      </c>
      <c r="K28" s="1">
        <v>7.5301168573491906E-5</v>
      </c>
      <c r="L28">
        <v>2.3084002076578E-4</v>
      </c>
      <c r="M28">
        <v>8.9328868849508105E-4</v>
      </c>
    </row>
    <row r="29" spans="1:13" x14ac:dyDescent="0.25">
      <c r="G29" s="5"/>
      <c r="H29" s="5"/>
      <c r="I29" s="5"/>
      <c r="J29" s="5"/>
    </row>
    <row r="30" spans="1:13" x14ac:dyDescent="0.25">
      <c r="G30" s="6"/>
      <c r="J30" s="8" t="s">
        <v>24</v>
      </c>
    </row>
    <row r="31" spans="1:13" x14ac:dyDescent="0.25">
      <c r="A31" t="s">
        <v>13</v>
      </c>
    </row>
    <row r="32" spans="1:13" x14ac:dyDescent="0.25">
      <c r="A32" t="s">
        <v>14</v>
      </c>
    </row>
    <row r="33" spans="1:12" x14ac:dyDescent="0.25">
      <c r="A33" t="s">
        <v>15</v>
      </c>
      <c r="B33" s="4">
        <f>AVERAGE(E19:H19)</f>
        <v>2.1605377722768151E-3</v>
      </c>
    </row>
    <row r="34" spans="1:12" x14ac:dyDescent="0.25">
      <c r="A34" t="s">
        <v>7</v>
      </c>
      <c r="B34" s="1">
        <f>E19-$B$33</f>
        <v>5.2032061698994905E-5</v>
      </c>
      <c r="C34" s="1">
        <f t="shared" ref="C34:E34" si="0">F19-$B$33</f>
        <v>3.3039133192094838E-5</v>
      </c>
      <c r="D34" s="1">
        <f t="shared" si="0"/>
        <v>-1.5083213007595006E-5</v>
      </c>
      <c r="E34" s="1">
        <f t="shared" si="0"/>
        <v>-6.9987981883495171E-5</v>
      </c>
    </row>
    <row r="35" spans="1:12" x14ac:dyDescent="0.25">
      <c r="B35" s="1"/>
      <c r="C35" s="1"/>
      <c r="D35" s="1"/>
      <c r="E35" s="1"/>
    </row>
    <row r="36" spans="1:12" x14ac:dyDescent="0.25">
      <c r="B36" s="1"/>
      <c r="C36" s="1"/>
      <c r="D36" s="1"/>
      <c r="E36" s="1"/>
    </row>
    <row r="37" spans="1:12" x14ac:dyDescent="0.25">
      <c r="A37" t="s">
        <v>27</v>
      </c>
    </row>
    <row r="38" spans="1:12" x14ac:dyDescent="0.25">
      <c r="A38" t="s">
        <v>20</v>
      </c>
      <c r="B38">
        <v>60</v>
      </c>
      <c r="C38">
        <v>50</v>
      </c>
      <c r="D38">
        <v>40</v>
      </c>
      <c r="E38">
        <v>30</v>
      </c>
    </row>
    <row r="39" spans="1:12" x14ac:dyDescent="0.25">
      <c r="A39" t="s">
        <v>22</v>
      </c>
      <c r="B39" s="4">
        <v>-1.8985172077897101E-3</v>
      </c>
      <c r="C39" s="4">
        <v>-1.8859839321786801E-3</v>
      </c>
      <c r="D39" s="4">
        <v>-1.84408711463619E-3</v>
      </c>
      <c r="E39" s="4">
        <v>-1.8357987678080999E-3</v>
      </c>
    </row>
    <row r="40" spans="1:12" x14ac:dyDescent="0.25">
      <c r="B40" s="1">
        <v>1.3870852577291001E-5</v>
      </c>
      <c r="C40" s="1">
        <v>4.4370290699854898E-5</v>
      </c>
      <c r="D40">
        <v>1.37758759280098E-4</v>
      </c>
      <c r="E40">
        <v>4.3177118710681502E-4</v>
      </c>
    </row>
    <row r="42" spans="1:12" x14ac:dyDescent="0.25">
      <c r="A42" t="s">
        <v>23</v>
      </c>
      <c r="B42" s="4">
        <v>-1.14411466143884E-3</v>
      </c>
      <c r="C42" s="4">
        <v>-1.13732636156727E-3</v>
      </c>
      <c r="D42" s="4">
        <v>-1.1311222817731201E-3</v>
      </c>
      <c r="E42" s="4">
        <v>-1.13916299235699E-3</v>
      </c>
      <c r="G42" t="s">
        <v>30</v>
      </c>
    </row>
    <row r="43" spans="1:12" x14ac:dyDescent="0.25">
      <c r="B43" s="1">
        <v>1.632029604517E-5</v>
      </c>
      <c r="C43" s="1">
        <v>4.9560099941886499E-5</v>
      </c>
      <c r="D43">
        <v>1.6060387608141501E-4</v>
      </c>
      <c r="E43">
        <v>4.9632987227239103E-4</v>
      </c>
      <c r="G43" t="s">
        <v>31</v>
      </c>
    </row>
    <row r="44" spans="1:12" x14ac:dyDescent="0.25">
      <c r="G44" t="s">
        <v>32</v>
      </c>
    </row>
    <row r="45" spans="1:12" x14ac:dyDescent="0.25">
      <c r="A45" t="s">
        <v>25</v>
      </c>
      <c r="B45" s="4">
        <v>-5.2528405083098698E-4</v>
      </c>
      <c r="C45" s="4">
        <v>-5.2476064743835302E-4</v>
      </c>
      <c r="D45" s="4">
        <v>-5.2115200376183003E-4</v>
      </c>
      <c r="E45" s="4">
        <v>-5.3310761789805098E-4</v>
      </c>
      <c r="H45" t="s">
        <v>35</v>
      </c>
    </row>
    <row r="46" spans="1:12" x14ac:dyDescent="0.25">
      <c r="B46" s="1">
        <v>1.7113734935356899E-5</v>
      </c>
      <c r="C46" s="1">
        <v>5.4769647542505501E-5</v>
      </c>
      <c r="D46">
        <v>1.6810675219378201E-4</v>
      </c>
      <c r="E46">
        <v>5.5323714320546597E-4</v>
      </c>
      <c r="H46" t="s">
        <v>36</v>
      </c>
      <c r="I46" t="s">
        <v>33</v>
      </c>
      <c r="J46" t="s">
        <v>21</v>
      </c>
      <c r="L46" t="s">
        <v>34</v>
      </c>
    </row>
    <row r="47" spans="1:12" x14ac:dyDescent="0.25">
      <c r="H47">
        <v>10</v>
      </c>
      <c r="I47">
        <v>3.7000000000000002E-3</v>
      </c>
      <c r="J47" s="4">
        <v>2.2118772199628098E-3</v>
      </c>
      <c r="L47" s="3">
        <v>1.4458157246083101E-5</v>
      </c>
    </row>
    <row r="48" spans="1:12" x14ac:dyDescent="0.25">
      <c r="A48" t="s">
        <v>26</v>
      </c>
      <c r="B48" s="3">
        <v>6.3790293082863702E-6</v>
      </c>
      <c r="C48" s="3">
        <v>6.7647208051132201E-6</v>
      </c>
      <c r="D48" s="3">
        <v>1.28786324412826E-5</v>
      </c>
      <c r="E48" s="3">
        <v>4.1919718019352101E-5</v>
      </c>
      <c r="H48">
        <f>15</f>
        <v>15</v>
      </c>
      <c r="I48" s="4">
        <v>4.5566643297521E-3</v>
      </c>
      <c r="J48" s="4">
        <v>2.1649932208435601E-3</v>
      </c>
      <c r="L48" s="3">
        <v>1.8148094370953901E-4</v>
      </c>
    </row>
    <row r="49" spans="1:12" x14ac:dyDescent="0.25">
      <c r="B49" s="1">
        <v>1.73263306517101E-5</v>
      </c>
      <c r="C49" s="1">
        <v>5.4935769521614102E-5</v>
      </c>
      <c r="D49">
        <v>1.7271820992204501E-4</v>
      </c>
      <c r="E49">
        <v>5.4530682268384505E-4</v>
      </c>
      <c r="H49">
        <f>H48+15</f>
        <v>30</v>
      </c>
      <c r="I49" s="9">
        <v>2.8188661061079801E-2</v>
      </c>
      <c r="J49" s="9">
        <v>1.4805433392445599E-3</v>
      </c>
      <c r="L49" s="3">
        <v>3.5223250677112199E-4</v>
      </c>
    </row>
    <row r="50" spans="1:12" x14ac:dyDescent="0.25">
      <c r="H50">
        <f t="shared" ref="H50:H55" si="1">H49+15</f>
        <v>45</v>
      </c>
      <c r="I50" s="9">
        <v>6.1540168866375602E-2</v>
      </c>
      <c r="J50" s="4">
        <v>3.46474178107816E-3</v>
      </c>
      <c r="L50" s="3">
        <v>4.9611771021625703E-4</v>
      </c>
    </row>
    <row r="51" spans="1:12" x14ac:dyDescent="0.25">
      <c r="A51" t="s">
        <v>28</v>
      </c>
      <c r="B51" s="4">
        <v>5.6858121833954802E-4</v>
      </c>
      <c r="C51" s="4">
        <v>5.6645159995523105E-4</v>
      </c>
      <c r="D51" s="4">
        <v>5.66874990669772E-4</v>
      </c>
      <c r="E51" s="4">
        <v>6.3390868184733096E-4</v>
      </c>
      <c r="H51">
        <f t="shared" si="1"/>
        <v>60</v>
      </c>
      <c r="I51" s="10">
        <v>0.111931148338968</v>
      </c>
      <c r="J51" s="4">
        <v>3.1081787665888701E-3</v>
      </c>
      <c r="L51" s="3">
        <v>5.0677305705378397E-4</v>
      </c>
    </row>
    <row r="52" spans="1:12" x14ac:dyDescent="0.25">
      <c r="B52" s="1">
        <v>2.0277905166956101E-5</v>
      </c>
      <c r="C52" s="1">
        <v>6.2388705014937001E-5</v>
      </c>
      <c r="D52">
        <v>1.86766139468301E-4</v>
      </c>
      <c r="E52">
        <v>6.43205226906826E-4</v>
      </c>
      <c r="H52">
        <f t="shared" si="1"/>
        <v>75</v>
      </c>
      <c r="I52" s="10">
        <v>0.15541788218267699</v>
      </c>
      <c r="J52" s="4">
        <v>2.27097856401685E-3</v>
      </c>
      <c r="L52" s="3">
        <v>5.7550877009226596E-4</v>
      </c>
    </row>
    <row r="53" spans="1:12" x14ac:dyDescent="0.25">
      <c r="H53">
        <f t="shared" si="1"/>
        <v>90</v>
      </c>
      <c r="I53" s="10">
        <v>0.16061308265056201</v>
      </c>
      <c r="J53" s="4">
        <v>4.4627966058032297E-4</v>
      </c>
      <c r="L53" s="3">
        <v>5.53791658750513E-4</v>
      </c>
    </row>
    <row r="54" spans="1:12" x14ac:dyDescent="0.25">
      <c r="A54" t="s">
        <v>29</v>
      </c>
      <c r="B54" s="4">
        <v>9.2585088157849595E-4</v>
      </c>
      <c r="C54" s="4">
        <v>9.2905986106649001E-4</v>
      </c>
      <c r="D54" s="4">
        <v>9.47953283117272E-4</v>
      </c>
      <c r="E54" s="4">
        <v>9.6233798310813099E-4</v>
      </c>
      <c r="H54">
        <f>H53+15</f>
        <v>105</v>
      </c>
      <c r="I54" s="10">
        <v>0.10988885417041599</v>
      </c>
      <c r="J54" s="4">
        <v>-5.3275215219592198E-3</v>
      </c>
      <c r="L54" s="3">
        <v>5.97704462378584E-4</v>
      </c>
    </row>
    <row r="55" spans="1:12" x14ac:dyDescent="0.25">
      <c r="B55" s="1">
        <v>1.9175126747274499E-5</v>
      </c>
      <c r="C55" s="1">
        <v>5.98823371423586E-5</v>
      </c>
      <c r="D55">
        <v>1.91943820653193E-4</v>
      </c>
      <c r="E55">
        <v>6.0160956353417605E-4</v>
      </c>
      <c r="H55">
        <f t="shared" si="1"/>
        <v>120</v>
      </c>
      <c r="I55" s="10">
        <v>8.5329534580362798E-2</v>
      </c>
      <c r="J55" s="4">
        <v>-1.53589490174731E-2</v>
      </c>
      <c r="L55" s="3">
        <v>5.0891785553617002E-4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FE</vt:lpstr>
      <vt:lpstr>EPS comparison</vt:lpstr>
      <vt:lpstr>II-B2-FE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2019-08-21T13:38:46Z</dcterms:modified>
</cp:coreProperties>
</file>