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rcapital.sharepoint.com/sites/BRCapital-Internal/Real Estate/Deals/1) Initial UW and Review/_Texas Portfolio/Town and Castle/Support and Info/"/>
    </mc:Choice>
  </mc:AlternateContent>
  <xr:revisionPtr revIDLastSave="4" documentId="8_{F6322EE5-E457-204B-89EC-C2997CEE2777}" xr6:coauthVersionLast="45" xr6:coauthVersionMax="45" xr10:uidLastSave="{112AD4D6-FD81-4FA1-B6B7-DB87D5F6AE15}"/>
  <bookViews>
    <workbookView xWindow="3240" yWindow="3240" windowWidth="18360" windowHeight="6675" xr2:uid="{00000000-000D-0000-FFFF-FFFF00000000}"/>
  </bookViews>
  <sheets>
    <sheet name="Sheet1" sheetId="1" r:id="rId1"/>
  </sheets>
  <calcPr calcId="191029" iterate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5" i="1" l="1"/>
  <c r="I105" i="1"/>
  <c r="B103" i="1"/>
  <c r="C103" i="1"/>
  <c r="D103" i="1"/>
  <c r="E103" i="1"/>
  <c r="F103" i="1"/>
  <c r="G103" i="1"/>
  <c r="H103" i="1"/>
  <c r="I103" i="1"/>
  <c r="B101" i="1"/>
  <c r="C101" i="1"/>
  <c r="D101" i="1"/>
  <c r="E101" i="1"/>
  <c r="F101" i="1"/>
  <c r="G101" i="1"/>
  <c r="H101" i="1"/>
  <c r="I101" i="1"/>
  <c r="C97" i="1"/>
  <c r="D97" i="1"/>
  <c r="E97" i="1"/>
  <c r="F97" i="1"/>
  <c r="G97" i="1"/>
  <c r="H97" i="1"/>
  <c r="I97" i="1"/>
  <c r="B97" i="1"/>
  <c r="B96" i="1"/>
  <c r="C96" i="1"/>
  <c r="D96" i="1"/>
  <c r="E96" i="1"/>
  <c r="F96" i="1"/>
  <c r="G96" i="1"/>
  <c r="H96" i="1"/>
  <c r="I96" i="1"/>
  <c r="B65" i="1"/>
  <c r="C57" i="1"/>
  <c r="D57" i="1"/>
  <c r="E57" i="1"/>
  <c r="F57" i="1"/>
  <c r="G57" i="1"/>
  <c r="H57" i="1"/>
  <c r="I57" i="1"/>
  <c r="B57" i="1"/>
  <c r="B85" i="1"/>
  <c r="C85" i="1"/>
  <c r="D85" i="1"/>
  <c r="E85" i="1"/>
  <c r="F85" i="1"/>
  <c r="G85" i="1"/>
  <c r="H85" i="1"/>
  <c r="I85" i="1"/>
  <c r="B81" i="1"/>
  <c r="C81" i="1"/>
  <c r="D81" i="1"/>
  <c r="E81" i="1"/>
  <c r="F81" i="1"/>
  <c r="G81" i="1"/>
  <c r="H81" i="1"/>
  <c r="I81" i="1"/>
  <c r="B86" i="1"/>
  <c r="N68" i="1"/>
  <c r="C65" i="1"/>
  <c r="D65" i="1"/>
  <c r="E65" i="1"/>
  <c r="F65" i="1"/>
  <c r="G65" i="1"/>
  <c r="H65" i="1"/>
  <c r="I65" i="1"/>
  <c r="C53" i="1"/>
  <c r="D53" i="1"/>
  <c r="N53" i="1"/>
  <c r="E53" i="1"/>
  <c r="F53" i="1"/>
  <c r="G53" i="1"/>
  <c r="H53" i="1"/>
  <c r="I53" i="1"/>
  <c r="B53" i="1"/>
  <c r="B52" i="1"/>
  <c r="C52" i="1"/>
  <c r="D52" i="1"/>
  <c r="E52" i="1"/>
  <c r="F52" i="1"/>
  <c r="G52" i="1"/>
  <c r="H52" i="1"/>
  <c r="I52" i="1"/>
  <c r="B47" i="1"/>
  <c r="C47" i="1"/>
  <c r="D47" i="1"/>
  <c r="E47" i="1"/>
  <c r="F47" i="1"/>
  <c r="G47" i="1"/>
  <c r="N47" i="1"/>
  <c r="H47" i="1"/>
  <c r="I47" i="1"/>
  <c r="C37" i="1"/>
  <c r="C42" i="1"/>
  <c r="D37" i="1"/>
  <c r="D42" i="1"/>
  <c r="E37" i="1"/>
  <c r="E42" i="1"/>
  <c r="F37" i="1"/>
  <c r="F42" i="1"/>
  <c r="G37" i="1"/>
  <c r="G42" i="1"/>
  <c r="H37" i="1"/>
  <c r="H42" i="1"/>
  <c r="I37" i="1"/>
  <c r="I42" i="1"/>
  <c r="B37" i="1"/>
  <c r="B42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5" i="1"/>
  <c r="N36" i="1"/>
  <c r="N38" i="1"/>
  <c r="N39" i="1"/>
  <c r="N40" i="1"/>
  <c r="N41" i="1"/>
  <c r="N44" i="1"/>
  <c r="N45" i="1"/>
  <c r="N46" i="1"/>
  <c r="N49" i="1"/>
  <c r="N50" i="1"/>
  <c r="N54" i="1"/>
  <c r="N55" i="1"/>
  <c r="N56" i="1"/>
  <c r="N59" i="1"/>
  <c r="N60" i="1"/>
  <c r="N61" i="1"/>
  <c r="N62" i="1"/>
  <c r="N63" i="1"/>
  <c r="N64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3" i="1"/>
  <c r="N84" i="1"/>
  <c r="N85" i="1"/>
  <c r="N95" i="1"/>
  <c r="N96" i="1"/>
  <c r="N97" i="1"/>
  <c r="N99" i="1"/>
  <c r="N100" i="1"/>
  <c r="N101" i="1"/>
  <c r="N103" i="1"/>
  <c r="N14" i="1"/>
  <c r="B29" i="1"/>
  <c r="C29" i="1"/>
  <c r="D29" i="1"/>
  <c r="E29" i="1"/>
  <c r="F29" i="1"/>
  <c r="G29" i="1"/>
  <c r="H29" i="1"/>
  <c r="I29" i="1"/>
  <c r="C16" i="1"/>
  <c r="C20" i="1"/>
  <c r="C30" i="1"/>
  <c r="C31" i="1"/>
  <c r="D16" i="1"/>
  <c r="D20" i="1"/>
  <c r="D30" i="1"/>
  <c r="D31" i="1"/>
  <c r="D105" i="1"/>
  <c r="E16" i="1"/>
  <c r="E20" i="1"/>
  <c r="E30" i="1"/>
  <c r="E31" i="1"/>
  <c r="F16" i="1"/>
  <c r="F20" i="1"/>
  <c r="F30" i="1"/>
  <c r="F31" i="1"/>
  <c r="G16" i="1"/>
  <c r="G20" i="1"/>
  <c r="G30" i="1"/>
  <c r="G31" i="1"/>
  <c r="H16" i="1"/>
  <c r="H20" i="1"/>
  <c r="H30" i="1"/>
  <c r="H31" i="1"/>
  <c r="I16" i="1"/>
  <c r="I20" i="1"/>
  <c r="I30" i="1"/>
  <c r="I31" i="1"/>
  <c r="B16" i="1"/>
  <c r="B20" i="1"/>
  <c r="B30" i="1"/>
  <c r="B31" i="1"/>
  <c r="I86" i="1"/>
  <c r="I87" i="1"/>
  <c r="I106" i="1"/>
  <c r="I108" i="1"/>
  <c r="H86" i="1"/>
  <c r="H87" i="1"/>
  <c r="H106" i="1"/>
  <c r="H108" i="1"/>
  <c r="C86" i="1"/>
  <c r="C87" i="1"/>
  <c r="C106" i="1"/>
  <c r="D86" i="1"/>
  <c r="D87" i="1"/>
  <c r="D106" i="1"/>
  <c r="D108" i="1"/>
  <c r="E86" i="1"/>
  <c r="E87" i="1"/>
  <c r="E106" i="1"/>
  <c r="F86" i="1"/>
  <c r="F87" i="1"/>
  <c r="F106" i="1"/>
  <c r="G86" i="1"/>
  <c r="G87" i="1"/>
  <c r="G106" i="1"/>
  <c r="N65" i="1"/>
  <c r="B87" i="1"/>
  <c r="B89" i="1"/>
  <c r="G105" i="1"/>
  <c r="F105" i="1"/>
  <c r="E105" i="1"/>
  <c r="C105" i="1"/>
  <c r="B105" i="1"/>
  <c r="N31" i="1"/>
  <c r="N30" i="1"/>
  <c r="N42" i="1"/>
  <c r="N57" i="1"/>
  <c r="N52" i="1"/>
  <c r="N37" i="1"/>
  <c r="C108" i="1"/>
  <c r="E89" i="1"/>
  <c r="H89" i="1"/>
  <c r="I89" i="1"/>
  <c r="C89" i="1"/>
  <c r="E108" i="1"/>
  <c r="G89" i="1"/>
  <c r="G108" i="1"/>
  <c r="N86" i="1"/>
  <c r="D89" i="1"/>
  <c r="F108" i="1"/>
  <c r="F89" i="1"/>
  <c r="B106" i="1"/>
  <c r="N106" i="1"/>
  <c r="N87" i="1"/>
  <c r="B108" i="1"/>
  <c r="N105" i="1"/>
  <c r="N89" i="1"/>
  <c r="N108" i="1"/>
</calcChain>
</file>

<file path=xl/sharedStrings.xml><?xml version="1.0" encoding="utf-8"?>
<sst xmlns="http://schemas.openxmlformats.org/spreadsheetml/2006/main" count="114" uniqueCount="114">
  <si>
    <t>Income Statement - 12 Month</t>
  </si>
  <si>
    <r>
      <rPr>
        <b/>
        <sz val="9"/>
        <rFont val="Arial"/>
        <family val="2"/>
      </rPr>
      <t xml:space="preserve">Exported On: </t>
    </r>
    <r>
      <rPr>
        <sz val="9"/>
        <rFont val="Arial"/>
        <family val="2"/>
      </rPr>
      <t>05/14/2020 03:42 PM</t>
    </r>
  </si>
  <si>
    <r>
      <rPr>
        <b/>
        <sz val="11"/>
        <rFont val="Arial"/>
        <family val="2"/>
      </rPr>
      <t xml:space="preserve">Properties: </t>
    </r>
    <r>
      <rPr>
        <sz val="11"/>
        <rFont val="Arial"/>
        <family val="2"/>
      </rPr>
      <t>Castle Apartments - 3627 Almazan Dr. Dallas, TX 75220</t>
    </r>
  </si>
  <si>
    <r>
      <rPr>
        <b/>
        <sz val="11"/>
        <rFont val="Arial"/>
        <family val="2"/>
      </rPr>
      <t xml:space="preserve">Period Range: </t>
    </r>
    <r>
      <rPr>
        <sz val="11"/>
        <rFont val="Arial"/>
        <family val="2"/>
      </rPr>
      <t>Jan 2020 to Apr 2020</t>
    </r>
  </si>
  <si>
    <r>
      <rPr>
        <b/>
        <sz val="11"/>
        <rFont val="Arial"/>
        <family val="2"/>
      </rPr>
      <t xml:space="preserve">Level of Detail: </t>
    </r>
    <r>
      <rPr>
        <sz val="11"/>
        <rFont val="Arial"/>
        <family val="2"/>
      </rPr>
      <t>Detail View</t>
    </r>
  </si>
  <si>
    <t>Account Name</t>
  </si>
  <si>
    <t>Jan 2020</t>
  </si>
  <si>
    <t>Feb 2020</t>
  </si>
  <si>
    <t>Mar 2020</t>
  </si>
  <si>
    <t>Apr 2020</t>
  </si>
  <si>
    <t>Total</t>
  </si>
  <si>
    <t>Operating Income &amp; Expense</t>
  </si>
  <si>
    <t xml:space="preserve">    Income</t>
  </si>
  <si>
    <t xml:space="preserve">        OPERATING INCOME</t>
  </si>
  <si>
    <t xml:space="preserve">            RENTAL INCOME</t>
  </si>
  <si>
    <t xml:space="preserve">                Rents</t>
  </si>
  <si>
    <t xml:space="preserve">                    Tenant Rents</t>
  </si>
  <si>
    <t xml:space="preserve">                    Prepayments</t>
  </si>
  <si>
    <t xml:space="preserve">                Total Rents</t>
  </si>
  <si>
    <t xml:space="preserve">                Texas Garage / Parking</t>
  </si>
  <si>
    <t xml:space="preserve">                Monthly Pet Rent</t>
  </si>
  <si>
    <t xml:space="preserve">                Tenant Concessions</t>
  </si>
  <si>
    <t xml:space="preserve">            Total RENTAL INCOME</t>
  </si>
  <si>
    <t xml:space="preserve">            RECOVERY INCOME</t>
  </si>
  <si>
    <t xml:space="preserve">                Recovery - Utilities</t>
  </si>
  <si>
    <t xml:space="preserve">                Recovery - Misc</t>
  </si>
  <si>
    <t xml:space="preserve">            Total RECOVERY INCOME</t>
  </si>
  <si>
    <t xml:space="preserve">            OTHER INCOME</t>
  </si>
  <si>
    <t xml:space="preserve">                Late Fees</t>
  </si>
  <si>
    <t xml:space="preserve">                Non-Refundable Fees</t>
  </si>
  <si>
    <t xml:space="preserve">                App Fees</t>
  </si>
  <si>
    <t xml:space="preserve">            Total OTHER INCOME</t>
  </si>
  <si>
    <t xml:space="preserve">        Total OPERATING INCOME</t>
  </si>
  <si>
    <t xml:space="preserve">    Total Operating Income</t>
  </si>
  <si>
    <t xml:space="preserve">    Expense</t>
  </si>
  <si>
    <t xml:space="preserve">        OPERATING EXPENSE</t>
  </si>
  <si>
    <t xml:space="preserve">            EMPLOYEES &amp; BENEFITS</t>
  </si>
  <si>
    <t xml:space="preserve">                Payroll</t>
  </si>
  <si>
    <t xml:space="preserve">                Bonuses</t>
  </si>
  <si>
    <t xml:space="preserve">                Payroll Taxes</t>
  </si>
  <si>
    <t xml:space="preserve">                Medical / Dental / Life Insur</t>
  </si>
  <si>
    <t xml:space="preserve">                Training</t>
  </si>
  <si>
    <t xml:space="preserve">                Benefits Administration</t>
  </si>
  <si>
    <t xml:space="preserve">                Recruiting</t>
  </si>
  <si>
    <t xml:space="preserve">            Total EMPLOYEES &amp; BENEFITS</t>
  </si>
  <si>
    <t xml:space="preserve">            MARKETING &amp; LEASING</t>
  </si>
  <si>
    <t xml:space="preserve">                Advertising</t>
  </si>
  <si>
    <t xml:space="preserve">                Promotions</t>
  </si>
  <si>
    <t xml:space="preserve">                Referral Fees</t>
  </si>
  <si>
    <t xml:space="preserve">            Total MARKETING &amp; LEASING</t>
  </si>
  <si>
    <t xml:space="preserve">            ADMINISTRATIVE</t>
  </si>
  <si>
    <t xml:space="preserve">                Office Supplies</t>
  </si>
  <si>
    <t xml:space="preserve">                Telecommunications</t>
  </si>
  <si>
    <t xml:space="preserve">                Management Fees</t>
  </si>
  <si>
    <t xml:space="preserve">                    Management Fees</t>
  </si>
  <si>
    <t xml:space="preserve">                Total Management Fees</t>
  </si>
  <si>
    <t xml:space="preserve">                Professional Fees</t>
  </si>
  <si>
    <t xml:space="preserve">                Dues / Subscriptions / Licenses</t>
  </si>
  <si>
    <t xml:space="preserve">                Travel</t>
  </si>
  <si>
    <t xml:space="preserve">            Total ADMINISTRATIVE</t>
  </si>
  <si>
    <t xml:space="preserve">            UTILITIES</t>
  </si>
  <si>
    <t xml:space="preserve">                Electricity</t>
  </si>
  <si>
    <t xml:space="preserve">                Gas</t>
  </si>
  <si>
    <t xml:space="preserve">                Water</t>
  </si>
  <si>
    <t xml:space="preserve">                Sewer</t>
  </si>
  <si>
    <t xml:space="preserve">                Refuse / Recycling</t>
  </si>
  <si>
    <t xml:space="preserve">                Internet</t>
  </si>
  <si>
    <t xml:space="preserve">            Total UTILITIES</t>
  </si>
  <si>
    <t xml:space="preserve">            MAINTENANCE</t>
  </si>
  <si>
    <t xml:space="preserve">                Facilities Maintenance</t>
  </si>
  <si>
    <t xml:space="preserve">                Janitorial</t>
  </si>
  <si>
    <t xml:space="preserve">                Security System</t>
  </si>
  <si>
    <t xml:space="preserve">                Plumbing</t>
  </si>
  <si>
    <t xml:space="preserve">                Electrical &amp; Lighting</t>
  </si>
  <si>
    <t xml:space="preserve">                Painting</t>
  </si>
  <si>
    <t xml:space="preserve">                HVAC</t>
  </si>
  <si>
    <t xml:space="preserve">                Doors, Locks, Windows</t>
  </si>
  <si>
    <t xml:space="preserve">                Appliances</t>
  </si>
  <si>
    <t xml:space="preserve">                Repairs</t>
  </si>
  <si>
    <t xml:space="preserve">                Exterminating</t>
  </si>
  <si>
    <t xml:space="preserve">                Landscaping / Irrigation / Gates</t>
  </si>
  <si>
    <t xml:space="preserve">                Walks / Lots / Drives / Roads</t>
  </si>
  <si>
    <t xml:space="preserve">                Signage</t>
  </si>
  <si>
    <t xml:space="preserve">            Total MAINTENANCE</t>
  </si>
  <si>
    <t xml:space="preserve">            TAXES &amp; INSURANCE</t>
  </si>
  <si>
    <t xml:space="preserve">                Real Property Taxes</t>
  </si>
  <si>
    <t xml:space="preserve">                Other Insurance</t>
  </si>
  <si>
    <t xml:space="preserve">            Total TAXES &amp; INSURANCE</t>
  </si>
  <si>
    <t xml:space="preserve">        Total OPERATING EXPENSE</t>
  </si>
  <si>
    <t xml:space="preserve">    Total Operating Expense</t>
  </si>
  <si>
    <t xml:space="preserve">    NOI - Net Operating Income</t>
  </si>
  <si>
    <t>Other Income &amp; Expense</t>
  </si>
  <si>
    <t xml:space="preserve">    Other Expense</t>
  </si>
  <si>
    <t xml:space="preserve">        OTHER EXPENSES</t>
  </si>
  <si>
    <t xml:space="preserve">            Interest Exp</t>
  </si>
  <si>
    <t xml:space="preserve">                Mortg Interest #1</t>
  </si>
  <si>
    <t xml:space="preserve">            Total Interest Exp</t>
  </si>
  <si>
    <t xml:space="preserve">        Total OTHER EXPENSES</t>
  </si>
  <si>
    <t xml:space="preserve">        NON-RECURRING EXPENSES</t>
  </si>
  <si>
    <t xml:space="preserve">            Penalties and Interest</t>
  </si>
  <si>
    <t xml:space="preserve">        Total NON-RECURRING EXPENSES</t>
  </si>
  <si>
    <t xml:space="preserve">    Total Other Expense</t>
  </si>
  <si>
    <t xml:space="preserve">    Net Other Income</t>
  </si>
  <si>
    <t xml:space="preserve">    Total Income</t>
  </si>
  <si>
    <t xml:space="preserve">    Total Expense</t>
  </si>
  <si>
    <t xml:space="preserve">    Net Income</t>
  </si>
  <si>
    <t>Dec 2019</t>
  </si>
  <si>
    <t>Nov 2019</t>
  </si>
  <si>
    <t>Oct 2019</t>
  </si>
  <si>
    <t>Sept 2019</t>
  </si>
  <si>
    <t>Aug 2019</t>
  </si>
  <si>
    <t>July 2019</t>
  </si>
  <si>
    <t>June 2019</t>
  </si>
  <si>
    <t>May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</si>
</sst>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;[Red]\-#,##0.00"/>
  </numFmts>
  <fonts count="32" x14ac:knownFonts="1">
    <font>
      <sz val="11"/>
      <name val="Arial"/>
      <family val="1"/>
    </font>
    <font>
      <b/>
      <sz val="13"/>
      <color rgb="FF303030"/>
      <name val="Arial"/>
      <family val="1"/>
    </font>
    <font>
      <b/>
      <sz val="18"/>
      <color rgb="FF303030"/>
      <name val="Arial"/>
      <family val="1"/>
    </font>
    <font>
      <sz val="13"/>
      <color rgb="FF303030"/>
      <name val="Arial"/>
      <family val="1"/>
    </font>
    <font>
      <sz val="9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12"/>
      <color rgb="FF303030"/>
      <name val="Arial"/>
      <family val="1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3"/>
      <color rgb="FF303030"/>
      <name val="Arial"/>
      <family val="2"/>
    </font>
    <font>
      <b/>
      <sz val="12"/>
      <color rgb="FF303030"/>
      <name val="Arial"/>
      <family val="2"/>
    </font>
    <font>
      <sz val="11"/>
      <name val="Arial"/>
      <family val="1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ECF3F9"/>
      </patternFill>
    </fill>
    <fill>
      <patternFill patternType="solid">
        <fgColor rgb="FFECF3F9"/>
      </patternFill>
    </fill>
    <fill>
      <patternFill patternType="solid">
        <fgColor rgb="FFECF3F9"/>
      </patternFill>
    </fill>
  </fills>
  <borders count="13">
    <border>
      <left/>
      <right/>
      <top/>
      <bottom/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 style="thin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31" fillId="0" borderId="0" applyFon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9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164" fontId="11" fillId="0" borderId="2" xfId="0" applyNumberFormat="1" applyFont="1" applyBorder="1" applyAlignment="1">
      <alignment horizontal="right"/>
    </xf>
    <xf numFmtId="164" fontId="12" fillId="0" borderId="3" xfId="0" applyNumberFormat="1" applyFont="1" applyBorder="1" applyAlignment="1">
      <alignment horizontal="right"/>
    </xf>
    <xf numFmtId="164" fontId="13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right"/>
    </xf>
    <xf numFmtId="164" fontId="15" fillId="0" borderId="4" xfId="0" applyNumberFormat="1" applyFont="1" applyBorder="1" applyAlignment="1">
      <alignment horizontal="right"/>
    </xf>
    <xf numFmtId="164" fontId="16" fillId="0" borderId="5" xfId="0" applyNumberFormat="1" applyFont="1" applyBorder="1" applyAlignment="1">
      <alignment horizontal="right"/>
    </xf>
    <xf numFmtId="164" fontId="17" fillId="0" borderId="0" xfId="0" applyNumberFormat="1" applyFont="1" applyAlignment="1">
      <alignment horizontal="right"/>
    </xf>
    <xf numFmtId="164" fontId="18" fillId="0" borderId="0" xfId="0" applyNumberFormat="1" applyFont="1" applyAlignment="1">
      <alignment horizontal="right"/>
    </xf>
    <xf numFmtId="164" fontId="19" fillId="0" borderId="6" xfId="0" applyNumberFormat="1" applyFont="1" applyBorder="1" applyAlignment="1">
      <alignment horizontal="right"/>
    </xf>
    <xf numFmtId="164" fontId="20" fillId="0" borderId="7" xfId="0" applyNumberFormat="1" applyFont="1" applyBorder="1" applyAlignment="1">
      <alignment horizontal="right"/>
    </xf>
    <xf numFmtId="164" fontId="21" fillId="0" borderId="0" xfId="0" applyNumberFormat="1" applyFont="1" applyAlignment="1">
      <alignment horizontal="right"/>
    </xf>
    <xf numFmtId="164" fontId="22" fillId="0" borderId="0" xfId="0" applyNumberFormat="1" applyFont="1" applyAlignment="1">
      <alignment horizontal="right"/>
    </xf>
    <xf numFmtId="164" fontId="23" fillId="0" borderId="8" xfId="0" applyNumberFormat="1" applyFont="1" applyBorder="1" applyAlignment="1">
      <alignment horizontal="right"/>
    </xf>
    <xf numFmtId="164" fontId="24" fillId="0" borderId="9" xfId="0" applyNumberFormat="1" applyFont="1" applyBorder="1" applyAlignment="1">
      <alignment horizontal="right"/>
    </xf>
    <xf numFmtId="164" fontId="30" fillId="0" borderId="0" xfId="0" applyNumberFormat="1" applyFont="1" applyAlignment="1">
      <alignment horizontal="right"/>
    </xf>
    <xf numFmtId="0" fontId="27" fillId="0" borderId="0" xfId="0" applyFont="1"/>
    <xf numFmtId="10" fontId="6" fillId="0" borderId="0" xfId="0" applyNumberFormat="1" applyFont="1"/>
    <xf numFmtId="43" fontId="5" fillId="0" borderId="0" xfId="1" applyFont="1"/>
    <xf numFmtId="43" fontId="7" fillId="0" borderId="0" xfId="0" applyNumberFormat="1" applyFont="1"/>
    <xf numFmtId="0" fontId="5" fillId="0" borderId="10" xfId="0" applyFont="1" applyBorder="1"/>
    <xf numFmtId="164" fontId="21" fillId="0" borderId="10" xfId="0" applyNumberFormat="1" applyFont="1" applyBorder="1" applyAlignment="1">
      <alignment horizontal="right"/>
    </xf>
    <xf numFmtId="164" fontId="9" fillId="0" borderId="10" xfId="0" applyNumberFormat="1" applyFont="1" applyBorder="1" applyAlignment="1">
      <alignment horizontal="right"/>
    </xf>
    <xf numFmtId="164" fontId="13" fillId="0" borderId="0" xfId="0" applyNumberFormat="1" applyFont="1" applyBorder="1" applyAlignment="1">
      <alignment horizontal="right"/>
    </xf>
    <xf numFmtId="164" fontId="13" fillId="0" borderId="10" xfId="0" applyNumberFormat="1" applyFont="1" applyBorder="1" applyAlignment="1">
      <alignment horizontal="right"/>
    </xf>
    <xf numFmtId="164" fontId="7" fillId="0" borderId="0" xfId="0" applyNumberFormat="1" applyFont="1"/>
    <xf numFmtId="164" fontId="7" fillId="0" borderId="11" xfId="0" applyNumberFormat="1" applyFont="1" applyBorder="1"/>
    <xf numFmtId="43" fontId="7" fillId="0" borderId="11" xfId="0" applyNumberFormat="1" applyFont="1" applyBorder="1"/>
    <xf numFmtId="43" fontId="5" fillId="0" borderId="10" xfId="1" applyFont="1" applyBorder="1"/>
    <xf numFmtId="0" fontId="5" fillId="0" borderId="0" xfId="0" applyFont="1" applyBorder="1"/>
    <xf numFmtId="43" fontId="5" fillId="0" borderId="0" xfId="0" applyNumberFormat="1" applyFont="1"/>
    <xf numFmtId="43" fontId="5" fillId="0" borderId="10" xfId="0" applyNumberFormat="1" applyFont="1" applyBorder="1"/>
    <xf numFmtId="164" fontId="17" fillId="0" borderId="10" xfId="0" applyNumberFormat="1" applyFont="1" applyBorder="1" applyAlignment="1">
      <alignment horizontal="right"/>
    </xf>
    <xf numFmtId="43" fontId="6" fillId="0" borderId="0" xfId="0" applyNumberFormat="1" applyFont="1"/>
    <xf numFmtId="164" fontId="15" fillId="0" borderId="11" xfId="0" applyNumberFormat="1" applyFont="1" applyBorder="1" applyAlignment="1">
      <alignment horizontal="right"/>
    </xf>
    <xf numFmtId="40" fontId="7" fillId="0" borderId="0" xfId="0" applyNumberFormat="1" applyFont="1"/>
    <xf numFmtId="0" fontId="5" fillId="0" borderId="12" xfId="0" applyFont="1" applyBorder="1"/>
    <xf numFmtId="43" fontId="8" fillId="0" borderId="0" xfId="0" applyNumberFormat="1" applyFont="1"/>
    <xf numFmtId="0" fontId="3" fillId="4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left" vertical="top" wrapText="1"/>
    </xf>
    <xf numFmtId="0" fontId="2" fillId="3" borderId="0" xfId="0" applyFont="1" applyFill="1"/>
    <xf numFmtId="0" fontId="1" fillId="2" borderId="1" xfId="0" quotePrefix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8"/>
  <sheetViews>
    <sheetView tabSelected="1" showOutlineSymbols="0" showWhiteSpace="0" zoomScale="92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ColWidth="8.83203125" defaultRowHeight="14.5" x14ac:dyDescent="0.7"/>
  <cols>
    <col min="1" max="1" width="40.1640625" customWidth="1"/>
    <col min="2" max="3" width="15" customWidth="1"/>
    <col min="4" max="13" width="15.33203125" customWidth="1"/>
    <col min="14" max="14" width="19.83203125" style="23" bestFit="1" customWidth="1"/>
  </cols>
  <sheetData>
    <row r="1" spans="1:14" ht="23" x14ac:dyDescen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ht="14.25" x14ac:dyDescent="0.65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</row>
    <row r="3" spans="1:14" ht="14.25" x14ac:dyDescent="0.6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1:14" ht="16.75" x14ac:dyDescent="0.65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</row>
    <row r="5" spans="1:14" ht="16.75" x14ac:dyDescent="0.65">
      <c r="A5" s="45" t="s">
        <v>3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</row>
    <row r="6" spans="1:14" ht="16.75" x14ac:dyDescent="0.65">
      <c r="A6" s="45" t="s">
        <v>4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</row>
    <row r="7" spans="1:14" ht="14.25" x14ac:dyDescent="0.6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</row>
    <row r="8" spans="1:14" ht="16.75" x14ac:dyDescent="0.75">
      <c r="A8" s="1" t="s">
        <v>5</v>
      </c>
      <c r="B8" s="48" t="s">
        <v>113</v>
      </c>
      <c r="C8" s="48" t="s">
        <v>112</v>
      </c>
      <c r="D8" s="48" t="s">
        <v>111</v>
      </c>
      <c r="E8" s="48" t="s">
        <v>110</v>
      </c>
      <c r="F8" s="48" t="s">
        <v>109</v>
      </c>
      <c r="G8" s="48" t="s">
        <v>108</v>
      </c>
      <c r="H8" s="48" t="s">
        <v>107</v>
      </c>
      <c r="I8" s="48" t="s">
        <v>106</v>
      </c>
      <c r="J8" s="49" t="s">
        <v>6</v>
      </c>
      <c r="K8" s="49" t="s">
        <v>7</v>
      </c>
      <c r="L8" s="49" t="s">
        <v>8</v>
      </c>
      <c r="M8" s="49" t="s">
        <v>9</v>
      </c>
      <c r="N8" s="50" t="s">
        <v>10</v>
      </c>
    </row>
    <row r="9" spans="1:14" ht="15.5" x14ac:dyDescent="0.7">
      <c r="A9" s="3" t="s">
        <v>11</v>
      </c>
      <c r="B9" s="3"/>
      <c r="C9" s="3"/>
      <c r="D9" s="3"/>
      <c r="E9" s="3"/>
      <c r="F9" s="3"/>
      <c r="G9" s="3"/>
      <c r="H9" s="3"/>
      <c r="I9" s="3"/>
      <c r="J9" s="7"/>
      <c r="K9" s="11"/>
      <c r="L9" s="15"/>
      <c r="M9" s="19"/>
      <c r="N9" s="22"/>
    </row>
    <row r="10" spans="1:14" ht="15.5" x14ac:dyDescent="0.7">
      <c r="A10" s="3" t="s">
        <v>12</v>
      </c>
      <c r="B10" s="3"/>
      <c r="C10" s="3"/>
      <c r="D10" s="3"/>
      <c r="E10" s="3"/>
      <c r="F10" s="3"/>
      <c r="G10" s="3"/>
      <c r="H10" s="3"/>
      <c r="J10" s="7"/>
      <c r="K10" s="11"/>
      <c r="L10" s="15"/>
      <c r="M10" s="19"/>
      <c r="N10" s="22"/>
    </row>
    <row r="11" spans="1:14" ht="15.5" x14ac:dyDescent="0.7">
      <c r="A11" s="3" t="s">
        <v>13</v>
      </c>
      <c r="B11" s="3"/>
      <c r="C11" s="3"/>
      <c r="D11" s="3"/>
      <c r="E11" s="3"/>
      <c r="F11" s="3"/>
      <c r="G11" s="3"/>
      <c r="H11" s="3"/>
      <c r="I11" s="3"/>
      <c r="J11" s="7"/>
      <c r="K11" s="11"/>
      <c r="L11" s="15"/>
      <c r="M11" s="19"/>
      <c r="N11" s="22"/>
    </row>
    <row r="12" spans="1:14" ht="15.5" x14ac:dyDescent="0.7">
      <c r="A12" s="3" t="s">
        <v>14</v>
      </c>
      <c r="B12" s="24"/>
      <c r="C12" s="24"/>
      <c r="D12" s="24"/>
      <c r="E12" s="24"/>
      <c r="F12" s="24"/>
      <c r="G12" s="24"/>
      <c r="H12" s="24"/>
      <c r="I12" s="24"/>
      <c r="J12" s="7"/>
      <c r="K12" s="11"/>
      <c r="L12" s="15"/>
      <c r="M12" s="19"/>
      <c r="N12" s="22"/>
    </row>
    <row r="13" spans="1:14" ht="15.5" x14ac:dyDescent="0.7">
      <c r="A13" s="3" t="s">
        <v>15</v>
      </c>
      <c r="B13" s="3"/>
      <c r="C13" s="3"/>
      <c r="D13" s="3"/>
      <c r="E13" s="3"/>
      <c r="F13" s="3"/>
      <c r="G13" s="3"/>
      <c r="H13" s="3"/>
      <c r="I13" s="3"/>
      <c r="J13" s="7"/>
      <c r="K13" s="11"/>
      <c r="L13" s="15"/>
      <c r="M13" s="19"/>
      <c r="N13" s="22"/>
    </row>
    <row r="14" spans="1:14" ht="15.5" x14ac:dyDescent="0.7">
      <c r="A14" s="2" t="s">
        <v>16</v>
      </c>
      <c r="B14" s="25">
        <v>23538.080000000002</v>
      </c>
      <c r="C14" s="25">
        <v>24267.38</v>
      </c>
      <c r="D14" s="25">
        <v>25750.18</v>
      </c>
      <c r="E14" s="25">
        <v>26476.02</v>
      </c>
      <c r="F14" s="25">
        <v>27201.87</v>
      </c>
      <c r="G14" s="25">
        <v>29413.56</v>
      </c>
      <c r="H14" s="25">
        <v>30990.22</v>
      </c>
      <c r="I14" s="25">
        <v>32352</v>
      </c>
      <c r="J14" s="6">
        <v>32267.67</v>
      </c>
      <c r="K14" s="10">
        <v>30738</v>
      </c>
      <c r="L14" s="14">
        <v>32747.15</v>
      </c>
      <c r="M14" s="18">
        <v>32461</v>
      </c>
      <c r="N14" s="22">
        <f>SUM(B14:M14)</f>
        <v>348203.13000000006</v>
      </c>
    </row>
    <row r="15" spans="1:14" ht="15.5" x14ac:dyDescent="0.7">
      <c r="A15" s="2" t="s">
        <v>17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6">
        <v>616</v>
      </c>
      <c r="K15" s="10">
        <v>952.93</v>
      </c>
      <c r="L15" s="14">
        <v>4638.6099999999997</v>
      </c>
      <c r="M15" s="18">
        <v>-3056.03</v>
      </c>
      <c r="N15" s="22">
        <f t="shared" ref="N15:N78" si="0">SUM(B15:M15)</f>
        <v>3151.5099999999989</v>
      </c>
    </row>
    <row r="16" spans="1:14" ht="15.5" x14ac:dyDescent="0.7">
      <c r="A16" s="4" t="s">
        <v>18</v>
      </c>
      <c r="B16" s="26">
        <f>SUM(B14:B15)</f>
        <v>23538.080000000002</v>
      </c>
      <c r="C16" s="26">
        <f t="shared" ref="C16:I16" si="1">SUM(C14:C15)</f>
        <v>24267.38</v>
      </c>
      <c r="D16" s="26">
        <f t="shared" si="1"/>
        <v>25750.18</v>
      </c>
      <c r="E16" s="26">
        <f t="shared" si="1"/>
        <v>26476.02</v>
      </c>
      <c r="F16" s="26">
        <f t="shared" si="1"/>
        <v>27201.87</v>
      </c>
      <c r="G16" s="26">
        <f t="shared" si="1"/>
        <v>29413.56</v>
      </c>
      <c r="H16" s="26">
        <f t="shared" si="1"/>
        <v>30990.22</v>
      </c>
      <c r="I16" s="26">
        <f t="shared" si="1"/>
        <v>32352</v>
      </c>
      <c r="J16" s="8">
        <v>32883.67</v>
      </c>
      <c r="K16" s="12">
        <v>31690.93</v>
      </c>
      <c r="L16" s="16">
        <v>37385.760000000002</v>
      </c>
      <c r="M16" s="20">
        <v>29404.97</v>
      </c>
      <c r="N16" s="22">
        <f t="shared" si="0"/>
        <v>351354.64</v>
      </c>
    </row>
    <row r="17" spans="1:14" ht="15.5" x14ac:dyDescent="0.7">
      <c r="A17" s="2" t="s">
        <v>19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30</v>
      </c>
      <c r="I17" s="25">
        <v>30</v>
      </c>
      <c r="J17" s="6">
        <v>30</v>
      </c>
      <c r="K17" s="10">
        <v>190</v>
      </c>
      <c r="L17" s="14">
        <v>330</v>
      </c>
      <c r="M17" s="18">
        <v>400</v>
      </c>
      <c r="N17" s="22">
        <f t="shared" si="0"/>
        <v>1010</v>
      </c>
    </row>
    <row r="18" spans="1:14" ht="15.5" x14ac:dyDescent="0.7">
      <c r="A18" s="2" t="s">
        <v>20</v>
      </c>
      <c r="B18" s="25">
        <v>100</v>
      </c>
      <c r="C18" s="25">
        <v>100</v>
      </c>
      <c r="D18" s="25">
        <v>120</v>
      </c>
      <c r="E18" s="25">
        <v>140</v>
      </c>
      <c r="F18" s="25">
        <v>160</v>
      </c>
      <c r="G18" s="25">
        <v>160</v>
      </c>
      <c r="H18" s="25">
        <v>180</v>
      </c>
      <c r="I18" s="25">
        <v>180</v>
      </c>
      <c r="J18" s="6">
        <v>185</v>
      </c>
      <c r="K18" s="10">
        <v>277</v>
      </c>
      <c r="L18" s="14">
        <v>288</v>
      </c>
      <c r="M18" s="18">
        <v>200</v>
      </c>
      <c r="N18" s="22">
        <f t="shared" si="0"/>
        <v>2090</v>
      </c>
    </row>
    <row r="19" spans="1:14" ht="15.5" x14ac:dyDescent="0.7">
      <c r="A19" s="2" t="s">
        <v>21</v>
      </c>
      <c r="B19" s="28">
        <v>-280</v>
      </c>
      <c r="C19" s="28">
        <v>-280</v>
      </c>
      <c r="D19" s="28">
        <v>-280</v>
      </c>
      <c r="E19" s="28">
        <v>-280</v>
      </c>
      <c r="F19" s="28">
        <v>-280</v>
      </c>
      <c r="G19" s="28">
        <v>-280</v>
      </c>
      <c r="H19" s="28">
        <v>-280</v>
      </c>
      <c r="I19" s="28">
        <v>-280</v>
      </c>
      <c r="J19" s="6">
        <v>-283</v>
      </c>
      <c r="K19" s="10">
        <v>-533</v>
      </c>
      <c r="L19" s="14">
        <v>-408</v>
      </c>
      <c r="M19" s="18">
        <v>-280</v>
      </c>
      <c r="N19" s="22">
        <f t="shared" si="0"/>
        <v>-3744</v>
      </c>
    </row>
    <row r="20" spans="1:14" ht="15.5" x14ac:dyDescent="0.7">
      <c r="A20" s="4" t="s">
        <v>22</v>
      </c>
      <c r="B20" s="26">
        <f>SUM(B16:B19)</f>
        <v>23358.080000000002</v>
      </c>
      <c r="C20" s="26">
        <f t="shared" ref="C20:I20" si="2">SUM(C16:C19)</f>
        <v>24087.38</v>
      </c>
      <c r="D20" s="26">
        <f t="shared" si="2"/>
        <v>25590.18</v>
      </c>
      <c r="E20" s="26">
        <f t="shared" si="2"/>
        <v>26336.02</v>
      </c>
      <c r="F20" s="26">
        <f t="shared" si="2"/>
        <v>27081.87</v>
      </c>
      <c r="G20" s="26">
        <f t="shared" si="2"/>
        <v>29293.56</v>
      </c>
      <c r="H20" s="26">
        <f t="shared" si="2"/>
        <v>30920.22</v>
      </c>
      <c r="I20" s="26">
        <f t="shared" si="2"/>
        <v>32282</v>
      </c>
      <c r="J20" s="8">
        <v>32815.67</v>
      </c>
      <c r="K20" s="12">
        <v>31624.93</v>
      </c>
      <c r="L20" s="16">
        <v>37595.760000000002</v>
      </c>
      <c r="M20" s="20">
        <v>29724.97</v>
      </c>
      <c r="N20" s="22">
        <f t="shared" si="0"/>
        <v>350710.64</v>
      </c>
    </row>
    <row r="21" spans="1:14" ht="15.5" x14ac:dyDescent="0.7">
      <c r="A21" s="3" t="s">
        <v>23</v>
      </c>
      <c r="B21" s="3"/>
      <c r="C21" s="3"/>
      <c r="D21" s="3"/>
      <c r="E21" s="3"/>
      <c r="F21" s="3"/>
      <c r="G21" s="3"/>
      <c r="H21" s="3"/>
      <c r="I21" s="3"/>
      <c r="J21" s="7"/>
      <c r="K21" s="11"/>
      <c r="L21" s="15"/>
      <c r="M21" s="19"/>
      <c r="N21" s="22">
        <f t="shared" si="0"/>
        <v>0</v>
      </c>
    </row>
    <row r="22" spans="1:14" ht="15.5" x14ac:dyDescent="0.7">
      <c r="A22" s="2" t="s">
        <v>24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10">
        <v>20</v>
      </c>
      <c r="L22" s="14">
        <v>20</v>
      </c>
      <c r="M22" s="18">
        <v>20</v>
      </c>
      <c r="N22" s="22">
        <f t="shared" si="0"/>
        <v>60</v>
      </c>
    </row>
    <row r="23" spans="1:14" ht="15.5" x14ac:dyDescent="0.7">
      <c r="A23" s="2" t="s">
        <v>25</v>
      </c>
      <c r="B23" s="29">
        <v>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6">
        <v>0</v>
      </c>
      <c r="K23" s="10">
        <v>5</v>
      </c>
      <c r="L23" s="14">
        <v>5</v>
      </c>
      <c r="M23" s="18">
        <v>5</v>
      </c>
      <c r="N23" s="22">
        <f t="shared" si="0"/>
        <v>15</v>
      </c>
    </row>
    <row r="24" spans="1:14" ht="15.5" x14ac:dyDescent="0.7">
      <c r="A24" s="4" t="s">
        <v>26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12">
        <v>25</v>
      </c>
      <c r="L24" s="16">
        <v>25</v>
      </c>
      <c r="M24" s="20">
        <v>25</v>
      </c>
      <c r="N24" s="22">
        <f t="shared" si="0"/>
        <v>75</v>
      </c>
    </row>
    <row r="25" spans="1:14" ht="15.5" x14ac:dyDescent="0.7">
      <c r="A25" s="3" t="s">
        <v>27</v>
      </c>
      <c r="B25" s="3"/>
      <c r="C25" s="3"/>
      <c r="D25" s="3"/>
      <c r="E25" s="3"/>
      <c r="F25" s="3"/>
      <c r="G25" s="3"/>
      <c r="H25" s="3"/>
      <c r="I25" s="3"/>
      <c r="J25" s="7"/>
      <c r="K25" s="11"/>
      <c r="L25" s="15"/>
      <c r="M25" s="19"/>
      <c r="N25" s="22">
        <f t="shared" si="0"/>
        <v>0</v>
      </c>
    </row>
    <row r="26" spans="1:14" ht="15.5" x14ac:dyDescent="0.7">
      <c r="A26" s="2" t="s">
        <v>28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10">
        <v>0</v>
      </c>
      <c r="L26" s="14">
        <v>79</v>
      </c>
      <c r="M26" s="18">
        <v>-11</v>
      </c>
      <c r="N26" s="22">
        <f t="shared" si="0"/>
        <v>68</v>
      </c>
    </row>
    <row r="27" spans="1:14" ht="15.5" x14ac:dyDescent="0.7">
      <c r="A27" s="2" t="s">
        <v>29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6">
        <v>150</v>
      </c>
      <c r="K27" s="10">
        <v>0</v>
      </c>
      <c r="L27" s="14">
        <v>200</v>
      </c>
      <c r="M27" s="18">
        <v>0</v>
      </c>
      <c r="N27" s="22">
        <f t="shared" si="0"/>
        <v>350</v>
      </c>
    </row>
    <row r="28" spans="1:14" ht="15.5" x14ac:dyDescent="0.7">
      <c r="A28" s="2" t="s">
        <v>30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10">
        <v>0</v>
      </c>
      <c r="K28" s="10">
        <v>40</v>
      </c>
      <c r="L28" s="14">
        <v>0</v>
      </c>
      <c r="M28" s="18">
        <v>0</v>
      </c>
      <c r="N28" s="22">
        <f t="shared" si="0"/>
        <v>40</v>
      </c>
    </row>
    <row r="29" spans="1:14" ht="15.5" x14ac:dyDescent="0.7">
      <c r="A29" s="4" t="s">
        <v>31</v>
      </c>
      <c r="B29" s="33">
        <f t="shared" ref="B29:H29" si="3">SUM(B26:B28)</f>
        <v>0</v>
      </c>
      <c r="C29" s="33">
        <f t="shared" si="3"/>
        <v>0</v>
      </c>
      <c r="D29" s="33">
        <f t="shared" si="3"/>
        <v>0</v>
      </c>
      <c r="E29" s="33">
        <f t="shared" si="3"/>
        <v>0</v>
      </c>
      <c r="F29" s="33">
        <f t="shared" si="3"/>
        <v>0</v>
      </c>
      <c r="G29" s="33">
        <f t="shared" si="3"/>
        <v>0</v>
      </c>
      <c r="H29" s="33">
        <f t="shared" si="3"/>
        <v>0</v>
      </c>
      <c r="I29" s="33">
        <f>SUM(I26:I28)</f>
        <v>0</v>
      </c>
      <c r="J29" s="8">
        <v>150</v>
      </c>
      <c r="K29" s="12">
        <v>40</v>
      </c>
      <c r="L29" s="16">
        <v>279</v>
      </c>
      <c r="M29" s="20">
        <v>-11</v>
      </c>
      <c r="N29" s="22">
        <f t="shared" si="0"/>
        <v>458</v>
      </c>
    </row>
    <row r="30" spans="1:14" ht="15.5" x14ac:dyDescent="0.7">
      <c r="A30" s="4" t="s">
        <v>32</v>
      </c>
      <c r="B30" s="34">
        <f t="shared" ref="B30:H30" si="4">SUM(B20,B24,B29)</f>
        <v>23358.080000000002</v>
      </c>
      <c r="C30" s="34">
        <f t="shared" si="4"/>
        <v>24087.38</v>
      </c>
      <c r="D30" s="34">
        <f t="shared" si="4"/>
        <v>25590.18</v>
      </c>
      <c r="E30" s="34">
        <f t="shared" si="4"/>
        <v>26336.02</v>
      </c>
      <c r="F30" s="34">
        <f t="shared" si="4"/>
        <v>27081.87</v>
      </c>
      <c r="G30" s="34">
        <f t="shared" si="4"/>
        <v>29293.56</v>
      </c>
      <c r="H30" s="34">
        <f t="shared" si="4"/>
        <v>30920.22</v>
      </c>
      <c r="I30" s="34">
        <f>SUM(I20,I24,I29)</f>
        <v>32282</v>
      </c>
      <c r="J30" s="8">
        <v>32965.67</v>
      </c>
      <c r="K30" s="12">
        <v>31689.93</v>
      </c>
      <c r="L30" s="16">
        <v>37899.760000000002</v>
      </c>
      <c r="M30" s="20">
        <v>29738.97</v>
      </c>
      <c r="N30" s="22">
        <f t="shared" si="0"/>
        <v>351243.64</v>
      </c>
    </row>
    <row r="31" spans="1:14" ht="15.5" x14ac:dyDescent="0.7">
      <c r="A31" s="4" t="s">
        <v>33</v>
      </c>
      <c r="B31" s="26">
        <f t="shared" ref="B31:H31" si="5">B30</f>
        <v>23358.080000000002</v>
      </c>
      <c r="C31" s="26">
        <f t="shared" si="5"/>
        <v>24087.38</v>
      </c>
      <c r="D31" s="26">
        <f t="shared" si="5"/>
        <v>25590.18</v>
      </c>
      <c r="E31" s="26">
        <f t="shared" si="5"/>
        <v>26336.02</v>
      </c>
      <c r="F31" s="26">
        <f t="shared" si="5"/>
        <v>27081.87</v>
      </c>
      <c r="G31" s="26">
        <f t="shared" si="5"/>
        <v>29293.56</v>
      </c>
      <c r="H31" s="26">
        <f t="shared" si="5"/>
        <v>30920.22</v>
      </c>
      <c r="I31" s="26">
        <f>I30</f>
        <v>32282</v>
      </c>
      <c r="J31" s="8">
        <v>32965.67</v>
      </c>
      <c r="K31" s="12">
        <v>31689.93</v>
      </c>
      <c r="L31" s="16">
        <v>37899.760000000002</v>
      </c>
      <c r="M31" s="20">
        <v>29738.97</v>
      </c>
      <c r="N31" s="22">
        <f t="shared" si="0"/>
        <v>351243.64</v>
      </c>
    </row>
    <row r="32" spans="1:14" ht="15.5" x14ac:dyDescent="0.7">
      <c r="A32" s="3" t="s">
        <v>34</v>
      </c>
      <c r="B32" s="3"/>
      <c r="C32" s="3"/>
      <c r="D32" s="3"/>
      <c r="E32" s="3"/>
      <c r="F32" s="3"/>
      <c r="G32" s="3"/>
      <c r="H32" s="3"/>
      <c r="I32" s="3"/>
      <c r="J32" s="7"/>
      <c r="K32" s="11"/>
      <c r="L32" s="15"/>
      <c r="M32" s="19"/>
      <c r="N32" s="22"/>
    </row>
    <row r="33" spans="1:14" ht="15.5" x14ac:dyDescent="0.7">
      <c r="A33" s="3" t="s">
        <v>35</v>
      </c>
      <c r="B33" s="3"/>
      <c r="C33" s="3"/>
      <c r="D33" s="3"/>
      <c r="E33" s="3"/>
      <c r="F33" s="3"/>
      <c r="G33" s="3"/>
      <c r="H33" s="3"/>
      <c r="I33" s="3"/>
      <c r="J33" s="7"/>
      <c r="K33" s="11"/>
      <c r="L33" s="15"/>
      <c r="M33" s="19"/>
      <c r="N33" s="22"/>
    </row>
    <row r="34" spans="1:14" ht="15.5" x14ac:dyDescent="0.7">
      <c r="A34" s="3" t="s">
        <v>36</v>
      </c>
      <c r="B34" s="3"/>
      <c r="C34" s="3"/>
      <c r="D34" s="3"/>
      <c r="E34" s="3"/>
      <c r="F34" s="3"/>
      <c r="G34" s="3"/>
      <c r="H34" s="3"/>
      <c r="I34" s="3"/>
      <c r="J34" s="7"/>
      <c r="K34" s="11"/>
      <c r="L34" s="15"/>
      <c r="M34" s="19"/>
      <c r="N34" s="22"/>
    </row>
    <row r="35" spans="1:14" ht="15.5" x14ac:dyDescent="0.7">
      <c r="A35" s="2" t="s">
        <v>37</v>
      </c>
      <c r="B35" s="25">
        <v>3065.89</v>
      </c>
      <c r="C35" s="25">
        <v>3065.89</v>
      </c>
      <c r="D35" s="25">
        <v>3065.89</v>
      </c>
      <c r="E35" s="25">
        <v>3065.89</v>
      </c>
      <c r="F35" s="25">
        <v>3065.89</v>
      </c>
      <c r="G35" s="25">
        <v>3065.89</v>
      </c>
      <c r="H35" s="25">
        <v>3065.89</v>
      </c>
      <c r="I35" s="25">
        <v>3065.89</v>
      </c>
      <c r="J35" s="6">
        <v>4423.74</v>
      </c>
      <c r="K35" s="10">
        <v>4100.68</v>
      </c>
      <c r="L35" s="14">
        <v>2403.5500000000002</v>
      </c>
      <c r="M35" s="18">
        <v>1688.04</v>
      </c>
      <c r="N35" s="22">
        <f t="shared" si="0"/>
        <v>37143.130000000005</v>
      </c>
    </row>
    <row r="36" spans="1:14" ht="15.5" x14ac:dyDescent="0.7">
      <c r="A36" s="2" t="s">
        <v>38</v>
      </c>
      <c r="B36" s="25">
        <v>50</v>
      </c>
      <c r="C36" s="25">
        <v>50</v>
      </c>
      <c r="D36" s="25">
        <v>0</v>
      </c>
      <c r="E36" s="25">
        <v>50</v>
      </c>
      <c r="F36" s="25">
        <v>0</v>
      </c>
      <c r="G36" s="25">
        <v>50</v>
      </c>
      <c r="H36" s="25">
        <v>50</v>
      </c>
      <c r="I36" s="25">
        <v>50</v>
      </c>
      <c r="J36" s="6">
        <v>50</v>
      </c>
      <c r="K36" s="10">
        <v>0</v>
      </c>
      <c r="L36" s="14">
        <v>75</v>
      </c>
      <c r="M36" s="18">
        <v>0</v>
      </c>
      <c r="N36" s="22">
        <f t="shared" si="0"/>
        <v>425</v>
      </c>
    </row>
    <row r="37" spans="1:14" ht="15.5" x14ac:dyDescent="0.7">
      <c r="A37" s="2" t="s">
        <v>39</v>
      </c>
      <c r="B37" s="25">
        <f>B35*0.0765</f>
        <v>234.54058499999999</v>
      </c>
      <c r="C37" s="25">
        <f t="shared" ref="C37:I37" si="6">C35*0.0765</f>
        <v>234.54058499999999</v>
      </c>
      <c r="D37" s="25">
        <f t="shared" si="6"/>
        <v>234.54058499999999</v>
      </c>
      <c r="E37" s="25">
        <f t="shared" si="6"/>
        <v>234.54058499999999</v>
      </c>
      <c r="F37" s="25">
        <f t="shared" si="6"/>
        <v>234.54058499999999</v>
      </c>
      <c r="G37" s="25">
        <f t="shared" si="6"/>
        <v>234.54058499999999</v>
      </c>
      <c r="H37" s="25">
        <f t="shared" si="6"/>
        <v>234.54058499999999</v>
      </c>
      <c r="I37" s="25">
        <f t="shared" si="6"/>
        <v>234.54058499999999</v>
      </c>
      <c r="J37" s="6">
        <v>567.86</v>
      </c>
      <c r="K37" s="10">
        <v>540.19000000000005</v>
      </c>
      <c r="L37" s="14">
        <v>244.3</v>
      </c>
      <c r="M37" s="18">
        <v>389.06</v>
      </c>
      <c r="N37" s="22">
        <f t="shared" si="0"/>
        <v>3617.73468</v>
      </c>
    </row>
    <row r="38" spans="1:14" ht="15.5" x14ac:dyDescent="0.7">
      <c r="A38" s="2" t="s">
        <v>40</v>
      </c>
      <c r="B38" s="25">
        <v>5</v>
      </c>
      <c r="C38" s="25">
        <v>1.89</v>
      </c>
      <c r="D38" s="25">
        <v>5</v>
      </c>
      <c r="E38" s="25">
        <v>1.89</v>
      </c>
      <c r="F38" s="25">
        <v>4.41</v>
      </c>
      <c r="G38" s="25">
        <v>5</v>
      </c>
      <c r="H38" s="25">
        <v>5</v>
      </c>
      <c r="I38" s="25">
        <v>5</v>
      </c>
      <c r="J38" s="6">
        <v>17.649999999999999</v>
      </c>
      <c r="K38" s="10">
        <v>1.89</v>
      </c>
      <c r="L38" s="14">
        <v>4.41</v>
      </c>
      <c r="M38" s="18">
        <v>1.89</v>
      </c>
      <c r="N38" s="22">
        <f t="shared" si="0"/>
        <v>59.03</v>
      </c>
    </row>
    <row r="39" spans="1:14" ht="15.5" x14ac:dyDescent="0.7">
      <c r="A39" s="2" t="s">
        <v>41</v>
      </c>
      <c r="B39" s="25">
        <v>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6">
        <v>128.78</v>
      </c>
      <c r="K39" s="10">
        <v>23.2</v>
      </c>
      <c r="L39" s="14">
        <v>0</v>
      </c>
      <c r="M39" s="18">
        <v>98.5</v>
      </c>
      <c r="N39" s="22">
        <f t="shared" si="0"/>
        <v>250.48</v>
      </c>
    </row>
    <row r="40" spans="1:14" ht="15.5" x14ac:dyDescent="0.7">
      <c r="A40" s="2" t="s">
        <v>42</v>
      </c>
      <c r="B40" s="25">
        <v>10</v>
      </c>
      <c r="C40" s="25">
        <v>10</v>
      </c>
      <c r="D40" s="25">
        <v>10</v>
      </c>
      <c r="E40" s="25">
        <v>10</v>
      </c>
      <c r="F40" s="25">
        <v>10</v>
      </c>
      <c r="G40" s="25">
        <v>10</v>
      </c>
      <c r="H40" s="25">
        <v>10</v>
      </c>
      <c r="I40" s="25">
        <v>10</v>
      </c>
      <c r="J40" s="6">
        <v>1.79</v>
      </c>
      <c r="K40" s="10">
        <v>0</v>
      </c>
      <c r="L40" s="14">
        <v>0</v>
      </c>
      <c r="M40" s="18">
        <v>0</v>
      </c>
      <c r="N40" s="22">
        <f t="shared" si="0"/>
        <v>81.790000000000006</v>
      </c>
    </row>
    <row r="41" spans="1:14" ht="15.5" x14ac:dyDescent="0.7">
      <c r="A41" s="2" t="s">
        <v>43</v>
      </c>
      <c r="B41" s="35">
        <v>0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6">
        <v>0</v>
      </c>
      <c r="K41" s="10">
        <v>10.6</v>
      </c>
      <c r="L41" s="14">
        <v>0</v>
      </c>
      <c r="M41" s="18">
        <v>0</v>
      </c>
      <c r="N41" s="22">
        <f t="shared" si="0"/>
        <v>10.6</v>
      </c>
    </row>
    <row r="42" spans="1:14" ht="15.5" x14ac:dyDescent="0.7">
      <c r="A42" s="4" t="s">
        <v>44</v>
      </c>
      <c r="B42" s="26">
        <f>SUM(B35:B41)</f>
        <v>3365.4305850000001</v>
      </c>
      <c r="C42" s="26">
        <f t="shared" ref="C42:I42" si="7">SUM(C35:C41)</f>
        <v>3362.3205849999999</v>
      </c>
      <c r="D42" s="26">
        <f t="shared" si="7"/>
        <v>3315.4305850000001</v>
      </c>
      <c r="E42" s="26">
        <f t="shared" si="7"/>
        <v>3362.3205849999999</v>
      </c>
      <c r="F42" s="26">
        <f t="shared" si="7"/>
        <v>3314.8405849999999</v>
      </c>
      <c r="G42" s="26">
        <f t="shared" si="7"/>
        <v>3365.4305850000001</v>
      </c>
      <c r="H42" s="26">
        <f t="shared" si="7"/>
        <v>3365.4305850000001</v>
      </c>
      <c r="I42" s="26">
        <f t="shared" si="7"/>
        <v>3365.4305850000001</v>
      </c>
      <c r="J42" s="8">
        <v>5189.82</v>
      </c>
      <c r="K42" s="12">
        <v>4676.5600000000004</v>
      </c>
      <c r="L42" s="16">
        <v>2727.26</v>
      </c>
      <c r="M42" s="20">
        <v>2177.4899999999998</v>
      </c>
      <c r="N42" s="22">
        <f>SUM(B42:M42)</f>
        <v>41587.76468</v>
      </c>
    </row>
    <row r="43" spans="1:14" ht="15.5" x14ac:dyDescent="0.7">
      <c r="A43" s="3" t="s">
        <v>45</v>
      </c>
      <c r="B43" s="3"/>
      <c r="C43" s="3"/>
      <c r="D43" s="3"/>
      <c r="E43" s="3"/>
      <c r="F43" s="3"/>
      <c r="G43" s="3"/>
      <c r="H43" s="3"/>
      <c r="I43" s="3"/>
      <c r="J43" s="7"/>
      <c r="K43" s="11"/>
      <c r="L43" s="15"/>
      <c r="M43" s="19"/>
      <c r="N43" s="22"/>
    </row>
    <row r="44" spans="1:14" ht="15.5" x14ac:dyDescent="0.7">
      <c r="A44" s="2" t="s">
        <v>46</v>
      </c>
      <c r="B44" s="25">
        <v>171.6</v>
      </c>
      <c r="C44" s="25">
        <v>171.6</v>
      </c>
      <c r="D44" s="25">
        <v>171.6</v>
      </c>
      <c r="E44" s="25">
        <v>171.6</v>
      </c>
      <c r="F44" s="25">
        <v>171.6</v>
      </c>
      <c r="G44" s="25">
        <v>171.6</v>
      </c>
      <c r="H44" s="25">
        <v>171.6</v>
      </c>
      <c r="I44" s="25">
        <v>171.6</v>
      </c>
      <c r="J44" s="6">
        <v>171.6</v>
      </c>
      <c r="K44" s="10">
        <v>189.14</v>
      </c>
      <c r="L44" s="14">
        <v>171.6</v>
      </c>
      <c r="M44" s="18">
        <v>0</v>
      </c>
      <c r="N44" s="22">
        <f t="shared" si="0"/>
        <v>1905.1399999999994</v>
      </c>
    </row>
    <row r="45" spans="1:14" ht="15.5" x14ac:dyDescent="0.7">
      <c r="A45" s="2" t="s">
        <v>47</v>
      </c>
      <c r="B45" s="36">
        <v>0</v>
      </c>
      <c r="C45" s="36">
        <v>0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6">
        <v>388.45</v>
      </c>
      <c r="K45" s="10">
        <v>28.95</v>
      </c>
      <c r="L45" s="14">
        <v>0</v>
      </c>
      <c r="M45" s="18">
        <v>172.5</v>
      </c>
      <c r="N45" s="22">
        <f t="shared" si="0"/>
        <v>589.9</v>
      </c>
    </row>
    <row r="46" spans="1:14" ht="15.5" x14ac:dyDescent="0.7">
      <c r="A46" s="2" t="s">
        <v>48</v>
      </c>
      <c r="B46" s="27">
        <v>0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6">
        <v>100</v>
      </c>
      <c r="K46" s="10">
        <v>0</v>
      </c>
      <c r="L46" s="14">
        <v>0</v>
      </c>
      <c r="M46" s="18">
        <v>0</v>
      </c>
      <c r="N46" s="22">
        <f t="shared" si="0"/>
        <v>100</v>
      </c>
    </row>
    <row r="47" spans="1:14" ht="15.5" x14ac:dyDescent="0.7">
      <c r="A47" s="4" t="s">
        <v>49</v>
      </c>
      <c r="B47" s="26">
        <f t="shared" ref="B47:H47" si="8">SUM(B44:B46)</f>
        <v>171.6</v>
      </c>
      <c r="C47" s="26">
        <f t="shared" si="8"/>
        <v>171.6</v>
      </c>
      <c r="D47" s="26">
        <f t="shared" si="8"/>
        <v>171.6</v>
      </c>
      <c r="E47" s="26">
        <f t="shared" si="8"/>
        <v>171.6</v>
      </c>
      <c r="F47" s="26">
        <f t="shared" si="8"/>
        <v>171.6</v>
      </c>
      <c r="G47" s="26">
        <f t="shared" si="8"/>
        <v>171.6</v>
      </c>
      <c r="H47" s="26">
        <f t="shared" si="8"/>
        <v>171.6</v>
      </c>
      <c r="I47" s="26">
        <f>SUM(I44:I46)</f>
        <v>171.6</v>
      </c>
      <c r="J47" s="8">
        <v>660.05</v>
      </c>
      <c r="K47" s="12">
        <v>218.09</v>
      </c>
      <c r="L47" s="16">
        <v>171.6</v>
      </c>
      <c r="M47" s="20">
        <v>172.5</v>
      </c>
      <c r="N47" s="22">
        <f t="shared" si="0"/>
        <v>2595.0399999999995</v>
      </c>
    </row>
    <row r="48" spans="1:14" ht="15.5" x14ac:dyDescent="0.7">
      <c r="A48" s="3" t="s">
        <v>50</v>
      </c>
      <c r="B48" s="3"/>
      <c r="C48" s="3"/>
      <c r="D48" s="3"/>
      <c r="E48" s="3"/>
      <c r="F48" s="3"/>
      <c r="G48" s="3"/>
      <c r="H48" s="3"/>
      <c r="I48" s="3"/>
      <c r="J48" s="7"/>
      <c r="K48" s="11"/>
      <c r="L48" s="15"/>
      <c r="M48" s="19"/>
      <c r="N48" s="22"/>
    </row>
    <row r="49" spans="1:14" ht="15.5" x14ac:dyDescent="0.7">
      <c r="A49" s="2" t="s">
        <v>51</v>
      </c>
      <c r="B49" s="25">
        <v>138.69999999999999</v>
      </c>
      <c r="C49" s="25">
        <v>122.98</v>
      </c>
      <c r="D49" s="25">
        <v>167.6</v>
      </c>
      <c r="E49" s="25">
        <v>93.2</v>
      </c>
      <c r="F49" s="25">
        <v>200.45</v>
      </c>
      <c r="G49" s="25">
        <v>155.53</v>
      </c>
      <c r="H49" s="25">
        <v>201.88</v>
      </c>
      <c r="I49" s="25">
        <v>99.87</v>
      </c>
      <c r="J49" s="6">
        <v>154.34</v>
      </c>
      <c r="K49" s="10">
        <v>266.7</v>
      </c>
      <c r="L49" s="14">
        <v>140.52000000000001</v>
      </c>
      <c r="M49" s="18">
        <v>119.62</v>
      </c>
      <c r="N49" s="22">
        <f t="shared" si="0"/>
        <v>1861.3899999999999</v>
      </c>
    </row>
    <row r="50" spans="1:14" ht="15.5" x14ac:dyDescent="0.7">
      <c r="A50" s="2" t="s">
        <v>52</v>
      </c>
      <c r="B50" s="25">
        <v>76.77</v>
      </c>
      <c r="C50" s="25">
        <v>77.23</v>
      </c>
      <c r="D50" s="25">
        <v>34.979999999999997</v>
      </c>
      <c r="E50" s="25">
        <v>107.4</v>
      </c>
      <c r="F50" s="25">
        <v>29.88</v>
      </c>
      <c r="G50" s="25">
        <v>73.44</v>
      </c>
      <c r="H50" s="25">
        <v>92</v>
      </c>
      <c r="I50" s="25">
        <v>67.989999999999995</v>
      </c>
      <c r="J50" s="6">
        <v>66.430000000000007</v>
      </c>
      <c r="K50" s="10">
        <v>106.47</v>
      </c>
      <c r="L50" s="14">
        <v>76.72</v>
      </c>
      <c r="M50" s="18">
        <v>35.29</v>
      </c>
      <c r="N50" s="22">
        <f t="shared" si="0"/>
        <v>844.59999999999991</v>
      </c>
    </row>
    <row r="51" spans="1:14" ht="15.5" x14ac:dyDescent="0.7">
      <c r="A51" s="3" t="s">
        <v>53</v>
      </c>
      <c r="B51" s="3"/>
      <c r="C51" s="3"/>
      <c r="D51" s="3"/>
      <c r="E51" s="3"/>
      <c r="F51" s="3"/>
      <c r="G51" s="3"/>
      <c r="H51" s="3"/>
      <c r="I51" s="3"/>
      <c r="J51" s="7"/>
      <c r="K51" s="11"/>
      <c r="L51" s="15"/>
      <c r="M51" s="19"/>
      <c r="N51" s="22"/>
    </row>
    <row r="52" spans="1:14" ht="15.5" x14ac:dyDescent="0.7">
      <c r="A52" s="2" t="s">
        <v>54</v>
      </c>
      <c r="B52" s="38">
        <f t="shared" ref="B52:H52" si="9">B16*0.04</f>
        <v>941.52320000000009</v>
      </c>
      <c r="C52" s="38">
        <f t="shared" si="9"/>
        <v>970.69520000000011</v>
      </c>
      <c r="D52" s="38">
        <f t="shared" si="9"/>
        <v>1030.0072</v>
      </c>
      <c r="E52" s="38">
        <f t="shared" si="9"/>
        <v>1059.0408</v>
      </c>
      <c r="F52" s="38">
        <f t="shared" si="9"/>
        <v>1088.0747999999999</v>
      </c>
      <c r="G52" s="38">
        <f t="shared" si="9"/>
        <v>1176.5424</v>
      </c>
      <c r="H52" s="38">
        <f t="shared" si="9"/>
        <v>1239.6088</v>
      </c>
      <c r="I52" s="38">
        <f>I16*0.04</f>
        <v>1294.08</v>
      </c>
      <c r="J52" s="6">
        <v>1301.6500000000001</v>
      </c>
      <c r="K52" s="10">
        <v>1283.9000000000001</v>
      </c>
      <c r="L52" s="14">
        <v>1315.62</v>
      </c>
      <c r="M52" s="18">
        <v>1314.48</v>
      </c>
      <c r="N52" s="22">
        <f t="shared" si="0"/>
        <v>14015.222399999999</v>
      </c>
    </row>
    <row r="53" spans="1:14" ht="15.5" x14ac:dyDescent="0.7">
      <c r="A53" s="4" t="s">
        <v>55</v>
      </c>
      <c r="B53" s="26">
        <f>B52</f>
        <v>941.52320000000009</v>
      </c>
      <c r="C53" s="26">
        <f t="shared" ref="C53:I53" si="10">C52</f>
        <v>970.69520000000011</v>
      </c>
      <c r="D53" s="26">
        <f t="shared" si="10"/>
        <v>1030.0072</v>
      </c>
      <c r="E53" s="26">
        <f t="shared" si="10"/>
        <v>1059.0408</v>
      </c>
      <c r="F53" s="26">
        <f t="shared" si="10"/>
        <v>1088.0747999999999</v>
      </c>
      <c r="G53" s="26">
        <f t="shared" si="10"/>
        <v>1176.5424</v>
      </c>
      <c r="H53" s="26">
        <f t="shared" si="10"/>
        <v>1239.6088</v>
      </c>
      <c r="I53" s="26">
        <f t="shared" si="10"/>
        <v>1294.08</v>
      </c>
      <c r="J53" s="8">
        <v>1301.6500000000001</v>
      </c>
      <c r="K53" s="12">
        <v>1283.9000000000001</v>
      </c>
      <c r="L53" s="16">
        <v>1315.62</v>
      </c>
      <c r="M53" s="20">
        <v>1314.48</v>
      </c>
      <c r="N53" s="22">
        <f t="shared" si="0"/>
        <v>14015.222399999999</v>
      </c>
    </row>
    <row r="54" spans="1:14" ht="15.5" x14ac:dyDescent="0.7">
      <c r="A54" s="2" t="s">
        <v>56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10">
        <v>0</v>
      </c>
      <c r="L54" s="14">
        <v>200</v>
      </c>
      <c r="M54" s="18">
        <v>0</v>
      </c>
      <c r="N54" s="22">
        <f t="shared" si="0"/>
        <v>200</v>
      </c>
    </row>
    <row r="55" spans="1:14" ht="15.5" x14ac:dyDescent="0.7">
      <c r="A55" s="2" t="s">
        <v>57</v>
      </c>
      <c r="B55" s="25">
        <v>34.5</v>
      </c>
      <c r="C55" s="25">
        <v>34.5</v>
      </c>
      <c r="D55" s="25">
        <v>34.5</v>
      </c>
      <c r="E55" s="25">
        <v>34.5</v>
      </c>
      <c r="F55" s="25">
        <v>34.5</v>
      </c>
      <c r="G55" s="25">
        <v>34.5</v>
      </c>
      <c r="H55" s="25">
        <v>34.5</v>
      </c>
      <c r="I55" s="25">
        <v>34.5</v>
      </c>
      <c r="J55" s="6">
        <v>0</v>
      </c>
      <c r="K55" s="10">
        <v>34.5</v>
      </c>
      <c r="L55" s="14">
        <v>308.91000000000003</v>
      </c>
      <c r="M55" s="18">
        <v>34.5</v>
      </c>
      <c r="N55" s="22">
        <f t="shared" si="0"/>
        <v>653.91000000000008</v>
      </c>
    </row>
    <row r="56" spans="1:14" ht="15.5" x14ac:dyDescent="0.7">
      <c r="A56" s="2" t="s">
        <v>58</v>
      </c>
      <c r="B56" s="35">
        <v>0</v>
      </c>
      <c r="C56" s="35">
        <v>0</v>
      </c>
      <c r="D56" s="35">
        <v>0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6">
        <v>0</v>
      </c>
      <c r="K56" s="10">
        <v>25.18</v>
      </c>
      <c r="L56" s="14">
        <v>5.0599999999999996</v>
      </c>
      <c r="M56" s="18">
        <v>12.65</v>
      </c>
      <c r="N56" s="22">
        <f t="shared" si="0"/>
        <v>42.89</v>
      </c>
    </row>
    <row r="57" spans="1:14" ht="15.5" x14ac:dyDescent="0.7">
      <c r="A57" s="4" t="s">
        <v>59</v>
      </c>
      <c r="B57" s="26">
        <f>SUM(B53:B56)</f>
        <v>976.02320000000009</v>
      </c>
      <c r="C57" s="26">
        <f t="shared" ref="C57:I57" si="11">SUM(C53:C56)</f>
        <v>1005.1952000000001</v>
      </c>
      <c r="D57" s="26">
        <f t="shared" si="11"/>
        <v>1064.5072</v>
      </c>
      <c r="E57" s="26">
        <f t="shared" si="11"/>
        <v>1093.5408</v>
      </c>
      <c r="F57" s="26">
        <f t="shared" si="11"/>
        <v>1122.5747999999999</v>
      </c>
      <c r="G57" s="26">
        <f t="shared" si="11"/>
        <v>1211.0424</v>
      </c>
      <c r="H57" s="26">
        <f t="shared" si="11"/>
        <v>1274.1088</v>
      </c>
      <c r="I57" s="26">
        <f t="shared" si="11"/>
        <v>1328.58</v>
      </c>
      <c r="J57" s="8">
        <v>1547.99</v>
      </c>
      <c r="K57" s="12">
        <v>1716.75</v>
      </c>
      <c r="L57" s="16">
        <v>2046.83</v>
      </c>
      <c r="M57" s="20">
        <v>1516.54</v>
      </c>
      <c r="N57" s="22">
        <f t="shared" si="0"/>
        <v>15903.682400000002</v>
      </c>
    </row>
    <row r="58" spans="1:14" ht="15.5" x14ac:dyDescent="0.7">
      <c r="A58" s="3" t="s">
        <v>60</v>
      </c>
      <c r="B58" s="3"/>
      <c r="C58" s="3"/>
      <c r="D58" s="3"/>
      <c r="E58" s="3"/>
      <c r="F58" s="3"/>
      <c r="G58" s="3"/>
      <c r="H58" s="3"/>
      <c r="I58" s="3"/>
      <c r="J58" s="7"/>
      <c r="K58" s="11"/>
      <c r="L58" s="15"/>
      <c r="M58" s="19"/>
      <c r="N58" s="22"/>
    </row>
    <row r="59" spans="1:14" ht="15.5" x14ac:dyDescent="0.7">
      <c r="A59" s="2" t="s">
        <v>61</v>
      </c>
      <c r="B59" s="25">
        <v>1244.9000000000001</v>
      </c>
      <c r="C59" s="25">
        <v>1284.31</v>
      </c>
      <c r="D59" s="25">
        <v>1302.02</v>
      </c>
      <c r="E59" s="25">
        <v>1230.44</v>
      </c>
      <c r="F59" s="25">
        <v>1197.8399999999999</v>
      </c>
      <c r="G59" s="25">
        <v>1201.8800000000001</v>
      </c>
      <c r="H59" s="25">
        <v>1339.88</v>
      </c>
      <c r="I59" s="25">
        <v>1298.76</v>
      </c>
      <c r="J59" s="6">
        <v>1333.75</v>
      </c>
      <c r="K59" s="10">
        <v>1227.1099999999999</v>
      </c>
      <c r="L59" s="14">
        <v>1242.56</v>
      </c>
      <c r="M59" s="18">
        <v>1377.94</v>
      </c>
      <c r="N59" s="22">
        <f t="shared" si="0"/>
        <v>15281.390000000001</v>
      </c>
    </row>
    <row r="60" spans="1:14" ht="15.5" x14ac:dyDescent="0.7">
      <c r="A60" s="2" t="s">
        <v>62</v>
      </c>
      <c r="B60" s="25">
        <v>901.23</v>
      </c>
      <c r="C60" s="25">
        <v>899.76</v>
      </c>
      <c r="D60" s="25">
        <v>796.09</v>
      </c>
      <c r="E60" s="25">
        <v>801.39</v>
      </c>
      <c r="F60" s="25">
        <v>881.33</v>
      </c>
      <c r="G60" s="25">
        <v>750.9</v>
      </c>
      <c r="H60" s="25">
        <v>898.76</v>
      </c>
      <c r="I60" s="25">
        <v>401.88</v>
      </c>
      <c r="J60" s="6">
        <v>2055.8200000000002</v>
      </c>
      <c r="K60" s="10">
        <v>861.15</v>
      </c>
      <c r="L60" s="14">
        <v>745.62</v>
      </c>
      <c r="M60" s="18">
        <v>403.65</v>
      </c>
      <c r="N60" s="22">
        <f t="shared" si="0"/>
        <v>10397.58</v>
      </c>
    </row>
    <row r="61" spans="1:14" ht="15.5" x14ac:dyDescent="0.7">
      <c r="A61" s="2" t="s">
        <v>63</v>
      </c>
      <c r="B61" s="25">
        <v>1158.98</v>
      </c>
      <c r="C61" s="25">
        <v>1098.4100000000001</v>
      </c>
      <c r="D61" s="25">
        <v>1243.05</v>
      </c>
      <c r="E61" s="25">
        <v>1654.8</v>
      </c>
      <c r="F61" s="25">
        <v>977.65</v>
      </c>
      <c r="G61" s="25">
        <v>1099.98</v>
      </c>
      <c r="H61" s="25">
        <v>1149.3800000000001</v>
      </c>
      <c r="I61" s="25">
        <v>459.87</v>
      </c>
      <c r="J61" s="6">
        <v>2775.29</v>
      </c>
      <c r="K61" s="10">
        <v>1261.3499999999999</v>
      </c>
      <c r="L61" s="14">
        <v>1038.5999999999999</v>
      </c>
      <c r="M61" s="18">
        <v>925.2</v>
      </c>
      <c r="N61" s="22">
        <f t="shared" si="0"/>
        <v>14842.560000000001</v>
      </c>
    </row>
    <row r="62" spans="1:14" ht="15.5" x14ac:dyDescent="0.7">
      <c r="A62" s="2" t="s">
        <v>64</v>
      </c>
      <c r="B62" s="6">
        <v>1030.8699999999999</v>
      </c>
      <c r="C62" s="6">
        <v>1193.47</v>
      </c>
      <c r="D62" s="6">
        <v>997.65</v>
      </c>
      <c r="E62" s="6">
        <v>1030.33</v>
      </c>
      <c r="F62" s="6">
        <v>1095.42</v>
      </c>
      <c r="G62" s="6">
        <v>1140.96</v>
      </c>
      <c r="H62" s="6">
        <v>1102.21</v>
      </c>
      <c r="I62" s="6">
        <v>1004.82</v>
      </c>
      <c r="J62" s="6">
        <v>1000</v>
      </c>
      <c r="K62" s="10">
        <v>1341.76</v>
      </c>
      <c r="L62" s="14">
        <v>1115.71</v>
      </c>
      <c r="M62" s="18">
        <v>1000.63</v>
      </c>
      <c r="N62" s="22">
        <f t="shared" si="0"/>
        <v>13053.83</v>
      </c>
    </row>
    <row r="63" spans="1:14" ht="15.5" x14ac:dyDescent="0.7">
      <c r="A63" s="2" t="s">
        <v>65</v>
      </c>
      <c r="B63" s="25">
        <v>650.98</v>
      </c>
      <c r="C63" s="25">
        <v>659.06</v>
      </c>
      <c r="D63" s="25">
        <v>657.33</v>
      </c>
      <c r="E63" s="25">
        <v>654.91</v>
      </c>
      <c r="F63" s="25">
        <v>644.30999999999995</v>
      </c>
      <c r="G63" s="25">
        <v>659.8</v>
      </c>
      <c r="H63" s="25">
        <v>647.78</v>
      </c>
      <c r="I63" s="25">
        <v>651.20000000000005</v>
      </c>
      <c r="J63" s="6">
        <v>659.06</v>
      </c>
      <c r="K63" s="10">
        <v>657.33</v>
      </c>
      <c r="L63" s="14">
        <v>650.34</v>
      </c>
      <c r="M63" s="18">
        <v>1170.6600000000001</v>
      </c>
      <c r="N63" s="22">
        <f t="shared" si="0"/>
        <v>8362.7599999999984</v>
      </c>
    </row>
    <row r="64" spans="1:14" ht="15.5" x14ac:dyDescent="0.7">
      <c r="A64" s="2" t="s">
        <v>66</v>
      </c>
      <c r="B64" s="35">
        <v>67.98</v>
      </c>
      <c r="C64" s="35">
        <v>67.98</v>
      </c>
      <c r="D64" s="35">
        <v>67.98</v>
      </c>
      <c r="E64" s="35">
        <v>67.98</v>
      </c>
      <c r="F64" s="35">
        <v>67.98</v>
      </c>
      <c r="G64" s="35">
        <v>67.98</v>
      </c>
      <c r="H64" s="35">
        <v>67.98</v>
      </c>
      <c r="I64" s="35">
        <v>67.98</v>
      </c>
      <c r="J64" s="6">
        <v>67.98</v>
      </c>
      <c r="K64" s="10">
        <v>34.79</v>
      </c>
      <c r="L64" s="14">
        <v>0</v>
      </c>
      <c r="M64" s="18">
        <v>46.86</v>
      </c>
      <c r="N64" s="22">
        <f t="shared" si="0"/>
        <v>693.47</v>
      </c>
    </row>
    <row r="65" spans="1:14" ht="15.5" x14ac:dyDescent="0.7">
      <c r="A65" s="4" t="s">
        <v>67</v>
      </c>
      <c r="B65" s="26">
        <f>SUM(B59:B64)</f>
        <v>5054.9399999999987</v>
      </c>
      <c r="C65" s="26">
        <f t="shared" ref="C65:H65" si="12">SUM(C59:C64)</f>
        <v>5202.99</v>
      </c>
      <c r="D65" s="26">
        <f t="shared" si="12"/>
        <v>5064.119999999999</v>
      </c>
      <c r="E65" s="26">
        <f t="shared" si="12"/>
        <v>5439.8499999999995</v>
      </c>
      <c r="F65" s="26">
        <f t="shared" si="12"/>
        <v>4864.5299999999988</v>
      </c>
      <c r="G65" s="26">
        <f t="shared" si="12"/>
        <v>4921.5</v>
      </c>
      <c r="H65" s="26">
        <f t="shared" si="12"/>
        <v>5205.99</v>
      </c>
      <c r="I65" s="26">
        <f>SUM(I59:I64)</f>
        <v>3884.5099999999998</v>
      </c>
      <c r="J65" s="8">
        <v>6891.9</v>
      </c>
      <c r="K65" s="12">
        <v>5383.49</v>
      </c>
      <c r="L65" s="16">
        <v>4792.83</v>
      </c>
      <c r="M65" s="20">
        <v>4924.9399999999996</v>
      </c>
      <c r="N65" s="22">
        <f t="shared" si="0"/>
        <v>61631.590000000004</v>
      </c>
    </row>
    <row r="66" spans="1:14" ht="15.5" x14ac:dyDescent="0.7">
      <c r="A66" s="3" t="s">
        <v>68</v>
      </c>
      <c r="B66" s="3"/>
      <c r="C66" s="3"/>
      <c r="D66" s="3"/>
      <c r="E66" s="3"/>
      <c r="F66" s="3"/>
      <c r="G66" s="3"/>
      <c r="H66" s="3"/>
      <c r="I66" s="3"/>
      <c r="J66" s="7"/>
      <c r="K66" s="11"/>
      <c r="L66" s="15"/>
      <c r="M66" s="19"/>
      <c r="N66" s="22"/>
    </row>
    <row r="67" spans="1:14" ht="15.5" x14ac:dyDescent="0.7">
      <c r="A67" s="2" t="s">
        <v>69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10">
        <v>766.1</v>
      </c>
      <c r="L67" s="14">
        <v>0</v>
      </c>
      <c r="M67" s="18">
        <v>0</v>
      </c>
      <c r="N67" s="22">
        <f t="shared" si="0"/>
        <v>766.1</v>
      </c>
    </row>
    <row r="68" spans="1:14" ht="15.5" x14ac:dyDescent="0.7">
      <c r="A68" s="2" t="s">
        <v>70</v>
      </c>
      <c r="B68" s="25">
        <v>230</v>
      </c>
      <c r="C68" s="25">
        <v>230</v>
      </c>
      <c r="D68" s="25">
        <v>230</v>
      </c>
      <c r="E68" s="25">
        <v>230</v>
      </c>
      <c r="F68" s="25">
        <v>230</v>
      </c>
      <c r="G68" s="25">
        <v>230</v>
      </c>
      <c r="H68" s="25">
        <v>230</v>
      </c>
      <c r="I68" s="25">
        <v>230</v>
      </c>
      <c r="J68" s="6">
        <v>375</v>
      </c>
      <c r="K68" s="10">
        <v>32.299999999999997</v>
      </c>
      <c r="L68" s="14">
        <v>493.38</v>
      </c>
      <c r="M68" s="18">
        <v>58.74</v>
      </c>
      <c r="N68" s="22">
        <f>SUM(B68:M68)</f>
        <v>2799.42</v>
      </c>
    </row>
    <row r="69" spans="1:14" ht="15.5" x14ac:dyDescent="0.7">
      <c r="A69" s="2" t="s">
        <v>71</v>
      </c>
      <c r="B69" s="25">
        <v>40</v>
      </c>
      <c r="C69" s="25">
        <v>40</v>
      </c>
      <c r="D69" s="25">
        <v>40</v>
      </c>
      <c r="E69" s="25">
        <v>40</v>
      </c>
      <c r="F69" s="25">
        <v>40</v>
      </c>
      <c r="G69" s="25">
        <v>40</v>
      </c>
      <c r="H69" s="25">
        <v>40</v>
      </c>
      <c r="I69" s="25">
        <v>40</v>
      </c>
      <c r="J69" s="6">
        <v>45.31</v>
      </c>
      <c r="K69" s="10">
        <v>89.65</v>
      </c>
      <c r="L69" s="14">
        <v>0</v>
      </c>
      <c r="M69" s="18">
        <v>0</v>
      </c>
      <c r="N69" s="22">
        <f t="shared" si="0"/>
        <v>454.96000000000004</v>
      </c>
    </row>
    <row r="70" spans="1:14" ht="15.5" x14ac:dyDescent="0.7">
      <c r="A70" s="2" t="s">
        <v>72</v>
      </c>
      <c r="B70" s="25">
        <v>300</v>
      </c>
      <c r="C70" s="25">
        <v>300</v>
      </c>
      <c r="D70" s="25">
        <v>300</v>
      </c>
      <c r="E70" s="25">
        <v>300</v>
      </c>
      <c r="F70" s="25">
        <v>300</v>
      </c>
      <c r="G70" s="25">
        <v>300</v>
      </c>
      <c r="H70" s="25">
        <v>300</v>
      </c>
      <c r="I70" s="25">
        <v>300</v>
      </c>
      <c r="J70" s="6">
        <v>758.4</v>
      </c>
      <c r="K70" s="10">
        <v>258.83</v>
      </c>
      <c r="L70" s="14">
        <v>1160</v>
      </c>
      <c r="M70" s="18">
        <v>0</v>
      </c>
      <c r="N70" s="22">
        <f t="shared" si="0"/>
        <v>4577.2299999999996</v>
      </c>
    </row>
    <row r="71" spans="1:14" ht="15.5" x14ac:dyDescent="0.7">
      <c r="A71" s="2" t="s">
        <v>73</v>
      </c>
      <c r="B71" s="25">
        <v>75</v>
      </c>
      <c r="C71" s="25">
        <v>75</v>
      </c>
      <c r="D71" s="25">
        <v>75</v>
      </c>
      <c r="E71" s="25">
        <v>75</v>
      </c>
      <c r="F71" s="25">
        <v>75</v>
      </c>
      <c r="G71" s="25">
        <v>75</v>
      </c>
      <c r="H71" s="25">
        <v>75</v>
      </c>
      <c r="I71" s="25">
        <v>75</v>
      </c>
      <c r="J71" s="6">
        <v>39.46</v>
      </c>
      <c r="K71" s="10">
        <v>246.99</v>
      </c>
      <c r="L71" s="14">
        <v>74.97</v>
      </c>
      <c r="M71" s="18">
        <v>0</v>
      </c>
      <c r="N71" s="22">
        <f t="shared" si="0"/>
        <v>961.42000000000007</v>
      </c>
    </row>
    <row r="72" spans="1:14" ht="15.5" x14ac:dyDescent="0.7">
      <c r="A72" s="2" t="s">
        <v>74</v>
      </c>
      <c r="B72" s="25">
        <v>400</v>
      </c>
      <c r="C72" s="25">
        <v>400</v>
      </c>
      <c r="D72" s="25">
        <v>400</v>
      </c>
      <c r="E72" s="25">
        <v>400</v>
      </c>
      <c r="F72" s="25">
        <v>400</v>
      </c>
      <c r="G72" s="25">
        <v>400</v>
      </c>
      <c r="H72" s="25">
        <v>400</v>
      </c>
      <c r="I72" s="25">
        <v>400</v>
      </c>
      <c r="J72" s="6">
        <v>1576.18</v>
      </c>
      <c r="K72" s="10">
        <v>129.80000000000001</v>
      </c>
      <c r="L72" s="14">
        <v>819</v>
      </c>
      <c r="M72" s="18">
        <v>7.9</v>
      </c>
      <c r="N72" s="22">
        <f t="shared" si="0"/>
        <v>5732.88</v>
      </c>
    </row>
    <row r="73" spans="1:14" ht="15.5" x14ac:dyDescent="0.7">
      <c r="A73" s="2" t="s">
        <v>75</v>
      </c>
      <c r="B73" s="25">
        <v>80</v>
      </c>
      <c r="C73" s="25">
        <v>80</v>
      </c>
      <c r="D73" s="25">
        <v>80</v>
      </c>
      <c r="E73" s="25">
        <v>80</v>
      </c>
      <c r="F73" s="25">
        <v>80</v>
      </c>
      <c r="G73" s="25">
        <v>80</v>
      </c>
      <c r="H73" s="25">
        <v>80</v>
      </c>
      <c r="I73" s="25">
        <v>80</v>
      </c>
      <c r="J73" s="6">
        <v>96.88</v>
      </c>
      <c r="K73" s="10">
        <v>44.87</v>
      </c>
      <c r="L73" s="14">
        <v>195.88</v>
      </c>
      <c r="M73" s="18">
        <v>0</v>
      </c>
      <c r="N73" s="22">
        <f t="shared" si="0"/>
        <v>977.63</v>
      </c>
    </row>
    <row r="74" spans="1:14" ht="15.5" x14ac:dyDescent="0.7">
      <c r="A74" s="2" t="s">
        <v>76</v>
      </c>
      <c r="B74" s="25">
        <v>250</v>
      </c>
      <c r="C74" s="25">
        <v>250</v>
      </c>
      <c r="D74" s="25">
        <v>250</v>
      </c>
      <c r="E74" s="25">
        <v>250</v>
      </c>
      <c r="F74" s="25">
        <v>250</v>
      </c>
      <c r="G74" s="25">
        <v>250</v>
      </c>
      <c r="H74" s="25">
        <v>250</v>
      </c>
      <c r="I74" s="25">
        <v>250</v>
      </c>
      <c r="J74" s="6">
        <v>705.71</v>
      </c>
      <c r="K74" s="10">
        <v>219.43</v>
      </c>
      <c r="L74" s="14">
        <v>291.99</v>
      </c>
      <c r="M74" s="18">
        <v>0</v>
      </c>
      <c r="N74" s="22">
        <f t="shared" si="0"/>
        <v>3217.13</v>
      </c>
    </row>
    <row r="75" spans="1:14" ht="15.5" x14ac:dyDescent="0.7">
      <c r="A75" s="2" t="s">
        <v>77</v>
      </c>
      <c r="B75" s="25">
        <v>50</v>
      </c>
      <c r="C75" s="25">
        <v>50</v>
      </c>
      <c r="D75" s="25">
        <v>50</v>
      </c>
      <c r="E75" s="25">
        <v>50</v>
      </c>
      <c r="F75" s="25">
        <v>50</v>
      </c>
      <c r="G75" s="25">
        <v>50</v>
      </c>
      <c r="H75" s="25">
        <v>50</v>
      </c>
      <c r="I75" s="25">
        <v>50</v>
      </c>
      <c r="J75" s="6">
        <v>60.77</v>
      </c>
      <c r="K75" s="10">
        <v>38.94</v>
      </c>
      <c r="L75" s="14">
        <v>48.45</v>
      </c>
      <c r="M75" s="18">
        <v>0</v>
      </c>
      <c r="N75" s="22">
        <f t="shared" si="0"/>
        <v>548.16</v>
      </c>
    </row>
    <row r="76" spans="1:14" ht="15.5" x14ac:dyDescent="0.7">
      <c r="A76" s="2" t="s">
        <v>78</v>
      </c>
      <c r="B76" s="25">
        <v>600</v>
      </c>
      <c r="C76" s="25">
        <v>600</v>
      </c>
      <c r="D76" s="25">
        <v>600</v>
      </c>
      <c r="E76" s="25">
        <v>600</v>
      </c>
      <c r="F76" s="25">
        <v>600</v>
      </c>
      <c r="G76" s="25">
        <v>600</v>
      </c>
      <c r="H76" s="25">
        <v>600</v>
      </c>
      <c r="I76" s="25">
        <v>600</v>
      </c>
      <c r="J76" s="6">
        <v>1574.89</v>
      </c>
      <c r="K76" s="10">
        <v>597</v>
      </c>
      <c r="L76" s="14">
        <v>1448.05</v>
      </c>
      <c r="M76" s="18">
        <v>108.47</v>
      </c>
      <c r="N76" s="22">
        <f t="shared" si="0"/>
        <v>8528.41</v>
      </c>
    </row>
    <row r="77" spans="1:14" ht="15.5" x14ac:dyDescent="0.7">
      <c r="A77" s="2" t="s">
        <v>79</v>
      </c>
      <c r="B77" s="25">
        <v>200</v>
      </c>
      <c r="C77" s="25">
        <v>200</v>
      </c>
      <c r="D77" s="25">
        <v>200</v>
      </c>
      <c r="E77" s="25">
        <v>200</v>
      </c>
      <c r="F77" s="25">
        <v>200</v>
      </c>
      <c r="G77" s="25">
        <v>200</v>
      </c>
      <c r="H77" s="25">
        <v>200</v>
      </c>
      <c r="I77" s="25">
        <v>200</v>
      </c>
      <c r="J77" s="6">
        <v>101.9</v>
      </c>
      <c r="K77" s="10">
        <v>0</v>
      </c>
      <c r="L77" s="14">
        <v>906.13</v>
      </c>
      <c r="M77" s="18">
        <v>0</v>
      </c>
      <c r="N77" s="22">
        <f t="shared" si="0"/>
        <v>2608.0300000000002</v>
      </c>
    </row>
    <row r="78" spans="1:14" ht="15.5" x14ac:dyDescent="0.7">
      <c r="A78" s="2" t="s">
        <v>80</v>
      </c>
      <c r="B78" s="25">
        <v>400</v>
      </c>
      <c r="C78" s="25">
        <v>400</v>
      </c>
      <c r="D78" s="25">
        <v>400</v>
      </c>
      <c r="E78" s="25">
        <v>400</v>
      </c>
      <c r="F78" s="25">
        <v>400</v>
      </c>
      <c r="G78" s="25">
        <v>400</v>
      </c>
      <c r="H78" s="25">
        <v>400</v>
      </c>
      <c r="I78" s="25">
        <v>400</v>
      </c>
      <c r="J78" s="6">
        <v>1229.06</v>
      </c>
      <c r="K78" s="10">
        <v>101.75</v>
      </c>
      <c r="L78" s="14">
        <v>600</v>
      </c>
      <c r="M78" s="18">
        <v>124.87</v>
      </c>
      <c r="N78" s="22">
        <f t="shared" si="0"/>
        <v>5255.6799999999994</v>
      </c>
    </row>
    <row r="79" spans="1:14" ht="15.5" x14ac:dyDescent="0.7">
      <c r="A79" s="2" t="s">
        <v>81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10">
        <v>67.56</v>
      </c>
      <c r="L79" s="14">
        <v>0</v>
      </c>
      <c r="M79" s="18">
        <v>0</v>
      </c>
      <c r="N79" s="22">
        <f t="shared" ref="N79:N108" si="13">SUM(B79:M79)</f>
        <v>67.56</v>
      </c>
    </row>
    <row r="80" spans="1:14" ht="15.5" x14ac:dyDescent="0.7">
      <c r="A80" s="2" t="s">
        <v>82</v>
      </c>
      <c r="B80" s="39">
        <v>0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0</v>
      </c>
      <c r="I80" s="39">
        <v>0</v>
      </c>
      <c r="J80" s="6">
        <v>95.26</v>
      </c>
      <c r="K80" s="10">
        <v>24.04</v>
      </c>
      <c r="L80" s="14">
        <v>0</v>
      </c>
      <c r="M80" s="18">
        <v>0</v>
      </c>
      <c r="N80" s="22">
        <f t="shared" si="13"/>
        <v>119.30000000000001</v>
      </c>
    </row>
    <row r="81" spans="1:14" ht="15.5" x14ac:dyDescent="0.7">
      <c r="A81" s="4" t="s">
        <v>83</v>
      </c>
      <c r="B81" s="32">
        <f t="shared" ref="B81:H81" si="14">SUM(B67:B80)</f>
        <v>2625</v>
      </c>
      <c r="C81" s="32">
        <f t="shared" si="14"/>
        <v>2625</v>
      </c>
      <c r="D81" s="32">
        <f t="shared" si="14"/>
        <v>2625</v>
      </c>
      <c r="E81" s="32">
        <f t="shared" si="14"/>
        <v>2625</v>
      </c>
      <c r="F81" s="32">
        <f t="shared" si="14"/>
        <v>2625</v>
      </c>
      <c r="G81" s="32">
        <f t="shared" si="14"/>
        <v>2625</v>
      </c>
      <c r="H81" s="32">
        <f t="shared" si="14"/>
        <v>2625</v>
      </c>
      <c r="I81" s="32">
        <f>SUM(I67:I80)</f>
        <v>2625</v>
      </c>
      <c r="J81" s="8">
        <v>6658.82</v>
      </c>
      <c r="K81" s="12">
        <v>2617.2600000000002</v>
      </c>
      <c r="L81" s="16">
        <v>6037.85</v>
      </c>
      <c r="M81" s="20">
        <v>299.98</v>
      </c>
      <c r="N81" s="22">
        <f t="shared" si="13"/>
        <v>36613.910000000003</v>
      </c>
    </row>
    <row r="82" spans="1:14" ht="15.5" x14ac:dyDescent="0.7">
      <c r="A82" s="3" t="s">
        <v>84</v>
      </c>
      <c r="B82" s="3"/>
      <c r="C82" s="3"/>
      <c r="D82" s="3"/>
      <c r="E82" s="3"/>
      <c r="F82" s="3"/>
      <c r="G82" s="3"/>
      <c r="H82" s="3"/>
      <c r="I82" s="3"/>
      <c r="J82" s="7"/>
      <c r="K82" s="11"/>
      <c r="L82" s="15"/>
      <c r="M82" s="19"/>
      <c r="N82" s="22"/>
    </row>
    <row r="83" spans="1:14" ht="15.5" x14ac:dyDescent="0.7">
      <c r="A83" s="2" t="s">
        <v>85</v>
      </c>
      <c r="B83" s="14">
        <v>2915.83</v>
      </c>
      <c r="C83" s="6">
        <v>3172.44</v>
      </c>
      <c r="D83" s="25">
        <v>2815.33</v>
      </c>
      <c r="E83" s="6">
        <v>3172.44</v>
      </c>
      <c r="F83" s="6">
        <v>3172.44</v>
      </c>
      <c r="G83" s="14">
        <v>2915.83</v>
      </c>
      <c r="H83" s="6">
        <v>3172.44</v>
      </c>
      <c r="I83" s="14">
        <v>2915.83</v>
      </c>
      <c r="J83" s="6">
        <v>3172.44</v>
      </c>
      <c r="K83" s="10">
        <v>3172.44</v>
      </c>
      <c r="L83" s="14">
        <v>2915.83</v>
      </c>
      <c r="M83" s="18">
        <v>0</v>
      </c>
      <c r="N83" s="22">
        <f t="shared" si="13"/>
        <v>33513.29</v>
      </c>
    </row>
    <row r="84" spans="1:14" ht="15.5" x14ac:dyDescent="0.7">
      <c r="A84" s="2" t="s">
        <v>86</v>
      </c>
      <c r="B84" s="39">
        <v>0</v>
      </c>
      <c r="C84" s="39">
        <v>0</v>
      </c>
      <c r="D84" s="39">
        <v>0</v>
      </c>
      <c r="E84" s="39">
        <v>0</v>
      </c>
      <c r="F84" s="39">
        <v>0</v>
      </c>
      <c r="G84" s="39">
        <v>0</v>
      </c>
      <c r="H84" s="39">
        <v>0</v>
      </c>
      <c r="I84" s="39">
        <v>0</v>
      </c>
      <c r="J84" s="6">
        <v>0</v>
      </c>
      <c r="K84" s="10">
        <v>109.77</v>
      </c>
      <c r="L84" s="14">
        <v>0</v>
      </c>
      <c r="M84" s="18">
        <v>0</v>
      </c>
      <c r="N84" s="22">
        <f t="shared" si="13"/>
        <v>109.77</v>
      </c>
    </row>
    <row r="85" spans="1:14" ht="15.5" x14ac:dyDescent="0.7">
      <c r="A85" s="4" t="s">
        <v>87</v>
      </c>
      <c r="B85" s="33">
        <f t="shared" ref="B85:H85" si="15">SUM(B83:B84)</f>
        <v>2915.83</v>
      </c>
      <c r="C85" s="33">
        <f t="shared" si="15"/>
        <v>3172.44</v>
      </c>
      <c r="D85" s="33">
        <f t="shared" si="15"/>
        <v>2815.33</v>
      </c>
      <c r="E85" s="33">
        <f t="shared" si="15"/>
        <v>3172.44</v>
      </c>
      <c r="F85" s="33">
        <f t="shared" si="15"/>
        <v>3172.44</v>
      </c>
      <c r="G85" s="33">
        <f t="shared" si="15"/>
        <v>2915.83</v>
      </c>
      <c r="H85" s="33">
        <f t="shared" si="15"/>
        <v>3172.44</v>
      </c>
      <c r="I85" s="33">
        <f>SUM(I83:I84)</f>
        <v>2915.83</v>
      </c>
      <c r="J85" s="8">
        <v>3172.44</v>
      </c>
      <c r="K85" s="12">
        <v>3282.21</v>
      </c>
      <c r="L85" s="16">
        <v>2915.83</v>
      </c>
      <c r="M85" s="20">
        <v>0</v>
      </c>
      <c r="N85" s="22">
        <f t="shared" si="13"/>
        <v>33623.06</v>
      </c>
    </row>
    <row r="86" spans="1:14" ht="15.5" x14ac:dyDescent="0.7">
      <c r="A86" s="4" t="s">
        <v>88</v>
      </c>
      <c r="B86" s="34">
        <f>B42+B47+B57+B65+B81+B85</f>
        <v>15108.823784999999</v>
      </c>
      <c r="C86" s="34">
        <f t="shared" ref="C86:I86" si="16">C42+C47+C57+C65+C81+C85</f>
        <v>15539.545785</v>
      </c>
      <c r="D86" s="34">
        <f t="shared" si="16"/>
        <v>15055.987784999999</v>
      </c>
      <c r="E86" s="34">
        <f t="shared" si="16"/>
        <v>15864.751385</v>
      </c>
      <c r="F86" s="34">
        <f t="shared" si="16"/>
        <v>15270.985384999998</v>
      </c>
      <c r="G86" s="34">
        <f t="shared" si="16"/>
        <v>15210.402984999999</v>
      </c>
      <c r="H86" s="34">
        <f t="shared" si="16"/>
        <v>15814.569385000001</v>
      </c>
      <c r="I86" s="34">
        <f t="shared" si="16"/>
        <v>14290.950585000001</v>
      </c>
      <c r="J86" s="8">
        <v>24121.02</v>
      </c>
      <c r="K86" s="12">
        <v>17894.36</v>
      </c>
      <c r="L86" s="16">
        <v>18692.2</v>
      </c>
      <c r="M86" s="20">
        <v>9091.4500000000007</v>
      </c>
      <c r="N86" s="22">
        <f t="shared" si="13"/>
        <v>191955.04707999999</v>
      </c>
    </row>
    <row r="87" spans="1:14" ht="15.5" x14ac:dyDescent="0.7">
      <c r="A87" s="4" t="s">
        <v>89</v>
      </c>
      <c r="B87" s="26">
        <f t="shared" ref="B87:H87" si="17">B86</f>
        <v>15108.823784999999</v>
      </c>
      <c r="C87" s="26">
        <f t="shared" si="17"/>
        <v>15539.545785</v>
      </c>
      <c r="D87" s="26">
        <f t="shared" si="17"/>
        <v>15055.987784999999</v>
      </c>
      <c r="E87" s="26">
        <f t="shared" si="17"/>
        <v>15864.751385</v>
      </c>
      <c r="F87" s="26">
        <f t="shared" si="17"/>
        <v>15270.985384999998</v>
      </c>
      <c r="G87" s="26">
        <f t="shared" si="17"/>
        <v>15210.402984999999</v>
      </c>
      <c r="H87" s="26">
        <f t="shared" si="17"/>
        <v>15814.569385000001</v>
      </c>
      <c r="I87" s="26">
        <f>I86</f>
        <v>14290.950585000001</v>
      </c>
      <c r="J87" s="8">
        <v>24121.02</v>
      </c>
      <c r="K87" s="12">
        <v>17894.36</v>
      </c>
      <c r="L87" s="16">
        <v>18692.2</v>
      </c>
      <c r="M87" s="20">
        <v>9091.4500000000007</v>
      </c>
      <c r="N87" s="22">
        <f t="shared" si="13"/>
        <v>191955.04707999999</v>
      </c>
    </row>
    <row r="88" spans="1:14" ht="15.5" x14ac:dyDescent="0.7">
      <c r="A88" s="2"/>
      <c r="B88" s="2"/>
      <c r="C88" s="2"/>
      <c r="D88" s="2"/>
      <c r="E88" s="2"/>
      <c r="F88" s="2"/>
      <c r="G88" s="2"/>
      <c r="H88" s="2"/>
      <c r="I88" s="2"/>
      <c r="J88" s="6"/>
      <c r="K88" s="10"/>
      <c r="L88" s="14"/>
      <c r="M88" s="18"/>
      <c r="N88" s="22"/>
    </row>
    <row r="89" spans="1:14" ht="15.5" x14ac:dyDescent="0.7">
      <c r="A89" s="3" t="s">
        <v>90</v>
      </c>
      <c r="B89" s="40">
        <f t="shared" ref="B89:H89" si="18">B31-B87</f>
        <v>8249.2562150000031</v>
      </c>
      <c r="C89" s="40">
        <f t="shared" si="18"/>
        <v>8547.8342150000008</v>
      </c>
      <c r="D89" s="40">
        <f t="shared" si="18"/>
        <v>10534.192215000001</v>
      </c>
      <c r="E89" s="40">
        <f t="shared" si="18"/>
        <v>10471.268615000001</v>
      </c>
      <c r="F89" s="40">
        <f t="shared" si="18"/>
        <v>11810.884615000001</v>
      </c>
      <c r="G89" s="40">
        <f t="shared" si="18"/>
        <v>14083.157015000003</v>
      </c>
      <c r="H89" s="40">
        <f t="shared" si="18"/>
        <v>15105.650615</v>
      </c>
      <c r="I89" s="40">
        <f>I31-I87</f>
        <v>17991.049415000001</v>
      </c>
      <c r="J89" s="7">
        <v>8844.65</v>
      </c>
      <c r="K89" s="11">
        <v>13795.57</v>
      </c>
      <c r="L89" s="15">
        <v>19207.560000000001</v>
      </c>
      <c r="M89" s="19">
        <v>20647.52</v>
      </c>
      <c r="N89" s="22">
        <f t="shared" si="13"/>
        <v>159288.59292</v>
      </c>
    </row>
    <row r="90" spans="1:14" ht="15.5" x14ac:dyDescent="0.7">
      <c r="A90" s="2"/>
      <c r="B90" s="2"/>
      <c r="C90" s="2"/>
      <c r="D90" s="2"/>
      <c r="E90" s="2"/>
      <c r="F90" s="2"/>
      <c r="G90" s="2"/>
      <c r="H90" s="2"/>
      <c r="I90" s="2"/>
      <c r="J90" s="6"/>
      <c r="K90" s="10"/>
      <c r="L90" s="14"/>
      <c r="M90" s="18"/>
      <c r="N90" s="22"/>
    </row>
    <row r="91" spans="1:14" ht="15.5" x14ac:dyDescent="0.7">
      <c r="A91" s="3" t="s">
        <v>91</v>
      </c>
      <c r="B91" s="3"/>
      <c r="C91" s="3"/>
      <c r="D91" s="3"/>
      <c r="E91" s="3"/>
      <c r="F91" s="3"/>
      <c r="G91" s="3"/>
      <c r="H91" s="3"/>
      <c r="I91" s="3"/>
      <c r="J91" s="7"/>
      <c r="K91" s="11"/>
      <c r="L91" s="15"/>
      <c r="M91" s="19"/>
      <c r="N91" s="22"/>
    </row>
    <row r="92" spans="1:14" ht="15.5" x14ac:dyDescent="0.7">
      <c r="A92" s="3" t="s">
        <v>92</v>
      </c>
      <c r="B92" s="3"/>
      <c r="C92" s="3"/>
      <c r="D92" s="3"/>
      <c r="E92" s="3"/>
      <c r="F92" s="3"/>
      <c r="G92" s="3"/>
      <c r="H92" s="3"/>
      <c r="I92" s="3"/>
      <c r="J92" s="7"/>
      <c r="K92" s="11"/>
      <c r="L92" s="15"/>
      <c r="M92" s="19"/>
      <c r="N92" s="22"/>
    </row>
    <row r="93" spans="1:14" ht="15.5" x14ac:dyDescent="0.7">
      <c r="A93" s="3" t="s">
        <v>93</v>
      </c>
      <c r="B93" s="3"/>
      <c r="C93" s="3"/>
      <c r="D93" s="3"/>
      <c r="E93" s="3"/>
      <c r="F93" s="3"/>
      <c r="G93" s="3"/>
      <c r="H93" s="3"/>
      <c r="I93" s="3"/>
      <c r="J93" s="7"/>
      <c r="K93" s="11"/>
      <c r="L93" s="15"/>
      <c r="M93" s="19"/>
      <c r="N93" s="22"/>
    </row>
    <row r="94" spans="1:14" ht="15.5" x14ac:dyDescent="0.7">
      <c r="A94" s="3" t="s">
        <v>94</v>
      </c>
      <c r="B94" s="3"/>
      <c r="C94" s="3"/>
      <c r="D94" s="3"/>
      <c r="E94" s="3"/>
      <c r="F94" s="3"/>
      <c r="G94" s="3"/>
      <c r="H94" s="3"/>
      <c r="I94" s="3"/>
      <c r="J94" s="7"/>
      <c r="K94" s="11"/>
      <c r="L94" s="15"/>
      <c r="M94" s="19"/>
      <c r="N94" s="22"/>
    </row>
    <row r="95" spans="1:14" ht="15.5" x14ac:dyDescent="0.7">
      <c r="A95" s="2" t="s">
        <v>95</v>
      </c>
      <c r="B95" s="39">
        <v>6778.59</v>
      </c>
      <c r="C95" s="29">
        <v>7246.08</v>
      </c>
      <c r="D95" s="35">
        <v>6569.92</v>
      </c>
      <c r="E95" s="29">
        <v>7246.08</v>
      </c>
      <c r="F95" s="29">
        <v>7246.08</v>
      </c>
      <c r="G95" s="39">
        <v>6778.59</v>
      </c>
      <c r="H95" s="29">
        <v>7246.08</v>
      </c>
      <c r="I95" s="39">
        <v>6778.59</v>
      </c>
      <c r="J95" s="6">
        <v>7246.08</v>
      </c>
      <c r="K95" s="10">
        <v>7246.08</v>
      </c>
      <c r="L95" s="14">
        <v>6778.59</v>
      </c>
      <c r="M95" s="18">
        <v>0</v>
      </c>
      <c r="N95" s="22">
        <f t="shared" si="13"/>
        <v>77160.759999999995</v>
      </c>
    </row>
    <row r="96" spans="1:14" ht="15.5" x14ac:dyDescent="0.7">
      <c r="A96" s="4" t="s">
        <v>96</v>
      </c>
      <c r="B96" s="33">
        <f t="shared" ref="B96:H97" si="19">B95</f>
        <v>6778.59</v>
      </c>
      <c r="C96" s="33">
        <f t="shared" si="19"/>
        <v>7246.08</v>
      </c>
      <c r="D96" s="33">
        <f t="shared" si="19"/>
        <v>6569.92</v>
      </c>
      <c r="E96" s="33">
        <f t="shared" si="19"/>
        <v>7246.08</v>
      </c>
      <c r="F96" s="33">
        <f t="shared" si="19"/>
        <v>7246.08</v>
      </c>
      <c r="G96" s="33">
        <f t="shared" si="19"/>
        <v>6778.59</v>
      </c>
      <c r="H96" s="33">
        <f t="shared" si="19"/>
        <v>7246.08</v>
      </c>
      <c r="I96" s="33">
        <f>I95</f>
        <v>6778.59</v>
      </c>
      <c r="J96" s="8">
        <v>7246.08</v>
      </c>
      <c r="K96" s="12">
        <v>7246.08</v>
      </c>
      <c r="L96" s="16">
        <v>6778.59</v>
      </c>
      <c r="M96" s="20">
        <v>0</v>
      </c>
      <c r="N96" s="22">
        <f t="shared" si="13"/>
        <v>77160.759999999995</v>
      </c>
    </row>
    <row r="97" spans="1:14" ht="15.5" x14ac:dyDescent="0.7">
      <c r="A97" s="4" t="s">
        <v>97</v>
      </c>
      <c r="B97" s="32">
        <f>B96</f>
        <v>6778.59</v>
      </c>
      <c r="C97" s="32">
        <f t="shared" si="19"/>
        <v>7246.08</v>
      </c>
      <c r="D97" s="32">
        <f t="shared" si="19"/>
        <v>6569.92</v>
      </c>
      <c r="E97" s="32">
        <f t="shared" si="19"/>
        <v>7246.08</v>
      </c>
      <c r="F97" s="32">
        <f t="shared" si="19"/>
        <v>7246.08</v>
      </c>
      <c r="G97" s="32">
        <f t="shared" si="19"/>
        <v>6778.59</v>
      </c>
      <c r="H97" s="32">
        <f t="shared" si="19"/>
        <v>7246.08</v>
      </c>
      <c r="I97" s="32">
        <f t="shared" ref="I97" si="20">I96</f>
        <v>6778.59</v>
      </c>
      <c r="J97" s="8">
        <v>7246.08</v>
      </c>
      <c r="K97" s="12">
        <v>7246.08</v>
      </c>
      <c r="L97" s="16">
        <v>6778.59</v>
      </c>
      <c r="M97" s="20">
        <v>0</v>
      </c>
      <c r="N97" s="22">
        <f t="shared" si="13"/>
        <v>77160.759999999995</v>
      </c>
    </row>
    <row r="98" spans="1:14" ht="15.5" x14ac:dyDescent="0.7">
      <c r="A98" s="3" t="s">
        <v>98</v>
      </c>
      <c r="B98" s="3"/>
      <c r="C98" s="3"/>
      <c r="D98" s="3"/>
      <c r="E98" s="3"/>
      <c r="F98" s="3"/>
      <c r="G98" s="3"/>
      <c r="H98" s="3"/>
      <c r="I98" s="3"/>
      <c r="J98" s="7"/>
      <c r="K98" s="11"/>
      <c r="L98" s="15"/>
      <c r="M98" s="19"/>
      <c r="N98" s="22"/>
    </row>
    <row r="99" spans="1:14" ht="15.5" x14ac:dyDescent="0.7">
      <c r="A99" s="2" t="s">
        <v>99</v>
      </c>
      <c r="B99" s="39">
        <v>0</v>
      </c>
      <c r="C99" s="39">
        <v>0</v>
      </c>
      <c r="D99" s="39">
        <v>0</v>
      </c>
      <c r="E99" s="39">
        <v>0</v>
      </c>
      <c r="F99" s="39">
        <v>0</v>
      </c>
      <c r="G99" s="39">
        <v>0</v>
      </c>
      <c r="H99" s="39">
        <v>0</v>
      </c>
      <c r="I99" s="39">
        <v>0</v>
      </c>
      <c r="J99" s="6">
        <v>11.47</v>
      </c>
      <c r="K99" s="10">
        <v>0</v>
      </c>
      <c r="L99" s="14">
        <v>0</v>
      </c>
      <c r="M99" s="18">
        <v>0</v>
      </c>
      <c r="N99" s="22">
        <f t="shared" si="13"/>
        <v>11.47</v>
      </c>
    </row>
    <row r="100" spans="1:14" ht="15.5" x14ac:dyDescent="0.7">
      <c r="A100" s="4" t="s">
        <v>100</v>
      </c>
      <c r="B100" s="41">
        <v>0</v>
      </c>
      <c r="C100" s="41">
        <v>0</v>
      </c>
      <c r="D100" s="41">
        <v>0</v>
      </c>
      <c r="E100" s="41">
        <v>0</v>
      </c>
      <c r="F100" s="41">
        <v>0</v>
      </c>
      <c r="G100" s="41">
        <v>0</v>
      </c>
      <c r="H100" s="41">
        <v>0</v>
      </c>
      <c r="I100" s="41">
        <v>0</v>
      </c>
      <c r="J100" s="8">
        <v>11.47</v>
      </c>
      <c r="K100" s="12">
        <v>0</v>
      </c>
      <c r="L100" s="16">
        <v>0</v>
      </c>
      <c r="M100" s="20">
        <v>0</v>
      </c>
      <c r="N100" s="22">
        <f t="shared" si="13"/>
        <v>11.47</v>
      </c>
    </row>
    <row r="101" spans="1:14" ht="15.5" x14ac:dyDescent="0.7">
      <c r="A101" s="4" t="s">
        <v>101</v>
      </c>
      <c r="B101" s="42">
        <f t="shared" ref="B101:H101" si="21">B97+B100</f>
        <v>6778.59</v>
      </c>
      <c r="C101" s="42">
        <f t="shared" si="21"/>
        <v>7246.08</v>
      </c>
      <c r="D101" s="42">
        <f t="shared" si="21"/>
        <v>6569.92</v>
      </c>
      <c r="E101" s="42">
        <f t="shared" si="21"/>
        <v>7246.08</v>
      </c>
      <c r="F101" s="42">
        <f t="shared" si="21"/>
        <v>7246.08</v>
      </c>
      <c r="G101" s="42">
        <f t="shared" si="21"/>
        <v>6778.59</v>
      </c>
      <c r="H101" s="42">
        <f t="shared" si="21"/>
        <v>7246.08</v>
      </c>
      <c r="I101" s="42">
        <f>I97+I100</f>
        <v>6778.59</v>
      </c>
      <c r="J101" s="8">
        <v>7257.55</v>
      </c>
      <c r="K101" s="12">
        <v>7246.08</v>
      </c>
      <c r="L101" s="16">
        <v>6778.59</v>
      </c>
      <c r="M101" s="20">
        <v>0</v>
      </c>
      <c r="N101" s="22">
        <f t="shared" si="13"/>
        <v>77172.23</v>
      </c>
    </row>
    <row r="102" spans="1:14" ht="15.5" x14ac:dyDescent="0.7">
      <c r="A102" s="2"/>
      <c r="B102" s="2"/>
      <c r="C102" s="2"/>
      <c r="D102" s="2"/>
      <c r="E102" s="2"/>
      <c r="F102" s="2"/>
      <c r="G102" s="2"/>
      <c r="H102" s="2"/>
      <c r="I102" s="2"/>
      <c r="J102" s="6"/>
      <c r="K102" s="10"/>
      <c r="L102" s="14"/>
      <c r="M102" s="18"/>
      <c r="N102" s="22"/>
    </row>
    <row r="103" spans="1:14" ht="15.5" x14ac:dyDescent="0.7">
      <c r="A103" s="3" t="s">
        <v>102</v>
      </c>
      <c r="B103" s="7">
        <f t="shared" ref="B103:H103" si="22">-B101</f>
        <v>-6778.59</v>
      </c>
      <c r="C103" s="7">
        <f t="shared" si="22"/>
        <v>-7246.08</v>
      </c>
      <c r="D103" s="7">
        <f t="shared" si="22"/>
        <v>-6569.92</v>
      </c>
      <c r="E103" s="7">
        <f t="shared" si="22"/>
        <v>-7246.08</v>
      </c>
      <c r="F103" s="7">
        <f t="shared" si="22"/>
        <v>-7246.08</v>
      </c>
      <c r="G103" s="7">
        <f t="shared" si="22"/>
        <v>-6778.59</v>
      </c>
      <c r="H103" s="7">
        <f t="shared" si="22"/>
        <v>-7246.08</v>
      </c>
      <c r="I103" s="7">
        <f>-I101</f>
        <v>-6778.59</v>
      </c>
      <c r="J103" s="7">
        <v>-7257.55</v>
      </c>
      <c r="K103" s="11">
        <v>-7246.08</v>
      </c>
      <c r="L103" s="15">
        <v>-6778.59</v>
      </c>
      <c r="M103" s="19">
        <v>0</v>
      </c>
      <c r="N103" s="22">
        <f t="shared" si="13"/>
        <v>-77172.23</v>
      </c>
    </row>
    <row r="104" spans="1:14" ht="15.5" x14ac:dyDescent="0.7">
      <c r="A104" s="2"/>
      <c r="B104" s="2"/>
      <c r="C104" s="2"/>
      <c r="D104" s="2"/>
      <c r="E104" s="2"/>
      <c r="F104" s="2"/>
      <c r="G104" s="2"/>
      <c r="H104" s="2"/>
      <c r="I104" s="2"/>
      <c r="J104" s="6"/>
      <c r="K104" s="10"/>
      <c r="L104" s="14"/>
      <c r="M104" s="18"/>
      <c r="N104" s="22"/>
    </row>
    <row r="105" spans="1:14" ht="15.5" x14ac:dyDescent="0.7">
      <c r="A105" s="2" t="s">
        <v>103</v>
      </c>
      <c r="B105" s="37">
        <f t="shared" ref="B105:H105" si="23">B31</f>
        <v>23358.080000000002</v>
      </c>
      <c r="C105" s="37">
        <f t="shared" si="23"/>
        <v>24087.38</v>
      </c>
      <c r="D105" s="37">
        <f t="shared" si="23"/>
        <v>25590.18</v>
      </c>
      <c r="E105" s="37">
        <f t="shared" si="23"/>
        <v>26336.02</v>
      </c>
      <c r="F105" s="37">
        <f t="shared" si="23"/>
        <v>27081.87</v>
      </c>
      <c r="G105" s="37">
        <f t="shared" si="23"/>
        <v>29293.56</v>
      </c>
      <c r="H105" s="37">
        <f t="shared" si="23"/>
        <v>30920.22</v>
      </c>
      <c r="I105" s="37">
        <f>I31</f>
        <v>32282</v>
      </c>
      <c r="J105" s="6">
        <v>32965.67</v>
      </c>
      <c r="K105" s="10">
        <v>31689.93</v>
      </c>
      <c r="L105" s="14">
        <v>37899.760000000002</v>
      </c>
      <c r="M105" s="18">
        <v>29738.97</v>
      </c>
      <c r="N105" s="22">
        <f t="shared" si="13"/>
        <v>351243.64</v>
      </c>
    </row>
    <row r="106" spans="1:14" ht="15.5" x14ac:dyDescent="0.7">
      <c r="A106" s="2" t="s">
        <v>104</v>
      </c>
      <c r="B106" s="37">
        <f t="shared" ref="B106:H106" si="24">B87-B103</f>
        <v>21887.413784999997</v>
      </c>
      <c r="C106" s="37">
        <f t="shared" si="24"/>
        <v>22785.625785</v>
      </c>
      <c r="D106" s="37">
        <f t="shared" si="24"/>
        <v>21625.907784999999</v>
      </c>
      <c r="E106" s="37">
        <f t="shared" si="24"/>
        <v>23110.831384999998</v>
      </c>
      <c r="F106" s="37">
        <f t="shared" si="24"/>
        <v>22517.065384999998</v>
      </c>
      <c r="G106" s="37">
        <f t="shared" si="24"/>
        <v>21988.992984999997</v>
      </c>
      <c r="H106" s="37">
        <f t="shared" si="24"/>
        <v>23060.649385000001</v>
      </c>
      <c r="I106" s="37">
        <f>I87-I103</f>
        <v>21069.540585000002</v>
      </c>
      <c r="J106" s="6">
        <v>31378.57</v>
      </c>
      <c r="K106" s="10">
        <v>25140.44</v>
      </c>
      <c r="L106" s="14">
        <v>25470.79</v>
      </c>
      <c r="M106" s="18">
        <v>9091.4500000000007</v>
      </c>
      <c r="N106" s="22">
        <f t="shared" si="13"/>
        <v>269127.27708000003</v>
      </c>
    </row>
    <row r="107" spans="1:14" ht="16.25" thickBot="1" x14ac:dyDescent="0.85">
      <c r="A107" s="2"/>
      <c r="B107" s="43"/>
      <c r="C107" s="43"/>
      <c r="D107" s="43"/>
      <c r="E107" s="43"/>
      <c r="F107" s="43"/>
      <c r="G107" s="43"/>
      <c r="H107" s="43"/>
      <c r="I107" s="43"/>
      <c r="J107" s="6"/>
      <c r="K107" s="10"/>
      <c r="L107" s="14"/>
      <c r="M107" s="18"/>
      <c r="N107" s="22"/>
    </row>
    <row r="108" spans="1:14" ht="15.5" x14ac:dyDescent="0.7">
      <c r="A108" s="5" t="s">
        <v>105</v>
      </c>
      <c r="B108" s="44">
        <f t="shared" ref="B108:H108" si="25">B105-B106</f>
        <v>1470.6662150000047</v>
      </c>
      <c r="C108" s="44">
        <f t="shared" si="25"/>
        <v>1301.7542150000008</v>
      </c>
      <c r="D108" s="44">
        <f t="shared" si="25"/>
        <v>3964.2722150000009</v>
      </c>
      <c r="E108" s="44">
        <f t="shared" si="25"/>
        <v>3225.1886150000028</v>
      </c>
      <c r="F108" s="44">
        <f t="shared" si="25"/>
        <v>4564.8046150000009</v>
      </c>
      <c r="G108" s="44">
        <f t="shared" si="25"/>
        <v>7304.5670150000042</v>
      </c>
      <c r="H108" s="44">
        <f t="shared" si="25"/>
        <v>7859.5706150000005</v>
      </c>
      <c r="I108" s="44">
        <f>I105-I106</f>
        <v>11212.459414999998</v>
      </c>
      <c r="J108" s="9">
        <v>1587.1</v>
      </c>
      <c r="K108" s="13">
        <v>6549.49</v>
      </c>
      <c r="L108" s="17">
        <v>12428.97</v>
      </c>
      <c r="M108" s="21">
        <v>20647.52</v>
      </c>
      <c r="N108" s="22">
        <f t="shared" si="13"/>
        <v>82116.362920000014</v>
      </c>
    </row>
  </sheetData>
  <mergeCells count="7">
    <mergeCell ref="A6:N6"/>
    <mergeCell ref="A7:N7"/>
    <mergeCell ref="A1:N1"/>
    <mergeCell ref="A2:N2"/>
    <mergeCell ref="A3:N3"/>
    <mergeCell ref="A4:N4"/>
    <mergeCell ref="A5:N5"/>
  </mergeCells>
  <pageMargins left="0.75" right="0.75" top="1" bottom="1" header="0.5" footer="0.5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46EDA3-AA6A-4078-9989-95DF41025B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086f38-4d7f-485e-abd0-3231a1949af1"/>
    <ds:schemaRef ds:uri="50d909ce-c72d-4a31-988d-55dad3d83c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B0C645-974E-4D12-8443-AA3BF0EEDA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720152D-CAF4-44B7-A6B2-5070306826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Matt Borgeson</cp:lastModifiedBy>
  <cp:revision>0</cp:revision>
  <dcterms:created xsi:type="dcterms:W3CDTF">2020-05-14T22:42:24Z</dcterms:created>
  <dcterms:modified xsi:type="dcterms:W3CDTF">2020-06-24T21:14:50Z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