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ustyEddy\OneDrive - 29th Street Capital\Desktop\29th Street Capital\Dispositions\Argenta\financials\"/>
    </mc:Choice>
  </mc:AlternateContent>
  <xr:revisionPtr revIDLastSave="0" documentId="13_ncr:1_{972D82C2-AD61-435E-9195-082A2D4DEB20}" xr6:coauthVersionLast="47" xr6:coauthVersionMax="47" xr10:uidLastSave="{00000000-0000-0000-0000-000000000000}"/>
  <bookViews>
    <workbookView xWindow="-120" yWindow="-120" windowWidth="29040" windowHeight="15720" tabRatio="890" xr2:uid="{00000000-000D-0000-FFFF-FFFF00000000}"/>
  </bookViews>
  <sheets>
    <sheet name="T12" sheetId="6" r:id="rId1"/>
  </sheets>
  <externalReferences>
    <externalReference r:id="rId2"/>
  </externalReferences>
  <definedNames>
    <definedName name="_xlnm.Print_Titles" localSheetId="0">'T12'!$7:$7</definedName>
    <definedName name="Sample1">[1]Template!#REF!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229" i="6" l="1"/>
  <c r="S229" i="6"/>
  <c r="R229" i="6"/>
  <c r="T227" i="6"/>
  <c r="S227" i="6"/>
  <c r="R227" i="6"/>
  <c r="T225" i="6"/>
  <c r="S225" i="6"/>
  <c r="R225" i="6"/>
  <c r="AC223" i="6"/>
  <c r="K223" i="6" s="1"/>
  <c r="AB223" i="6"/>
  <c r="J223" i="6" s="1"/>
  <c r="T223" i="6"/>
  <c r="S223" i="6"/>
  <c r="R223" i="6"/>
  <c r="AG222" i="6"/>
  <c r="AG223" i="6" s="1"/>
  <c r="O223" i="6" s="1"/>
  <c r="AF222" i="6"/>
  <c r="AF223" i="6" s="1"/>
  <c r="N223" i="6" s="1"/>
  <c r="AE222" i="6"/>
  <c r="AE223" i="6" s="1"/>
  <c r="M223" i="6" s="1"/>
  <c r="AD222" i="6"/>
  <c r="AD223" i="6" s="1"/>
  <c r="L223" i="6" s="1"/>
  <c r="AC222" i="6"/>
  <c r="AB222" i="6"/>
  <c r="AA222" i="6"/>
  <c r="AA223" i="6" s="1"/>
  <c r="I223" i="6" s="1"/>
  <c r="Z222" i="6"/>
  <c r="Z223" i="6" s="1"/>
  <c r="H223" i="6" s="1"/>
  <c r="Y222" i="6"/>
  <c r="Y223" i="6" s="1"/>
  <c r="G223" i="6" s="1"/>
  <c r="X222" i="6"/>
  <c r="X223" i="6" s="1"/>
  <c r="F223" i="6" s="1"/>
  <c r="W222" i="6"/>
  <c r="W223" i="6" s="1"/>
  <c r="E223" i="6" s="1"/>
  <c r="V222" i="6"/>
  <c r="V223" i="6" s="1"/>
  <c r="D223" i="6" s="1"/>
  <c r="U222" i="6"/>
  <c r="U223" i="6" s="1"/>
  <c r="C223" i="6" s="1"/>
  <c r="T219" i="6"/>
  <c r="S219" i="6"/>
  <c r="R219" i="6"/>
  <c r="AG218" i="6"/>
  <c r="AF218" i="6"/>
  <c r="AE218" i="6"/>
  <c r="AD218" i="6"/>
  <c r="AC218" i="6"/>
  <c r="AB218" i="6"/>
  <c r="AA218" i="6"/>
  <c r="Z218" i="6"/>
  <c r="Y218" i="6"/>
  <c r="X218" i="6"/>
  <c r="W218" i="6"/>
  <c r="W219" i="6" s="1"/>
  <c r="E219" i="6" s="1"/>
  <c r="V218" i="6"/>
  <c r="U218" i="6"/>
  <c r="AG217" i="6"/>
  <c r="AF217" i="6"/>
  <c r="AE217" i="6"/>
  <c r="AD217" i="6"/>
  <c r="AC217" i="6"/>
  <c r="AB217" i="6"/>
  <c r="AA217" i="6"/>
  <c r="Z217" i="6"/>
  <c r="Y217" i="6"/>
  <c r="X217" i="6"/>
  <c r="W217" i="6"/>
  <c r="V217" i="6"/>
  <c r="U217" i="6"/>
  <c r="AG216" i="6"/>
  <c r="AF216" i="6"/>
  <c r="AE216" i="6"/>
  <c r="AD216" i="6"/>
  <c r="AC216" i="6"/>
  <c r="AB216" i="6"/>
  <c r="AA216" i="6"/>
  <c r="Z216" i="6"/>
  <c r="Y216" i="6"/>
  <c r="X216" i="6"/>
  <c r="W216" i="6"/>
  <c r="V216" i="6"/>
  <c r="U216" i="6"/>
  <c r="AG215" i="6"/>
  <c r="AF215" i="6"/>
  <c r="AE215" i="6"/>
  <c r="AE219" i="6" s="1"/>
  <c r="M219" i="6" s="1"/>
  <c r="AD215" i="6"/>
  <c r="AD219" i="6" s="1"/>
  <c r="L219" i="6" s="1"/>
  <c r="AC215" i="6"/>
  <c r="AB215" i="6"/>
  <c r="AA215" i="6"/>
  <c r="Z215" i="6"/>
  <c r="Y215" i="6"/>
  <c r="X215" i="6"/>
  <c r="W215" i="6"/>
  <c r="V215" i="6"/>
  <c r="V219" i="6" s="1"/>
  <c r="D219" i="6" s="1"/>
  <c r="U215" i="6"/>
  <c r="AD212" i="6"/>
  <c r="L212" i="6" s="1"/>
  <c r="V212" i="6"/>
  <c r="D212" i="6" s="1"/>
  <c r="T212" i="6"/>
  <c r="S212" i="6"/>
  <c r="R212" i="6"/>
  <c r="AG211" i="6"/>
  <c r="AF211" i="6"/>
  <c r="AF212" i="6" s="1"/>
  <c r="N212" i="6" s="1"/>
  <c r="AE211" i="6"/>
  <c r="AE225" i="6" s="1"/>
  <c r="M225" i="6" s="1"/>
  <c r="AD211" i="6"/>
  <c r="AC211" i="6"/>
  <c r="AB211" i="6"/>
  <c r="AA211" i="6"/>
  <c r="Z211" i="6"/>
  <c r="Y211" i="6"/>
  <c r="X211" i="6"/>
  <c r="X212" i="6" s="1"/>
  <c r="F212" i="6" s="1"/>
  <c r="W211" i="6"/>
  <c r="W212" i="6" s="1"/>
  <c r="E212" i="6" s="1"/>
  <c r="V211" i="6"/>
  <c r="U211" i="6"/>
  <c r="T207" i="6"/>
  <c r="S207" i="6"/>
  <c r="R207" i="6"/>
  <c r="AC205" i="6"/>
  <c r="K205" i="6" s="1"/>
  <c r="T205" i="6"/>
  <c r="S205" i="6"/>
  <c r="R205" i="6"/>
  <c r="AG204" i="6"/>
  <c r="AG205" i="6" s="1"/>
  <c r="O205" i="6" s="1"/>
  <c r="AF204" i="6"/>
  <c r="AF205" i="6" s="1"/>
  <c r="N205" i="6" s="1"/>
  <c r="AE204" i="6"/>
  <c r="AE205" i="6" s="1"/>
  <c r="M205" i="6" s="1"/>
  <c r="AD204" i="6"/>
  <c r="AD205" i="6" s="1"/>
  <c r="L205" i="6" s="1"/>
  <c r="AC204" i="6"/>
  <c r="AB204" i="6"/>
  <c r="AB205" i="6" s="1"/>
  <c r="J205" i="6" s="1"/>
  <c r="AA204" i="6"/>
  <c r="AA205" i="6" s="1"/>
  <c r="I205" i="6" s="1"/>
  <c r="Z204" i="6"/>
  <c r="Z205" i="6" s="1"/>
  <c r="H205" i="6" s="1"/>
  <c r="Y204" i="6"/>
  <c r="Y205" i="6" s="1"/>
  <c r="G205" i="6" s="1"/>
  <c r="X204" i="6"/>
  <c r="X205" i="6" s="1"/>
  <c r="F205" i="6" s="1"/>
  <c r="W204" i="6"/>
  <c r="W205" i="6" s="1"/>
  <c r="E205" i="6" s="1"/>
  <c r="V204" i="6"/>
  <c r="V205" i="6" s="1"/>
  <c r="D205" i="6" s="1"/>
  <c r="U204" i="6"/>
  <c r="U205" i="6" s="1"/>
  <c r="C205" i="6" s="1"/>
  <c r="T201" i="6"/>
  <c r="S201" i="6"/>
  <c r="R201" i="6"/>
  <c r="AG200" i="6"/>
  <c r="AF200" i="6"/>
  <c r="AE200" i="6"/>
  <c r="AD200" i="6"/>
  <c r="AC200" i="6"/>
  <c r="AB200" i="6"/>
  <c r="AA200" i="6"/>
  <c r="Z200" i="6"/>
  <c r="Y200" i="6"/>
  <c r="X200" i="6"/>
  <c r="W200" i="6"/>
  <c r="V200" i="6"/>
  <c r="U200" i="6"/>
  <c r="AG199" i="6"/>
  <c r="AF199" i="6"/>
  <c r="AE199" i="6"/>
  <c r="AD199" i="6"/>
  <c r="AC199" i="6"/>
  <c r="AB199" i="6"/>
  <c r="AA199" i="6"/>
  <c r="Z199" i="6"/>
  <c r="Y199" i="6"/>
  <c r="X199" i="6"/>
  <c r="W199" i="6"/>
  <c r="V199" i="6"/>
  <c r="U199" i="6"/>
  <c r="AG198" i="6"/>
  <c r="AF198" i="6"/>
  <c r="AE198" i="6"/>
  <c r="AD198" i="6"/>
  <c r="AC198" i="6"/>
  <c r="AB198" i="6"/>
  <c r="AA198" i="6"/>
  <c r="Z198" i="6"/>
  <c r="Y198" i="6"/>
  <c r="X198" i="6"/>
  <c r="W198" i="6"/>
  <c r="V198" i="6"/>
  <c r="U198" i="6"/>
  <c r="AG197" i="6"/>
  <c r="AF197" i="6"/>
  <c r="AE197" i="6"/>
  <c r="AD197" i="6"/>
  <c r="AC197" i="6"/>
  <c r="AB197" i="6"/>
  <c r="AA197" i="6"/>
  <c r="Z197" i="6"/>
  <c r="Y197" i="6"/>
  <c r="X197" i="6"/>
  <c r="W197" i="6"/>
  <c r="V197" i="6"/>
  <c r="U197" i="6"/>
  <c r="AG196" i="6"/>
  <c r="AF196" i="6"/>
  <c r="AE196" i="6"/>
  <c r="AD196" i="6"/>
  <c r="AC196" i="6"/>
  <c r="AB196" i="6"/>
  <c r="AA196" i="6"/>
  <c r="Z196" i="6"/>
  <c r="Y196" i="6"/>
  <c r="X196" i="6"/>
  <c r="W196" i="6"/>
  <c r="V196" i="6"/>
  <c r="U196" i="6"/>
  <c r="AG195" i="6"/>
  <c r="AF195" i="6"/>
  <c r="AE195" i="6"/>
  <c r="AD195" i="6"/>
  <c r="AC195" i="6"/>
  <c r="AB195" i="6"/>
  <c r="AA195" i="6"/>
  <c r="Z195" i="6"/>
  <c r="Y195" i="6"/>
  <c r="X195" i="6"/>
  <c r="W195" i="6"/>
  <c r="V195" i="6"/>
  <c r="U195" i="6"/>
  <c r="AG194" i="6"/>
  <c r="AF194" i="6"/>
  <c r="AE194" i="6"/>
  <c r="AD194" i="6"/>
  <c r="AC194" i="6"/>
  <c r="AB194" i="6"/>
  <c r="AA194" i="6"/>
  <c r="Z194" i="6"/>
  <c r="Y194" i="6"/>
  <c r="X194" i="6"/>
  <c r="W194" i="6"/>
  <c r="V194" i="6"/>
  <c r="U194" i="6"/>
  <c r="AG193" i="6"/>
  <c r="AF193" i="6"/>
  <c r="AE193" i="6"/>
  <c r="AD193" i="6"/>
  <c r="AC193" i="6"/>
  <c r="AB193" i="6"/>
  <c r="AA193" i="6"/>
  <c r="Z193" i="6"/>
  <c r="Y193" i="6"/>
  <c r="X193" i="6"/>
  <c r="W193" i="6"/>
  <c r="V193" i="6"/>
  <c r="U193" i="6"/>
  <c r="AG192" i="6"/>
  <c r="AF192" i="6"/>
  <c r="AE192" i="6"/>
  <c r="AD192" i="6"/>
  <c r="AC192" i="6"/>
  <c r="AB192" i="6"/>
  <c r="AA192" i="6"/>
  <c r="Z192" i="6"/>
  <c r="Y192" i="6"/>
  <c r="X192" i="6"/>
  <c r="W192" i="6"/>
  <c r="V192" i="6"/>
  <c r="U192" i="6"/>
  <c r="AG191" i="6"/>
  <c r="AF191" i="6"/>
  <c r="AE191" i="6"/>
  <c r="AD191" i="6"/>
  <c r="AC191" i="6"/>
  <c r="AB191" i="6"/>
  <c r="AA191" i="6"/>
  <c r="Z191" i="6"/>
  <c r="Y191" i="6"/>
  <c r="X191" i="6"/>
  <c r="W191" i="6"/>
  <c r="V191" i="6"/>
  <c r="U191" i="6"/>
  <c r="AG190" i="6"/>
  <c r="AF190" i="6"/>
  <c r="AE190" i="6"/>
  <c r="AD190" i="6"/>
  <c r="AC190" i="6"/>
  <c r="AB190" i="6"/>
  <c r="AA190" i="6"/>
  <c r="Z190" i="6"/>
  <c r="Y190" i="6"/>
  <c r="X190" i="6"/>
  <c r="W190" i="6"/>
  <c r="V190" i="6"/>
  <c r="U190" i="6"/>
  <c r="AG189" i="6"/>
  <c r="AF189" i="6"/>
  <c r="AE189" i="6"/>
  <c r="AD189" i="6"/>
  <c r="AC189" i="6"/>
  <c r="AB189" i="6"/>
  <c r="AA189" i="6"/>
  <c r="Z189" i="6"/>
  <c r="Y189" i="6"/>
  <c r="X189" i="6"/>
  <c r="W189" i="6"/>
  <c r="V189" i="6"/>
  <c r="U189" i="6"/>
  <c r="AG188" i="6"/>
  <c r="AF188" i="6"/>
  <c r="AE188" i="6"/>
  <c r="AD188" i="6"/>
  <c r="AC188" i="6"/>
  <c r="AB188" i="6"/>
  <c r="AA188" i="6"/>
  <c r="Z188" i="6"/>
  <c r="Y188" i="6"/>
  <c r="X188" i="6"/>
  <c r="W188" i="6"/>
  <c r="V188" i="6"/>
  <c r="U188" i="6"/>
  <c r="AG187" i="6"/>
  <c r="AF187" i="6"/>
  <c r="AE187" i="6"/>
  <c r="AD187" i="6"/>
  <c r="AC187" i="6"/>
  <c r="AB187" i="6"/>
  <c r="AA187" i="6"/>
  <c r="Z187" i="6"/>
  <c r="Y187" i="6"/>
  <c r="X187" i="6"/>
  <c r="W187" i="6"/>
  <c r="V187" i="6"/>
  <c r="U187" i="6"/>
  <c r="AG186" i="6"/>
  <c r="AF186" i="6"/>
  <c r="AE186" i="6"/>
  <c r="AD186" i="6"/>
  <c r="AC186" i="6"/>
  <c r="AB186" i="6"/>
  <c r="AA186" i="6"/>
  <c r="Z186" i="6"/>
  <c r="Y186" i="6"/>
  <c r="X186" i="6"/>
  <c r="W186" i="6"/>
  <c r="V186" i="6"/>
  <c r="U186" i="6"/>
  <c r="AG185" i="6"/>
  <c r="AF185" i="6"/>
  <c r="AE185" i="6"/>
  <c r="AD185" i="6"/>
  <c r="AC185" i="6"/>
  <c r="AB185" i="6"/>
  <c r="AA185" i="6"/>
  <c r="Z185" i="6"/>
  <c r="Y185" i="6"/>
  <c r="X185" i="6"/>
  <c r="W185" i="6"/>
  <c r="V185" i="6"/>
  <c r="U185" i="6"/>
  <c r="AG184" i="6"/>
  <c r="AF184" i="6"/>
  <c r="AE184" i="6"/>
  <c r="AD184" i="6"/>
  <c r="AC184" i="6"/>
  <c r="AB184" i="6"/>
  <c r="AA184" i="6"/>
  <c r="Z184" i="6"/>
  <c r="Y184" i="6"/>
  <c r="X184" i="6"/>
  <c r="W184" i="6"/>
  <c r="V184" i="6"/>
  <c r="U184" i="6"/>
  <c r="AG183" i="6"/>
  <c r="AF183" i="6"/>
  <c r="AE183" i="6"/>
  <c r="AD183" i="6"/>
  <c r="AC183" i="6"/>
  <c r="AB183" i="6"/>
  <c r="AA183" i="6"/>
  <c r="Z183" i="6"/>
  <c r="Y183" i="6"/>
  <c r="X183" i="6"/>
  <c r="W183" i="6"/>
  <c r="V183" i="6"/>
  <c r="U183" i="6"/>
  <c r="AG182" i="6"/>
  <c r="AF182" i="6"/>
  <c r="AE182" i="6"/>
  <c r="AD182" i="6"/>
  <c r="AC182" i="6"/>
  <c r="AB182" i="6"/>
  <c r="AA182" i="6"/>
  <c r="Z182" i="6"/>
  <c r="Y182" i="6"/>
  <c r="X182" i="6"/>
  <c r="W182" i="6"/>
  <c r="V182" i="6"/>
  <c r="U182" i="6"/>
  <c r="AG181" i="6"/>
  <c r="AF181" i="6"/>
  <c r="AE181" i="6"/>
  <c r="AD181" i="6"/>
  <c r="AC181" i="6"/>
  <c r="AB181" i="6"/>
  <c r="AA181" i="6"/>
  <c r="Z181" i="6"/>
  <c r="Y181" i="6"/>
  <c r="X181" i="6"/>
  <c r="W181" i="6"/>
  <c r="V181" i="6"/>
  <c r="U181" i="6"/>
  <c r="AG180" i="6"/>
  <c r="AF180" i="6"/>
  <c r="AF201" i="6" s="1"/>
  <c r="N201" i="6" s="1"/>
  <c r="AE180" i="6"/>
  <c r="AD180" i="6"/>
  <c r="AC180" i="6"/>
  <c r="AB180" i="6"/>
  <c r="AA180" i="6"/>
  <c r="Z180" i="6"/>
  <c r="Y180" i="6"/>
  <c r="Y201" i="6" s="1"/>
  <c r="G201" i="6" s="1"/>
  <c r="X180" i="6"/>
  <c r="X201" i="6" s="1"/>
  <c r="F201" i="6" s="1"/>
  <c r="W180" i="6"/>
  <c r="V180" i="6"/>
  <c r="U180" i="6"/>
  <c r="T177" i="6"/>
  <c r="S177" i="6"/>
  <c r="R177" i="6"/>
  <c r="AG176" i="6"/>
  <c r="AF176" i="6"/>
  <c r="AE176" i="6"/>
  <c r="AD176" i="6"/>
  <c r="AC176" i="6"/>
  <c r="AB176" i="6"/>
  <c r="AA176" i="6"/>
  <c r="Z176" i="6"/>
  <c r="Y176" i="6"/>
  <c r="X176" i="6"/>
  <c r="W176" i="6"/>
  <c r="V176" i="6"/>
  <c r="U176" i="6"/>
  <c r="AG175" i="6"/>
  <c r="AF175" i="6"/>
  <c r="AE175" i="6"/>
  <c r="AD175" i="6"/>
  <c r="AC175" i="6"/>
  <c r="AB175" i="6"/>
  <c r="AA175" i="6"/>
  <c r="Z175" i="6"/>
  <c r="Y175" i="6"/>
  <c r="X175" i="6"/>
  <c r="W175" i="6"/>
  <c r="V175" i="6"/>
  <c r="U175" i="6"/>
  <c r="AG174" i="6"/>
  <c r="AF174" i="6"/>
  <c r="AE174" i="6"/>
  <c r="AD174" i="6"/>
  <c r="AC174" i="6"/>
  <c r="AB174" i="6"/>
  <c r="AA174" i="6"/>
  <c r="Z174" i="6"/>
  <c r="Y174" i="6"/>
  <c r="X174" i="6"/>
  <c r="W174" i="6"/>
  <c r="V174" i="6"/>
  <c r="U174" i="6"/>
  <c r="AG173" i="6"/>
  <c r="AF173" i="6"/>
  <c r="AE173" i="6"/>
  <c r="AD173" i="6"/>
  <c r="AC173" i="6"/>
  <c r="AB173" i="6"/>
  <c r="AA173" i="6"/>
  <c r="Z173" i="6"/>
  <c r="Y173" i="6"/>
  <c r="X173" i="6"/>
  <c r="W173" i="6"/>
  <c r="V173" i="6"/>
  <c r="U173" i="6"/>
  <c r="AG172" i="6"/>
  <c r="AF172" i="6"/>
  <c r="AE172" i="6"/>
  <c r="AD172" i="6"/>
  <c r="AC172" i="6"/>
  <c r="AB172" i="6"/>
  <c r="AA172" i="6"/>
  <c r="Z172" i="6"/>
  <c r="Y172" i="6"/>
  <c r="X172" i="6"/>
  <c r="W172" i="6"/>
  <c r="V172" i="6"/>
  <c r="U172" i="6"/>
  <c r="AG171" i="6"/>
  <c r="AF171" i="6"/>
  <c r="AE171" i="6"/>
  <c r="AD171" i="6"/>
  <c r="AC171" i="6"/>
  <c r="AB171" i="6"/>
  <c r="AA171" i="6"/>
  <c r="Z171" i="6"/>
  <c r="Y171" i="6"/>
  <c r="X171" i="6"/>
  <c r="W171" i="6"/>
  <c r="V171" i="6"/>
  <c r="U171" i="6"/>
  <c r="AG170" i="6"/>
  <c r="AF170" i="6"/>
  <c r="AE170" i="6"/>
  <c r="AD170" i="6"/>
  <c r="AC170" i="6"/>
  <c r="AB170" i="6"/>
  <c r="AA170" i="6"/>
  <c r="Z170" i="6"/>
  <c r="Y170" i="6"/>
  <c r="X170" i="6"/>
  <c r="W170" i="6"/>
  <c r="V170" i="6"/>
  <c r="U170" i="6"/>
  <c r="AG169" i="6"/>
  <c r="AF169" i="6"/>
  <c r="AE169" i="6"/>
  <c r="AD169" i="6"/>
  <c r="AC169" i="6"/>
  <c r="AB169" i="6"/>
  <c r="AA169" i="6"/>
  <c r="Z169" i="6"/>
  <c r="Y169" i="6"/>
  <c r="X169" i="6"/>
  <c r="W169" i="6"/>
  <c r="V169" i="6"/>
  <c r="U169" i="6"/>
  <c r="AG168" i="6"/>
  <c r="AF168" i="6"/>
  <c r="AE168" i="6"/>
  <c r="AD168" i="6"/>
  <c r="AC168" i="6"/>
  <c r="AB168" i="6"/>
  <c r="AA168" i="6"/>
  <c r="Z168" i="6"/>
  <c r="Y168" i="6"/>
  <c r="X168" i="6"/>
  <c r="W168" i="6"/>
  <c r="V168" i="6"/>
  <c r="U168" i="6"/>
  <c r="AG167" i="6"/>
  <c r="AF167" i="6"/>
  <c r="AE167" i="6"/>
  <c r="AD167" i="6"/>
  <c r="AC167" i="6"/>
  <c r="AB167" i="6"/>
  <c r="AA167" i="6"/>
  <c r="Z167" i="6"/>
  <c r="Y167" i="6"/>
  <c r="X167" i="6"/>
  <c r="W167" i="6"/>
  <c r="V167" i="6"/>
  <c r="U167" i="6"/>
  <c r="AG166" i="6"/>
  <c r="AF166" i="6"/>
  <c r="AE166" i="6"/>
  <c r="AD166" i="6"/>
  <c r="AC166" i="6"/>
  <c r="AB166" i="6"/>
  <c r="AA166" i="6"/>
  <c r="Z166" i="6"/>
  <c r="Y166" i="6"/>
  <c r="X166" i="6"/>
  <c r="W166" i="6"/>
  <c r="W177" i="6" s="1"/>
  <c r="E177" i="6" s="1"/>
  <c r="V166" i="6"/>
  <c r="U166" i="6"/>
  <c r="AG165" i="6"/>
  <c r="AF165" i="6"/>
  <c r="AE165" i="6"/>
  <c r="AD165" i="6"/>
  <c r="AC165" i="6"/>
  <c r="AB165" i="6"/>
  <c r="AA165" i="6"/>
  <c r="Z165" i="6"/>
  <c r="Y165" i="6"/>
  <c r="X165" i="6"/>
  <c r="W165" i="6"/>
  <c r="V165" i="6"/>
  <c r="U165" i="6"/>
  <c r="AG164" i="6"/>
  <c r="AF164" i="6"/>
  <c r="AE164" i="6"/>
  <c r="AD164" i="6"/>
  <c r="AC164" i="6"/>
  <c r="AB164" i="6"/>
  <c r="AA164" i="6"/>
  <c r="Z164" i="6"/>
  <c r="Y164" i="6"/>
  <c r="X164" i="6"/>
  <c r="W164" i="6"/>
  <c r="V164" i="6"/>
  <c r="U164" i="6"/>
  <c r="AG163" i="6"/>
  <c r="AF163" i="6"/>
  <c r="AE163" i="6"/>
  <c r="AD163" i="6"/>
  <c r="AC163" i="6"/>
  <c r="AB163" i="6"/>
  <c r="AA163" i="6"/>
  <c r="Z163" i="6"/>
  <c r="Y163" i="6"/>
  <c r="X163" i="6"/>
  <c r="W163" i="6"/>
  <c r="V163" i="6"/>
  <c r="U163" i="6"/>
  <c r="AG162" i="6"/>
  <c r="AF162" i="6"/>
  <c r="AE162" i="6"/>
  <c r="AD162" i="6"/>
  <c r="AC162" i="6"/>
  <c r="AB162" i="6"/>
  <c r="AA162" i="6"/>
  <c r="Z162" i="6"/>
  <c r="Y162" i="6"/>
  <c r="X162" i="6"/>
  <c r="W162" i="6"/>
  <c r="V162" i="6"/>
  <c r="U162" i="6"/>
  <c r="AG161" i="6"/>
  <c r="AF161" i="6"/>
  <c r="AE161" i="6"/>
  <c r="AD161" i="6"/>
  <c r="AC161" i="6"/>
  <c r="AB161" i="6"/>
  <c r="AA161" i="6"/>
  <c r="Z161" i="6"/>
  <c r="Y161" i="6"/>
  <c r="X161" i="6"/>
  <c r="W161" i="6"/>
  <c r="V161" i="6"/>
  <c r="U161" i="6"/>
  <c r="AG160" i="6"/>
  <c r="AF160" i="6"/>
  <c r="AE160" i="6"/>
  <c r="AD160" i="6"/>
  <c r="AC160" i="6"/>
  <c r="AB160" i="6"/>
  <c r="AA160" i="6"/>
  <c r="Z160" i="6"/>
  <c r="Y160" i="6"/>
  <c r="X160" i="6"/>
  <c r="W160" i="6"/>
  <c r="V160" i="6"/>
  <c r="U160" i="6"/>
  <c r="T157" i="6"/>
  <c r="S157" i="6"/>
  <c r="R157" i="6"/>
  <c r="AG156" i="6"/>
  <c r="AF156" i="6"/>
  <c r="AE156" i="6"/>
  <c r="AD156" i="6"/>
  <c r="AC156" i="6"/>
  <c r="AB156" i="6"/>
  <c r="AA156" i="6"/>
  <c r="Z156" i="6"/>
  <c r="Y156" i="6"/>
  <c r="X156" i="6"/>
  <c r="W156" i="6"/>
  <c r="V156" i="6"/>
  <c r="U156" i="6"/>
  <c r="AG155" i="6"/>
  <c r="AF155" i="6"/>
  <c r="AE155" i="6"/>
  <c r="AD155" i="6"/>
  <c r="AC155" i="6"/>
  <c r="AB155" i="6"/>
  <c r="AA155" i="6"/>
  <c r="Z155" i="6"/>
  <c r="Y155" i="6"/>
  <c r="X155" i="6"/>
  <c r="W155" i="6"/>
  <c r="V155" i="6"/>
  <c r="U155" i="6"/>
  <c r="AG154" i="6"/>
  <c r="AF154" i="6"/>
  <c r="AE154" i="6"/>
  <c r="AD154" i="6"/>
  <c r="AC154" i="6"/>
  <c r="AB154" i="6"/>
  <c r="AA154" i="6"/>
  <c r="Z154" i="6"/>
  <c r="Y154" i="6"/>
  <c r="X154" i="6"/>
  <c r="W154" i="6"/>
  <c r="V154" i="6"/>
  <c r="U154" i="6"/>
  <c r="AG153" i="6"/>
  <c r="AF153" i="6"/>
  <c r="AE153" i="6"/>
  <c r="AD153" i="6"/>
  <c r="AC153" i="6"/>
  <c r="AB153" i="6"/>
  <c r="AA153" i="6"/>
  <c r="Z153" i="6"/>
  <c r="Y153" i="6"/>
  <c r="X153" i="6"/>
  <c r="W153" i="6"/>
  <c r="V153" i="6"/>
  <c r="U153" i="6"/>
  <c r="AG152" i="6"/>
  <c r="AF152" i="6"/>
  <c r="AE152" i="6"/>
  <c r="AD152" i="6"/>
  <c r="AC152" i="6"/>
  <c r="AB152" i="6"/>
  <c r="AA152" i="6"/>
  <c r="Z152" i="6"/>
  <c r="Y152" i="6"/>
  <c r="X152" i="6"/>
  <c r="W152" i="6"/>
  <c r="V152" i="6"/>
  <c r="U152" i="6"/>
  <c r="AG151" i="6"/>
  <c r="AF151" i="6"/>
  <c r="AE151" i="6"/>
  <c r="AD151" i="6"/>
  <c r="AC151" i="6"/>
  <c r="AB151" i="6"/>
  <c r="AA151" i="6"/>
  <c r="Z151" i="6"/>
  <c r="Y151" i="6"/>
  <c r="X151" i="6"/>
  <c r="W151" i="6"/>
  <c r="V151" i="6"/>
  <c r="U151" i="6"/>
  <c r="AG150" i="6"/>
  <c r="AF150" i="6"/>
  <c r="AE150" i="6"/>
  <c r="AD150" i="6"/>
  <c r="AC150" i="6"/>
  <c r="AB150" i="6"/>
  <c r="AA150" i="6"/>
  <c r="Z150" i="6"/>
  <c r="Y150" i="6"/>
  <c r="X150" i="6"/>
  <c r="W150" i="6"/>
  <c r="V150" i="6"/>
  <c r="U150" i="6"/>
  <c r="AG149" i="6"/>
  <c r="AG157" i="6" s="1"/>
  <c r="O157" i="6" s="1"/>
  <c r="AF149" i="6"/>
  <c r="AF157" i="6" s="1"/>
  <c r="N157" i="6" s="1"/>
  <c r="AE149" i="6"/>
  <c r="AD149" i="6"/>
  <c r="AC149" i="6"/>
  <c r="AB149" i="6"/>
  <c r="AA149" i="6"/>
  <c r="Z149" i="6"/>
  <c r="Y149" i="6"/>
  <c r="X149" i="6"/>
  <c r="W149" i="6"/>
  <c r="V149" i="6"/>
  <c r="U149" i="6"/>
  <c r="T146" i="6"/>
  <c r="S146" i="6"/>
  <c r="R146" i="6"/>
  <c r="AG145" i="6"/>
  <c r="AF145" i="6"/>
  <c r="AE145" i="6"/>
  <c r="AD145" i="6"/>
  <c r="AC145" i="6"/>
  <c r="AB145" i="6"/>
  <c r="AA145" i="6"/>
  <c r="Z145" i="6"/>
  <c r="Y145" i="6"/>
  <c r="X145" i="6"/>
  <c r="W145" i="6"/>
  <c r="V145" i="6"/>
  <c r="U145" i="6"/>
  <c r="AG144" i="6"/>
  <c r="AF144" i="6"/>
  <c r="AE144" i="6"/>
  <c r="AD144" i="6"/>
  <c r="AC144" i="6"/>
  <c r="AB144" i="6"/>
  <c r="AA144" i="6"/>
  <c r="Z144" i="6"/>
  <c r="Y144" i="6"/>
  <c r="X144" i="6"/>
  <c r="W144" i="6"/>
  <c r="V144" i="6"/>
  <c r="U144" i="6"/>
  <c r="AG143" i="6"/>
  <c r="AF143" i="6"/>
  <c r="AE143" i="6"/>
  <c r="AD143" i="6"/>
  <c r="AC143" i="6"/>
  <c r="AB143" i="6"/>
  <c r="AA143" i="6"/>
  <c r="Z143" i="6"/>
  <c r="Y143" i="6"/>
  <c r="X143" i="6"/>
  <c r="W143" i="6"/>
  <c r="V143" i="6"/>
  <c r="U143" i="6"/>
  <c r="AG142" i="6"/>
  <c r="AF142" i="6"/>
  <c r="AE142" i="6"/>
  <c r="AD142" i="6"/>
  <c r="AC142" i="6"/>
  <c r="AB142" i="6"/>
  <c r="AA142" i="6"/>
  <c r="Z142" i="6"/>
  <c r="Y142" i="6"/>
  <c r="X142" i="6"/>
  <c r="W142" i="6"/>
  <c r="V142" i="6"/>
  <c r="U142" i="6"/>
  <c r="AG141" i="6"/>
  <c r="AF141" i="6"/>
  <c r="AE141" i="6"/>
  <c r="AD141" i="6"/>
  <c r="AC141" i="6"/>
  <c r="AB141" i="6"/>
  <c r="AA141" i="6"/>
  <c r="Z141" i="6"/>
  <c r="Y141" i="6"/>
  <c r="X141" i="6"/>
  <c r="W141" i="6"/>
  <c r="V141" i="6"/>
  <c r="U141" i="6"/>
  <c r="AG140" i="6"/>
  <c r="AF140" i="6"/>
  <c r="AE140" i="6"/>
  <c r="AD140" i="6"/>
  <c r="AC140" i="6"/>
  <c r="AB140" i="6"/>
  <c r="AA140" i="6"/>
  <c r="Z140" i="6"/>
  <c r="Y140" i="6"/>
  <c r="X140" i="6"/>
  <c r="W140" i="6"/>
  <c r="V140" i="6"/>
  <c r="U140" i="6"/>
  <c r="AG139" i="6"/>
  <c r="AF139" i="6"/>
  <c r="AE139" i="6"/>
  <c r="AD139" i="6"/>
  <c r="AC139" i="6"/>
  <c r="AB139" i="6"/>
  <c r="AA139" i="6"/>
  <c r="Z139" i="6"/>
  <c r="Y139" i="6"/>
  <c r="X139" i="6"/>
  <c r="W139" i="6"/>
  <c r="V139" i="6"/>
  <c r="U139" i="6"/>
  <c r="AG138" i="6"/>
  <c r="AF138" i="6"/>
  <c r="AE138" i="6"/>
  <c r="AD138" i="6"/>
  <c r="AC138" i="6"/>
  <c r="AB138" i="6"/>
  <c r="AA138" i="6"/>
  <c r="Z138" i="6"/>
  <c r="Y138" i="6"/>
  <c r="X138" i="6"/>
  <c r="W138" i="6"/>
  <c r="V138" i="6"/>
  <c r="U138" i="6"/>
  <c r="AG137" i="6"/>
  <c r="AF137" i="6"/>
  <c r="AE137" i="6"/>
  <c r="AD137" i="6"/>
  <c r="AC137" i="6"/>
  <c r="AB137" i="6"/>
  <c r="AA137" i="6"/>
  <c r="Z137" i="6"/>
  <c r="Y137" i="6"/>
  <c r="X137" i="6"/>
  <c r="W137" i="6"/>
  <c r="V137" i="6"/>
  <c r="U137" i="6"/>
  <c r="AG136" i="6"/>
  <c r="AF136" i="6"/>
  <c r="AE136" i="6"/>
  <c r="AD136" i="6"/>
  <c r="AC136" i="6"/>
  <c r="AB136" i="6"/>
  <c r="AA136" i="6"/>
  <c r="Z136" i="6"/>
  <c r="Y136" i="6"/>
  <c r="X136" i="6"/>
  <c r="W136" i="6"/>
  <c r="V136" i="6"/>
  <c r="U136" i="6"/>
  <c r="AG135" i="6"/>
  <c r="AF135" i="6"/>
  <c r="AE135" i="6"/>
  <c r="AD135" i="6"/>
  <c r="AC135" i="6"/>
  <c r="AB135" i="6"/>
  <c r="AA135" i="6"/>
  <c r="Z135" i="6"/>
  <c r="Y135" i="6"/>
  <c r="X135" i="6"/>
  <c r="W135" i="6"/>
  <c r="V135" i="6"/>
  <c r="U135" i="6"/>
  <c r="AG134" i="6"/>
  <c r="AF134" i="6"/>
  <c r="AE134" i="6"/>
  <c r="AD134" i="6"/>
  <c r="AC134" i="6"/>
  <c r="AB134" i="6"/>
  <c r="AA134" i="6"/>
  <c r="Z134" i="6"/>
  <c r="Y134" i="6"/>
  <c r="X134" i="6"/>
  <c r="W134" i="6"/>
  <c r="V134" i="6"/>
  <c r="U134" i="6"/>
  <c r="AG133" i="6"/>
  <c r="AF133" i="6"/>
  <c r="AE133" i="6"/>
  <c r="AD133" i="6"/>
  <c r="AC133" i="6"/>
  <c r="AB133" i="6"/>
  <c r="AA133" i="6"/>
  <c r="Z133" i="6"/>
  <c r="Y133" i="6"/>
  <c r="X133" i="6"/>
  <c r="W133" i="6"/>
  <c r="V133" i="6"/>
  <c r="U133" i="6"/>
  <c r="AG132" i="6"/>
  <c r="AF132" i="6"/>
  <c r="AE132" i="6"/>
  <c r="AD132" i="6"/>
  <c r="AC132" i="6"/>
  <c r="AB132" i="6"/>
  <c r="AA132" i="6"/>
  <c r="Z132" i="6"/>
  <c r="Y132" i="6"/>
  <c r="X132" i="6"/>
  <c r="W132" i="6"/>
  <c r="V132" i="6"/>
  <c r="U132" i="6"/>
  <c r="AG131" i="6"/>
  <c r="AF131" i="6"/>
  <c r="AE131" i="6"/>
  <c r="AD131" i="6"/>
  <c r="AC131" i="6"/>
  <c r="AB131" i="6"/>
  <c r="AA131" i="6"/>
  <c r="Z131" i="6"/>
  <c r="Y131" i="6"/>
  <c r="X131" i="6"/>
  <c r="W131" i="6"/>
  <c r="V131" i="6"/>
  <c r="U131" i="6"/>
  <c r="AG130" i="6"/>
  <c r="AF130" i="6"/>
  <c r="AE130" i="6"/>
  <c r="AD130" i="6"/>
  <c r="AC130" i="6"/>
  <c r="AB130" i="6"/>
  <c r="AA130" i="6"/>
  <c r="Z130" i="6"/>
  <c r="Y130" i="6"/>
  <c r="X130" i="6"/>
  <c r="W130" i="6"/>
  <c r="V130" i="6"/>
  <c r="U130" i="6"/>
  <c r="AG129" i="6"/>
  <c r="AF129" i="6"/>
  <c r="AE129" i="6"/>
  <c r="AD129" i="6"/>
  <c r="AC129" i="6"/>
  <c r="AB129" i="6"/>
  <c r="AA129" i="6"/>
  <c r="Z129" i="6"/>
  <c r="Y129" i="6"/>
  <c r="X129" i="6"/>
  <c r="W129" i="6"/>
  <c r="V129" i="6"/>
  <c r="U129" i="6"/>
  <c r="AG128" i="6"/>
  <c r="AF128" i="6"/>
  <c r="AE128" i="6"/>
  <c r="AD128" i="6"/>
  <c r="AC128" i="6"/>
  <c r="AB128" i="6"/>
  <c r="AA128" i="6"/>
  <c r="Z128" i="6"/>
  <c r="Y128" i="6"/>
  <c r="X128" i="6"/>
  <c r="W128" i="6"/>
  <c r="V128" i="6"/>
  <c r="U128" i="6"/>
  <c r="AG127" i="6"/>
  <c r="AF127" i="6"/>
  <c r="AE127" i="6"/>
  <c r="AD127" i="6"/>
  <c r="AC127" i="6"/>
  <c r="AB127" i="6"/>
  <c r="AA127" i="6"/>
  <c r="Z127" i="6"/>
  <c r="Y127" i="6"/>
  <c r="X127" i="6"/>
  <c r="W127" i="6"/>
  <c r="V127" i="6"/>
  <c r="U127" i="6"/>
  <c r="AG126" i="6"/>
  <c r="AF126" i="6"/>
  <c r="AE126" i="6"/>
  <c r="AD126" i="6"/>
  <c r="AC126" i="6"/>
  <c r="AB126" i="6"/>
  <c r="AA126" i="6"/>
  <c r="Z126" i="6"/>
  <c r="Y126" i="6"/>
  <c r="X126" i="6"/>
  <c r="W126" i="6"/>
  <c r="V126" i="6"/>
  <c r="U126" i="6"/>
  <c r="T123" i="6"/>
  <c r="S123" i="6"/>
  <c r="R123" i="6"/>
  <c r="AG122" i="6"/>
  <c r="AF122" i="6"/>
  <c r="AE122" i="6"/>
  <c r="AD122" i="6"/>
  <c r="AC122" i="6"/>
  <c r="AB122" i="6"/>
  <c r="AA122" i="6"/>
  <c r="Z122" i="6"/>
  <c r="Y122" i="6"/>
  <c r="X122" i="6"/>
  <c r="W122" i="6"/>
  <c r="V122" i="6"/>
  <c r="U122" i="6"/>
  <c r="AG121" i="6"/>
  <c r="AF121" i="6"/>
  <c r="AE121" i="6"/>
  <c r="AD121" i="6"/>
  <c r="AC121" i="6"/>
  <c r="AB121" i="6"/>
  <c r="AA121" i="6"/>
  <c r="Z121" i="6"/>
  <c r="Y121" i="6"/>
  <c r="X121" i="6"/>
  <c r="W121" i="6"/>
  <c r="V121" i="6"/>
  <c r="U121" i="6"/>
  <c r="AG120" i="6"/>
  <c r="AF120" i="6"/>
  <c r="AE120" i="6"/>
  <c r="AD120" i="6"/>
  <c r="AC120" i="6"/>
  <c r="AB120" i="6"/>
  <c r="AA120" i="6"/>
  <c r="Z120" i="6"/>
  <c r="Y120" i="6"/>
  <c r="X120" i="6"/>
  <c r="W120" i="6"/>
  <c r="V120" i="6"/>
  <c r="U120" i="6"/>
  <c r="AG119" i="6"/>
  <c r="AF119" i="6"/>
  <c r="AE119" i="6"/>
  <c r="AD119" i="6"/>
  <c r="AC119" i="6"/>
  <c r="AB119" i="6"/>
  <c r="AA119" i="6"/>
  <c r="Z119" i="6"/>
  <c r="Y119" i="6"/>
  <c r="X119" i="6"/>
  <c r="W119" i="6"/>
  <c r="V119" i="6"/>
  <c r="U119" i="6"/>
  <c r="AG118" i="6"/>
  <c r="AF118" i="6"/>
  <c r="AE118" i="6"/>
  <c r="AD118" i="6"/>
  <c r="AC118" i="6"/>
  <c r="AB118" i="6"/>
  <c r="AA118" i="6"/>
  <c r="Z118" i="6"/>
  <c r="Y118" i="6"/>
  <c r="X118" i="6"/>
  <c r="W118" i="6"/>
  <c r="V118" i="6"/>
  <c r="U118" i="6"/>
  <c r="AG117" i="6"/>
  <c r="AF117" i="6"/>
  <c r="AE117" i="6"/>
  <c r="AD117" i="6"/>
  <c r="AC117" i="6"/>
  <c r="AB117" i="6"/>
  <c r="AA117" i="6"/>
  <c r="Z117" i="6"/>
  <c r="Y117" i="6"/>
  <c r="X117" i="6"/>
  <c r="W117" i="6"/>
  <c r="V117" i="6"/>
  <c r="U117" i="6"/>
  <c r="AG116" i="6"/>
  <c r="AF116" i="6"/>
  <c r="AE116" i="6"/>
  <c r="AD116" i="6"/>
  <c r="AC116" i="6"/>
  <c r="AB116" i="6"/>
  <c r="AA116" i="6"/>
  <c r="Z116" i="6"/>
  <c r="Y116" i="6"/>
  <c r="X116" i="6"/>
  <c r="W116" i="6"/>
  <c r="V116" i="6"/>
  <c r="U116" i="6"/>
  <c r="AG115" i="6"/>
  <c r="AF115" i="6"/>
  <c r="AE115" i="6"/>
  <c r="AD115" i="6"/>
  <c r="AC115" i="6"/>
  <c r="AB115" i="6"/>
  <c r="AA115" i="6"/>
  <c r="Z115" i="6"/>
  <c r="Y115" i="6"/>
  <c r="X115" i="6"/>
  <c r="W115" i="6"/>
  <c r="V115" i="6"/>
  <c r="U115" i="6"/>
  <c r="AG114" i="6"/>
  <c r="AF114" i="6"/>
  <c r="AE114" i="6"/>
  <c r="AD114" i="6"/>
  <c r="AC114" i="6"/>
  <c r="AB114" i="6"/>
  <c r="AA114" i="6"/>
  <c r="Z114" i="6"/>
  <c r="Y114" i="6"/>
  <c r="X114" i="6"/>
  <c r="W114" i="6"/>
  <c r="V114" i="6"/>
  <c r="U114" i="6"/>
  <c r="AG113" i="6"/>
  <c r="AF113" i="6"/>
  <c r="AE113" i="6"/>
  <c r="AD113" i="6"/>
  <c r="AC113" i="6"/>
  <c r="AC123" i="6" s="1"/>
  <c r="K123" i="6" s="1"/>
  <c r="AB113" i="6"/>
  <c r="AA113" i="6"/>
  <c r="Z113" i="6"/>
  <c r="Y113" i="6"/>
  <c r="X113" i="6"/>
  <c r="W113" i="6"/>
  <c r="V113" i="6"/>
  <c r="U113" i="6"/>
  <c r="AG112" i="6"/>
  <c r="AF112" i="6"/>
  <c r="AE112" i="6"/>
  <c r="AD112" i="6"/>
  <c r="AC112" i="6"/>
  <c r="AB112" i="6"/>
  <c r="AA112" i="6"/>
  <c r="AA123" i="6" s="1"/>
  <c r="I123" i="6" s="1"/>
  <c r="Z112" i="6"/>
  <c r="Y112" i="6"/>
  <c r="X112" i="6"/>
  <c r="W112" i="6"/>
  <c r="V112" i="6"/>
  <c r="U112" i="6"/>
  <c r="AG111" i="6"/>
  <c r="AF111" i="6"/>
  <c r="AE111" i="6"/>
  <c r="AD111" i="6"/>
  <c r="AC111" i="6"/>
  <c r="AB111" i="6"/>
  <c r="AA111" i="6"/>
  <c r="Z111" i="6"/>
  <c r="Y111" i="6"/>
  <c r="X111" i="6"/>
  <c r="W111" i="6"/>
  <c r="W123" i="6" s="1"/>
  <c r="E123" i="6" s="1"/>
  <c r="V111" i="6"/>
  <c r="U111" i="6"/>
  <c r="T108" i="6"/>
  <c r="S108" i="6"/>
  <c r="R108" i="6"/>
  <c r="AD106" i="6"/>
  <c r="L106" i="6" s="1"/>
  <c r="T106" i="6"/>
  <c r="S106" i="6"/>
  <c r="R106" i="6"/>
  <c r="AG105" i="6"/>
  <c r="AF105" i="6"/>
  <c r="AE105" i="6"/>
  <c r="AD105" i="6"/>
  <c r="AC105" i="6"/>
  <c r="AB105" i="6"/>
  <c r="AA105" i="6"/>
  <c r="Z105" i="6"/>
  <c r="Y105" i="6"/>
  <c r="X105" i="6"/>
  <c r="W105" i="6"/>
  <c r="V105" i="6"/>
  <c r="U105" i="6"/>
  <c r="AG104" i="6"/>
  <c r="AF104" i="6"/>
  <c r="AE104" i="6"/>
  <c r="AD104" i="6"/>
  <c r="AC104" i="6"/>
  <c r="AB104" i="6"/>
  <c r="AA104" i="6"/>
  <c r="Z104" i="6"/>
  <c r="Y104" i="6"/>
  <c r="X104" i="6"/>
  <c r="W104" i="6"/>
  <c r="V104" i="6"/>
  <c r="U104" i="6"/>
  <c r="AG103" i="6"/>
  <c r="AF103" i="6"/>
  <c r="AE103" i="6"/>
  <c r="AD103" i="6"/>
  <c r="AC103" i="6"/>
  <c r="AB103" i="6"/>
  <c r="AA103" i="6"/>
  <c r="Z103" i="6"/>
  <c r="Y103" i="6"/>
  <c r="X103" i="6"/>
  <c r="W103" i="6"/>
  <c r="V103" i="6"/>
  <c r="U103" i="6"/>
  <c r="AG102" i="6"/>
  <c r="AF102" i="6"/>
  <c r="AE102" i="6"/>
  <c r="AD102" i="6"/>
  <c r="AC102" i="6"/>
  <c r="AB102" i="6"/>
  <c r="AA102" i="6"/>
  <c r="Z102" i="6"/>
  <c r="Y102" i="6"/>
  <c r="X102" i="6"/>
  <c r="W102" i="6"/>
  <c r="V102" i="6"/>
  <c r="U102" i="6"/>
  <c r="AG101" i="6"/>
  <c r="AG106" i="6" s="1"/>
  <c r="O106" i="6" s="1"/>
  <c r="AF101" i="6"/>
  <c r="AE101" i="6"/>
  <c r="AD101" i="6"/>
  <c r="AC101" i="6"/>
  <c r="AB101" i="6"/>
  <c r="AA101" i="6"/>
  <c r="Z101" i="6"/>
  <c r="Y101" i="6"/>
  <c r="X101" i="6"/>
  <c r="W101" i="6"/>
  <c r="V101" i="6"/>
  <c r="U101" i="6"/>
  <c r="AG100" i="6"/>
  <c r="AF100" i="6"/>
  <c r="AE100" i="6"/>
  <c r="AD100" i="6"/>
  <c r="AC100" i="6"/>
  <c r="AB100" i="6"/>
  <c r="AA100" i="6"/>
  <c r="Z100" i="6"/>
  <c r="Y100" i="6"/>
  <c r="X100" i="6"/>
  <c r="W100" i="6"/>
  <c r="V100" i="6"/>
  <c r="U100" i="6"/>
  <c r="T97" i="6"/>
  <c r="S97" i="6"/>
  <c r="R97" i="6"/>
  <c r="AG96" i="6"/>
  <c r="AF96" i="6"/>
  <c r="AE96" i="6"/>
  <c r="AD96" i="6"/>
  <c r="AC96" i="6"/>
  <c r="AB96" i="6"/>
  <c r="AA96" i="6"/>
  <c r="Z96" i="6"/>
  <c r="Y96" i="6"/>
  <c r="X96" i="6"/>
  <c r="W96" i="6"/>
  <c r="V96" i="6"/>
  <c r="U96" i="6"/>
  <c r="AG95" i="6"/>
  <c r="AF95" i="6"/>
  <c r="AE95" i="6"/>
  <c r="AD95" i="6"/>
  <c r="AC95" i="6"/>
  <c r="AB95" i="6"/>
  <c r="AA95" i="6"/>
  <c r="Z95" i="6"/>
  <c r="Y95" i="6"/>
  <c r="X95" i="6"/>
  <c r="W95" i="6"/>
  <c r="V95" i="6"/>
  <c r="U95" i="6"/>
  <c r="AG94" i="6"/>
  <c r="AF94" i="6"/>
  <c r="AE94" i="6"/>
  <c r="AD94" i="6"/>
  <c r="AC94" i="6"/>
  <c r="AB94" i="6"/>
  <c r="AA94" i="6"/>
  <c r="Z94" i="6"/>
  <c r="Y94" i="6"/>
  <c r="X94" i="6"/>
  <c r="W94" i="6"/>
  <c r="V94" i="6"/>
  <c r="U94" i="6"/>
  <c r="AG93" i="6"/>
  <c r="AF93" i="6"/>
  <c r="AE93" i="6"/>
  <c r="AD93" i="6"/>
  <c r="AC93" i="6"/>
  <c r="AB93" i="6"/>
  <c r="AA93" i="6"/>
  <c r="Z93" i="6"/>
  <c r="Y93" i="6"/>
  <c r="X93" i="6"/>
  <c r="W93" i="6"/>
  <c r="V93" i="6"/>
  <c r="U93" i="6"/>
  <c r="AG92" i="6"/>
  <c r="AG97" i="6" s="1"/>
  <c r="O97" i="6" s="1"/>
  <c r="AF92" i="6"/>
  <c r="AE92" i="6"/>
  <c r="AD92" i="6"/>
  <c r="AC92" i="6"/>
  <c r="AB92" i="6"/>
  <c r="AA92" i="6"/>
  <c r="Z92" i="6"/>
  <c r="Y92" i="6"/>
  <c r="X92" i="6"/>
  <c r="W92" i="6"/>
  <c r="W97" i="6" s="1"/>
  <c r="E97" i="6" s="1"/>
  <c r="V92" i="6"/>
  <c r="U92" i="6"/>
  <c r="T89" i="6"/>
  <c r="S89" i="6"/>
  <c r="R89" i="6"/>
  <c r="AG88" i="6"/>
  <c r="AF88" i="6"/>
  <c r="AE88" i="6"/>
  <c r="AD88" i="6"/>
  <c r="AC88" i="6"/>
  <c r="AB88" i="6"/>
  <c r="AA88" i="6"/>
  <c r="Z88" i="6"/>
  <c r="Y88" i="6"/>
  <c r="X88" i="6"/>
  <c r="W88" i="6"/>
  <c r="V88" i="6"/>
  <c r="U88" i="6"/>
  <c r="AG87" i="6"/>
  <c r="AF87" i="6"/>
  <c r="AE87" i="6"/>
  <c r="AD87" i="6"/>
  <c r="AC87" i="6"/>
  <c r="AB87" i="6"/>
  <c r="AA87" i="6"/>
  <c r="Z87" i="6"/>
  <c r="Y87" i="6"/>
  <c r="X87" i="6"/>
  <c r="W87" i="6"/>
  <c r="V87" i="6"/>
  <c r="U87" i="6"/>
  <c r="AG86" i="6"/>
  <c r="AF86" i="6"/>
  <c r="AE86" i="6"/>
  <c r="AD86" i="6"/>
  <c r="AC86" i="6"/>
  <c r="AB86" i="6"/>
  <c r="AA86" i="6"/>
  <c r="Z86" i="6"/>
  <c r="Y86" i="6"/>
  <c r="X86" i="6"/>
  <c r="W86" i="6"/>
  <c r="V86" i="6"/>
  <c r="U86" i="6"/>
  <c r="AG85" i="6"/>
  <c r="AF85" i="6"/>
  <c r="AE85" i="6"/>
  <c r="AD85" i="6"/>
  <c r="AC85" i="6"/>
  <c r="AB85" i="6"/>
  <c r="AA85" i="6"/>
  <c r="Z85" i="6"/>
  <c r="Y85" i="6"/>
  <c r="X85" i="6"/>
  <c r="W85" i="6"/>
  <c r="V85" i="6"/>
  <c r="U85" i="6"/>
  <c r="AG84" i="6"/>
  <c r="AF84" i="6"/>
  <c r="AE84" i="6"/>
  <c r="AD84" i="6"/>
  <c r="AC84" i="6"/>
  <c r="AB84" i="6"/>
  <c r="AA84" i="6"/>
  <c r="Z84" i="6"/>
  <c r="Y84" i="6"/>
  <c r="X84" i="6"/>
  <c r="W84" i="6"/>
  <c r="V84" i="6"/>
  <c r="U84" i="6"/>
  <c r="AG83" i="6"/>
  <c r="AF83" i="6"/>
  <c r="AE83" i="6"/>
  <c r="AD83" i="6"/>
  <c r="AC83" i="6"/>
  <c r="AB83" i="6"/>
  <c r="AA83" i="6"/>
  <c r="Z83" i="6"/>
  <c r="Y83" i="6"/>
  <c r="X83" i="6"/>
  <c r="W83" i="6"/>
  <c r="V83" i="6"/>
  <c r="U83" i="6"/>
  <c r="AG82" i="6"/>
  <c r="AG108" i="6" s="1"/>
  <c r="O108" i="6" s="1"/>
  <c r="AF82" i="6"/>
  <c r="AE82" i="6"/>
  <c r="AD82" i="6"/>
  <c r="AC82" i="6"/>
  <c r="AB82" i="6"/>
  <c r="AA82" i="6"/>
  <c r="Z82" i="6"/>
  <c r="Y82" i="6"/>
  <c r="X82" i="6"/>
  <c r="W82" i="6"/>
  <c r="V82" i="6"/>
  <c r="U82" i="6"/>
  <c r="T78" i="6"/>
  <c r="S78" i="6"/>
  <c r="R78" i="6"/>
  <c r="AG77" i="6"/>
  <c r="AF77" i="6"/>
  <c r="AE77" i="6"/>
  <c r="AD77" i="6"/>
  <c r="AC77" i="6"/>
  <c r="AB77" i="6"/>
  <c r="AA77" i="6"/>
  <c r="Z77" i="6"/>
  <c r="Y77" i="6"/>
  <c r="X77" i="6"/>
  <c r="W77" i="6"/>
  <c r="V77" i="6"/>
  <c r="U77" i="6"/>
  <c r="AG76" i="6"/>
  <c r="AF76" i="6"/>
  <c r="AE76" i="6"/>
  <c r="AD76" i="6"/>
  <c r="AC76" i="6"/>
  <c r="AB76" i="6"/>
  <c r="AA76" i="6"/>
  <c r="Z76" i="6"/>
  <c r="Y76" i="6"/>
  <c r="X76" i="6"/>
  <c r="W76" i="6"/>
  <c r="V76" i="6"/>
  <c r="U76" i="6"/>
  <c r="AG75" i="6"/>
  <c r="AF75" i="6"/>
  <c r="AE75" i="6"/>
  <c r="AD75" i="6"/>
  <c r="AC75" i="6"/>
  <c r="AB75" i="6"/>
  <c r="AA75" i="6"/>
  <c r="Z75" i="6"/>
  <c r="Y75" i="6"/>
  <c r="X75" i="6"/>
  <c r="W75" i="6"/>
  <c r="V75" i="6"/>
  <c r="U75" i="6"/>
  <c r="AG74" i="6"/>
  <c r="AF74" i="6"/>
  <c r="AE74" i="6"/>
  <c r="AD74" i="6"/>
  <c r="AC74" i="6"/>
  <c r="AB74" i="6"/>
  <c r="AA74" i="6"/>
  <c r="Z74" i="6"/>
  <c r="Y74" i="6"/>
  <c r="X74" i="6"/>
  <c r="W74" i="6"/>
  <c r="V74" i="6"/>
  <c r="U74" i="6"/>
  <c r="AG73" i="6"/>
  <c r="AF73" i="6"/>
  <c r="AE73" i="6"/>
  <c r="AD73" i="6"/>
  <c r="AC73" i="6"/>
  <c r="AB73" i="6"/>
  <c r="AA73" i="6"/>
  <c r="Z73" i="6"/>
  <c r="Y73" i="6"/>
  <c r="X73" i="6"/>
  <c r="W73" i="6"/>
  <c r="V73" i="6"/>
  <c r="U73" i="6"/>
  <c r="AG72" i="6"/>
  <c r="AF72" i="6"/>
  <c r="AE72" i="6"/>
  <c r="AD72" i="6"/>
  <c r="AC72" i="6"/>
  <c r="AB72" i="6"/>
  <c r="AA72" i="6"/>
  <c r="Z72" i="6"/>
  <c r="Y72" i="6"/>
  <c r="X72" i="6"/>
  <c r="W72" i="6"/>
  <c r="V72" i="6"/>
  <c r="U72" i="6"/>
  <c r="AG71" i="6"/>
  <c r="AF71" i="6"/>
  <c r="AE71" i="6"/>
  <c r="AD71" i="6"/>
  <c r="AC71" i="6"/>
  <c r="AB71" i="6"/>
  <c r="AA71" i="6"/>
  <c r="Z71" i="6"/>
  <c r="Y71" i="6"/>
  <c r="X71" i="6"/>
  <c r="W71" i="6"/>
  <c r="V71" i="6"/>
  <c r="U71" i="6"/>
  <c r="AG70" i="6"/>
  <c r="AG78" i="6" s="1"/>
  <c r="O78" i="6" s="1"/>
  <c r="AF70" i="6"/>
  <c r="AE70" i="6"/>
  <c r="AD70" i="6"/>
  <c r="AC70" i="6"/>
  <c r="AB70" i="6"/>
  <c r="AA70" i="6"/>
  <c r="Z70" i="6"/>
  <c r="Y70" i="6"/>
  <c r="X70" i="6"/>
  <c r="W70" i="6"/>
  <c r="V70" i="6"/>
  <c r="V78" i="6" s="1"/>
  <c r="D78" i="6" s="1"/>
  <c r="U70" i="6"/>
  <c r="T65" i="6"/>
  <c r="S65" i="6"/>
  <c r="R65" i="6"/>
  <c r="T63" i="6"/>
  <c r="S63" i="6"/>
  <c r="R63" i="6"/>
  <c r="T61" i="6"/>
  <c r="S61" i="6"/>
  <c r="R61" i="6"/>
  <c r="AG60" i="6"/>
  <c r="AF60" i="6"/>
  <c r="AE60" i="6"/>
  <c r="AD60" i="6"/>
  <c r="AC60" i="6"/>
  <c r="AB60" i="6"/>
  <c r="AA60" i="6"/>
  <c r="Z60" i="6"/>
  <c r="Y60" i="6"/>
  <c r="X60" i="6"/>
  <c r="W60" i="6"/>
  <c r="V60" i="6"/>
  <c r="U60" i="6"/>
  <c r="AG59" i="6"/>
  <c r="AF59" i="6"/>
  <c r="AE59" i="6"/>
  <c r="AD59" i="6"/>
  <c r="AC59" i="6"/>
  <c r="AB59" i="6"/>
  <c r="AA59" i="6"/>
  <c r="Z59" i="6"/>
  <c r="Y59" i="6"/>
  <c r="X59" i="6"/>
  <c r="W59" i="6"/>
  <c r="V59" i="6"/>
  <c r="U59" i="6"/>
  <c r="AG58" i="6"/>
  <c r="AF58" i="6"/>
  <c r="AE58" i="6"/>
  <c r="AD58" i="6"/>
  <c r="AC58" i="6"/>
  <c r="AB58" i="6"/>
  <c r="AA58" i="6"/>
  <c r="Z58" i="6"/>
  <c r="Y58" i="6"/>
  <c r="X58" i="6"/>
  <c r="W58" i="6"/>
  <c r="V58" i="6"/>
  <c r="U58" i="6"/>
  <c r="AG57" i="6"/>
  <c r="AF57" i="6"/>
  <c r="AE57" i="6"/>
  <c r="AD57" i="6"/>
  <c r="AC57" i="6"/>
  <c r="AB57" i="6"/>
  <c r="AA57" i="6"/>
  <c r="Z57" i="6"/>
  <c r="Y57" i="6"/>
  <c r="X57" i="6"/>
  <c r="W57" i="6"/>
  <c r="V57" i="6"/>
  <c r="U57" i="6"/>
  <c r="AG56" i="6"/>
  <c r="AF56" i="6"/>
  <c r="AF61" i="6" s="1"/>
  <c r="N61" i="6" s="1"/>
  <c r="AE56" i="6"/>
  <c r="AD56" i="6"/>
  <c r="AC56" i="6"/>
  <c r="AB56" i="6"/>
  <c r="AA56" i="6"/>
  <c r="Z56" i="6"/>
  <c r="Y56" i="6"/>
  <c r="X56" i="6"/>
  <c r="X61" i="6" s="1"/>
  <c r="F61" i="6" s="1"/>
  <c r="W56" i="6"/>
  <c r="V56" i="6"/>
  <c r="U56" i="6"/>
  <c r="T53" i="6"/>
  <c r="S53" i="6"/>
  <c r="R53" i="6"/>
  <c r="AG52" i="6"/>
  <c r="AF52" i="6"/>
  <c r="AE52" i="6"/>
  <c r="AD52" i="6"/>
  <c r="AC52" i="6"/>
  <c r="AB52" i="6"/>
  <c r="AA52" i="6"/>
  <c r="Z52" i="6"/>
  <c r="Y52" i="6"/>
  <c r="X52" i="6"/>
  <c r="W52" i="6"/>
  <c r="V52" i="6"/>
  <c r="U52" i="6"/>
  <c r="AG51" i="6"/>
  <c r="AF51" i="6"/>
  <c r="AE51" i="6"/>
  <c r="AD51" i="6"/>
  <c r="AC51" i="6"/>
  <c r="AB51" i="6"/>
  <c r="AA51" i="6"/>
  <c r="Z51" i="6"/>
  <c r="Y51" i="6"/>
  <c r="X51" i="6"/>
  <c r="W51" i="6"/>
  <c r="V51" i="6"/>
  <c r="U51" i="6"/>
  <c r="AG50" i="6"/>
  <c r="AF50" i="6"/>
  <c r="AE50" i="6"/>
  <c r="AD50" i="6"/>
  <c r="AC50" i="6"/>
  <c r="AB50" i="6"/>
  <c r="AA50" i="6"/>
  <c r="Z50" i="6"/>
  <c r="Y50" i="6"/>
  <c r="X50" i="6"/>
  <c r="W50" i="6"/>
  <c r="V50" i="6"/>
  <c r="U50" i="6"/>
  <c r="AG49" i="6"/>
  <c r="AF49" i="6"/>
  <c r="AE49" i="6"/>
  <c r="AD49" i="6"/>
  <c r="AC49" i="6"/>
  <c r="AB49" i="6"/>
  <c r="AA49" i="6"/>
  <c r="Z49" i="6"/>
  <c r="Y49" i="6"/>
  <c r="X49" i="6"/>
  <c r="W49" i="6"/>
  <c r="V49" i="6"/>
  <c r="U49" i="6"/>
  <c r="AG48" i="6"/>
  <c r="AF48" i="6"/>
  <c r="AE48" i="6"/>
  <c r="AD48" i="6"/>
  <c r="AC48" i="6"/>
  <c r="AB48" i="6"/>
  <c r="AA48" i="6"/>
  <c r="Z48" i="6"/>
  <c r="Y48" i="6"/>
  <c r="X48" i="6"/>
  <c r="W48" i="6"/>
  <c r="V48" i="6"/>
  <c r="U48" i="6"/>
  <c r="AG47" i="6"/>
  <c r="AF47" i="6"/>
  <c r="AE47" i="6"/>
  <c r="AD47" i="6"/>
  <c r="AC47" i="6"/>
  <c r="AB47" i="6"/>
  <c r="AA47" i="6"/>
  <c r="Z47" i="6"/>
  <c r="Y47" i="6"/>
  <c r="X47" i="6"/>
  <c r="W47" i="6"/>
  <c r="V47" i="6"/>
  <c r="U47" i="6"/>
  <c r="AG46" i="6"/>
  <c r="AF46" i="6"/>
  <c r="AE46" i="6"/>
  <c r="AD46" i="6"/>
  <c r="AC46" i="6"/>
  <c r="AB46" i="6"/>
  <c r="AA46" i="6"/>
  <c r="Z46" i="6"/>
  <c r="Y46" i="6"/>
  <c r="X46" i="6"/>
  <c r="W46" i="6"/>
  <c r="V46" i="6"/>
  <c r="U46" i="6"/>
  <c r="AG45" i="6"/>
  <c r="AF45" i="6"/>
  <c r="AE45" i="6"/>
  <c r="AD45" i="6"/>
  <c r="AC45" i="6"/>
  <c r="AB45" i="6"/>
  <c r="AA45" i="6"/>
  <c r="AA53" i="6" s="1"/>
  <c r="I53" i="6" s="1"/>
  <c r="Z45" i="6"/>
  <c r="Y45" i="6"/>
  <c r="X45" i="6"/>
  <c r="W45" i="6"/>
  <c r="V45" i="6"/>
  <c r="U45" i="6"/>
  <c r="U42" i="6"/>
  <c r="C42" i="6" s="1"/>
  <c r="T42" i="6"/>
  <c r="S42" i="6"/>
  <c r="R42" i="6"/>
  <c r="AG41" i="6"/>
  <c r="AF41" i="6"/>
  <c r="AE41" i="6"/>
  <c r="AD41" i="6"/>
  <c r="AC41" i="6"/>
  <c r="AB41" i="6"/>
  <c r="AA41" i="6"/>
  <c r="Z41" i="6"/>
  <c r="Y41" i="6"/>
  <c r="X41" i="6"/>
  <c r="W41" i="6"/>
  <c r="V41" i="6"/>
  <c r="U41" i="6"/>
  <c r="AG40" i="6"/>
  <c r="AF40" i="6"/>
  <c r="AE40" i="6"/>
  <c r="AD40" i="6"/>
  <c r="AC40" i="6"/>
  <c r="AB40" i="6"/>
  <c r="AA40" i="6"/>
  <c r="Z40" i="6"/>
  <c r="Y40" i="6"/>
  <c r="X40" i="6"/>
  <c r="W40" i="6"/>
  <c r="V40" i="6"/>
  <c r="U40" i="6"/>
  <c r="AG39" i="6"/>
  <c r="AF39" i="6"/>
  <c r="AE39" i="6"/>
  <c r="AD39" i="6"/>
  <c r="AC39" i="6"/>
  <c r="AB39" i="6"/>
  <c r="AA39" i="6"/>
  <c r="Z39" i="6"/>
  <c r="Y39" i="6"/>
  <c r="X39" i="6"/>
  <c r="W39" i="6"/>
  <c r="V39" i="6"/>
  <c r="U39" i="6"/>
  <c r="AG38" i="6"/>
  <c r="AF38" i="6"/>
  <c r="AE38" i="6"/>
  <c r="AD38" i="6"/>
  <c r="AC38" i="6"/>
  <c r="AB38" i="6"/>
  <c r="AA38" i="6"/>
  <c r="Z38" i="6"/>
  <c r="Y38" i="6"/>
  <c r="X38" i="6"/>
  <c r="W38" i="6"/>
  <c r="V38" i="6"/>
  <c r="U38" i="6"/>
  <c r="AG37" i="6"/>
  <c r="AF37" i="6"/>
  <c r="AE37" i="6"/>
  <c r="AD37" i="6"/>
  <c r="AC37" i="6"/>
  <c r="AB37" i="6"/>
  <c r="AA37" i="6"/>
  <c r="Z37" i="6"/>
  <c r="Y37" i="6"/>
  <c r="X37" i="6"/>
  <c r="W37" i="6"/>
  <c r="V37" i="6"/>
  <c r="U37" i="6"/>
  <c r="AG36" i="6"/>
  <c r="AF36" i="6"/>
  <c r="AE36" i="6"/>
  <c r="AD36" i="6"/>
  <c r="AC36" i="6"/>
  <c r="AB36" i="6"/>
  <c r="AA36" i="6"/>
  <c r="Z36" i="6"/>
  <c r="Y36" i="6"/>
  <c r="X36" i="6"/>
  <c r="W36" i="6"/>
  <c r="V36" i="6"/>
  <c r="U36" i="6"/>
  <c r="AG35" i="6"/>
  <c r="AF35" i="6"/>
  <c r="AE35" i="6"/>
  <c r="AD35" i="6"/>
  <c r="AC35" i="6"/>
  <c r="AC42" i="6" s="1"/>
  <c r="K42" i="6" s="1"/>
  <c r="AB35" i="6"/>
  <c r="AB42" i="6" s="1"/>
  <c r="J42" i="6" s="1"/>
  <c r="AA35" i="6"/>
  <c r="Z35" i="6"/>
  <c r="Y35" i="6"/>
  <c r="X35" i="6"/>
  <c r="W35" i="6"/>
  <c r="V35" i="6"/>
  <c r="U35" i="6"/>
  <c r="AD32" i="6"/>
  <c r="L32" i="6" s="1"/>
  <c r="T32" i="6"/>
  <c r="S32" i="6"/>
  <c r="R32" i="6"/>
  <c r="AG31" i="6"/>
  <c r="AF31" i="6"/>
  <c r="AE31" i="6"/>
  <c r="AD31" i="6"/>
  <c r="AC31" i="6"/>
  <c r="AB31" i="6"/>
  <c r="AA31" i="6"/>
  <c r="Z31" i="6"/>
  <c r="Y31" i="6"/>
  <c r="X31" i="6"/>
  <c r="W31" i="6"/>
  <c r="V31" i="6"/>
  <c r="U31" i="6"/>
  <c r="AG30" i="6"/>
  <c r="AF30" i="6"/>
  <c r="AE30" i="6"/>
  <c r="AD30" i="6"/>
  <c r="AC30" i="6"/>
  <c r="AB30" i="6"/>
  <c r="AA30" i="6"/>
  <c r="Z30" i="6"/>
  <c r="Y30" i="6"/>
  <c r="X30" i="6"/>
  <c r="W30" i="6"/>
  <c r="V30" i="6"/>
  <c r="U30" i="6"/>
  <c r="AG29" i="6"/>
  <c r="AF29" i="6"/>
  <c r="AE29" i="6"/>
  <c r="AD29" i="6"/>
  <c r="AC29" i="6"/>
  <c r="AB29" i="6"/>
  <c r="AA29" i="6"/>
  <c r="Z29" i="6"/>
  <c r="Y29" i="6"/>
  <c r="X29" i="6"/>
  <c r="W29" i="6"/>
  <c r="V29" i="6"/>
  <c r="U29" i="6"/>
  <c r="AG28" i="6"/>
  <c r="AF28" i="6"/>
  <c r="AE28" i="6"/>
  <c r="AD28" i="6"/>
  <c r="AC28" i="6"/>
  <c r="AC32" i="6" s="1"/>
  <c r="K32" i="6" s="1"/>
  <c r="AB28" i="6"/>
  <c r="AA28" i="6"/>
  <c r="AA63" i="6" s="1"/>
  <c r="I63" i="6" s="1"/>
  <c r="Z28" i="6"/>
  <c r="Y28" i="6"/>
  <c r="X28" i="6"/>
  <c r="W28" i="6"/>
  <c r="V28" i="6"/>
  <c r="V32" i="6" s="1"/>
  <c r="D32" i="6" s="1"/>
  <c r="U28" i="6"/>
  <c r="U32" i="6" s="1"/>
  <c r="C32" i="6" s="1"/>
  <c r="V24" i="6"/>
  <c r="D24" i="6" s="1"/>
  <c r="T24" i="6"/>
  <c r="S24" i="6"/>
  <c r="R24" i="6"/>
  <c r="T22" i="6"/>
  <c r="S22" i="6"/>
  <c r="R22" i="6"/>
  <c r="AG21" i="6"/>
  <c r="AF21" i="6"/>
  <c r="AE21" i="6"/>
  <c r="AD21" i="6"/>
  <c r="AC21" i="6"/>
  <c r="AB21" i="6"/>
  <c r="AA21" i="6"/>
  <c r="Z21" i="6"/>
  <c r="Y21" i="6"/>
  <c r="X21" i="6"/>
  <c r="W21" i="6"/>
  <c r="V21" i="6"/>
  <c r="U21" i="6"/>
  <c r="AG20" i="6"/>
  <c r="AF20" i="6"/>
  <c r="AE20" i="6"/>
  <c r="AD20" i="6"/>
  <c r="AC20" i="6"/>
  <c r="AB20" i="6"/>
  <c r="AA20" i="6"/>
  <c r="Z20" i="6"/>
  <c r="Y20" i="6"/>
  <c r="X20" i="6"/>
  <c r="W20" i="6"/>
  <c r="V20" i="6"/>
  <c r="U20" i="6"/>
  <c r="AG19" i="6"/>
  <c r="AF19" i="6"/>
  <c r="AE19" i="6"/>
  <c r="AD19" i="6"/>
  <c r="AD24" i="6" s="1"/>
  <c r="L24" i="6" s="1"/>
  <c r="AC19" i="6"/>
  <c r="AB19" i="6"/>
  <c r="AA19" i="6"/>
  <c r="Z19" i="6"/>
  <c r="Y19" i="6"/>
  <c r="X19" i="6"/>
  <c r="W19" i="6"/>
  <c r="V19" i="6"/>
  <c r="U19" i="6"/>
  <c r="AG18" i="6"/>
  <c r="AF18" i="6"/>
  <c r="AE18" i="6"/>
  <c r="AD18" i="6"/>
  <c r="AC18" i="6"/>
  <c r="AB18" i="6"/>
  <c r="AA18" i="6"/>
  <c r="AA22" i="6" s="1"/>
  <c r="I22" i="6" s="1"/>
  <c r="Z18" i="6"/>
  <c r="Y18" i="6"/>
  <c r="X18" i="6"/>
  <c r="W18" i="6"/>
  <c r="V18" i="6"/>
  <c r="U18" i="6"/>
  <c r="AG17" i="6"/>
  <c r="AF17" i="6"/>
  <c r="AE17" i="6"/>
  <c r="AD17" i="6"/>
  <c r="AC17" i="6"/>
  <c r="AB17" i="6"/>
  <c r="AA17" i="6"/>
  <c r="Z17" i="6"/>
  <c r="Y17" i="6"/>
  <c r="X17" i="6"/>
  <c r="W17" i="6"/>
  <c r="V17" i="6"/>
  <c r="U17" i="6"/>
  <c r="AG16" i="6"/>
  <c r="AF16" i="6"/>
  <c r="AE16" i="6"/>
  <c r="AD16" i="6"/>
  <c r="AC16" i="6"/>
  <c r="AB16" i="6"/>
  <c r="AA16" i="6"/>
  <c r="Z16" i="6"/>
  <c r="Y16" i="6"/>
  <c r="X16" i="6"/>
  <c r="W16" i="6"/>
  <c r="V16" i="6"/>
  <c r="U16" i="6"/>
  <c r="AE13" i="6"/>
  <c r="M13" i="6" s="1"/>
  <c r="T13" i="6"/>
  <c r="S13" i="6"/>
  <c r="R13" i="6"/>
  <c r="AG12" i="6"/>
  <c r="AF12" i="6"/>
  <c r="AE12" i="6"/>
  <c r="AD12" i="6"/>
  <c r="AC12" i="6"/>
  <c r="AB12" i="6"/>
  <c r="AA12" i="6"/>
  <c r="Z12" i="6"/>
  <c r="Y12" i="6"/>
  <c r="X12" i="6"/>
  <c r="W12" i="6"/>
  <c r="V12" i="6"/>
  <c r="U12" i="6"/>
  <c r="AG11" i="6"/>
  <c r="AF11" i="6"/>
  <c r="AE11" i="6"/>
  <c r="AD11" i="6"/>
  <c r="AD13" i="6" s="1"/>
  <c r="L13" i="6" s="1"/>
  <c r="AC11" i="6"/>
  <c r="AB11" i="6"/>
  <c r="AA11" i="6"/>
  <c r="Z11" i="6"/>
  <c r="Y11" i="6"/>
  <c r="X11" i="6"/>
  <c r="W11" i="6"/>
  <c r="W13" i="6" s="1"/>
  <c r="E13" i="6" s="1"/>
  <c r="V11" i="6"/>
  <c r="V13" i="6" s="1"/>
  <c r="D13" i="6" s="1"/>
  <c r="U11" i="6"/>
  <c r="Y65" i="6" l="1"/>
  <c r="G65" i="6" s="1"/>
  <c r="AB32" i="6"/>
  <c r="J32" i="6" s="1"/>
  <c r="AB53" i="6"/>
  <c r="J53" i="6" s="1"/>
  <c r="X22" i="6"/>
  <c r="F22" i="6" s="1"/>
  <c r="V42" i="6"/>
  <c r="D42" i="6" s="1"/>
  <c r="AE53" i="6"/>
  <c r="M53" i="6" s="1"/>
  <c r="W61" i="6"/>
  <c r="E61" i="6" s="1"/>
  <c r="Z207" i="6"/>
  <c r="H207" i="6" s="1"/>
  <c r="Y108" i="6"/>
  <c r="G108" i="6" s="1"/>
  <c r="AE97" i="6"/>
  <c r="M97" i="6" s="1"/>
  <c r="V123" i="6"/>
  <c r="D123" i="6" s="1"/>
  <c r="AG219" i="6"/>
  <c r="O219" i="6" s="1"/>
  <c r="AB22" i="6"/>
  <c r="J22" i="6" s="1"/>
  <c r="AE24" i="6"/>
  <c r="M24" i="6" s="1"/>
  <c r="AF63" i="6"/>
  <c r="N63" i="6" s="1"/>
  <c r="W42" i="6"/>
  <c r="E42" i="6" s="1"/>
  <c r="U61" i="6"/>
  <c r="C61" i="6" s="1"/>
  <c r="U177" i="6"/>
  <c r="C177" i="6" s="1"/>
  <c r="AG201" i="6"/>
  <c r="O201" i="6" s="1"/>
  <c r="Z22" i="6"/>
  <c r="H22" i="6" s="1"/>
  <c r="AC22" i="6"/>
  <c r="K22" i="6" s="1"/>
  <c r="V65" i="6"/>
  <c r="D65" i="6" s="1"/>
  <c r="AG63" i="6"/>
  <c r="O63" i="6" s="1"/>
  <c r="W32" i="6"/>
  <c r="E32" i="6" s="1"/>
  <c r="AG53" i="6"/>
  <c r="O53" i="6" s="1"/>
  <c r="V61" i="6"/>
  <c r="D61" i="6" s="1"/>
  <c r="AB78" i="6"/>
  <c r="J78" i="6" s="1"/>
  <c r="AE78" i="6"/>
  <c r="M78" i="6" s="1"/>
  <c r="AE108" i="6"/>
  <c r="M108" i="6" s="1"/>
  <c r="V177" i="6"/>
  <c r="D177" i="6" s="1"/>
  <c r="U201" i="6"/>
  <c r="C201" i="6" s="1"/>
  <c r="AE212" i="6"/>
  <c r="M212" i="6" s="1"/>
  <c r="V225" i="6"/>
  <c r="D225" i="6" s="1"/>
  <c r="Y157" i="6"/>
  <c r="G157" i="6" s="1"/>
  <c r="AF108" i="6"/>
  <c r="N108" i="6" s="1"/>
  <c r="Y106" i="6"/>
  <c r="G106" i="6" s="1"/>
  <c r="Y22" i="6"/>
  <c r="G22" i="6" s="1"/>
  <c r="AG42" i="6"/>
  <c r="O42" i="6" s="1"/>
  <c r="AF53" i="6"/>
  <c r="N53" i="6" s="1"/>
  <c r="AA78" i="6"/>
  <c r="I78" i="6" s="1"/>
  <c r="Y78" i="6"/>
  <c r="G78" i="6" s="1"/>
  <c r="V108" i="6"/>
  <c r="D108" i="6" s="1"/>
  <c r="X97" i="6"/>
  <c r="F97" i="6" s="1"/>
  <c r="AD97" i="6"/>
  <c r="L97" i="6" s="1"/>
  <c r="AB106" i="6"/>
  <c r="J106" i="6" s="1"/>
  <c r="U106" i="6"/>
  <c r="C106" i="6" s="1"/>
  <c r="AA106" i="6"/>
  <c r="I106" i="6" s="1"/>
  <c r="AB146" i="6"/>
  <c r="J146" i="6" s="1"/>
  <c r="AE22" i="6"/>
  <c r="M22" i="6" s="1"/>
  <c r="V63" i="6"/>
  <c r="D63" i="6" s="1"/>
  <c r="V53" i="6"/>
  <c r="D53" i="6" s="1"/>
  <c r="AA61" i="6"/>
  <c r="I61" i="6" s="1"/>
  <c r="AG61" i="6"/>
  <c r="O61" i="6" s="1"/>
  <c r="W108" i="6"/>
  <c r="E108" i="6" s="1"/>
  <c r="Z89" i="6"/>
  <c r="H89" i="6" s="1"/>
  <c r="AC146" i="6"/>
  <c r="K146" i="6" s="1"/>
  <c r="V146" i="6"/>
  <c r="D146" i="6" s="1"/>
  <c r="X219" i="6"/>
  <c r="F219" i="6" s="1"/>
  <c r="AG22" i="6"/>
  <c r="O22" i="6" s="1"/>
  <c r="Y42" i="6"/>
  <c r="G42" i="6" s="1"/>
  <c r="AE42" i="6"/>
  <c r="M42" i="6" s="1"/>
  <c r="X53" i="6"/>
  <c r="F53" i="6" s="1"/>
  <c r="AC61" i="6"/>
  <c r="K61" i="6" s="1"/>
  <c r="Z177" i="6"/>
  <c r="H177" i="6" s="1"/>
  <c r="AC177" i="6"/>
  <c r="K177" i="6" s="1"/>
  <c r="Z219" i="6"/>
  <c r="H219" i="6" s="1"/>
  <c r="AC219" i="6"/>
  <c r="K219" i="6" s="1"/>
  <c r="AF225" i="6"/>
  <c r="N225" i="6" s="1"/>
  <c r="Y61" i="6"/>
  <c r="G61" i="6" s="1"/>
  <c r="AD22" i="6"/>
  <c r="L22" i="6" s="1"/>
  <c r="U53" i="6"/>
  <c r="C53" i="6" s="1"/>
  <c r="Y146" i="6"/>
  <c r="G146" i="6" s="1"/>
  <c r="U146" i="6"/>
  <c r="C146" i="6" s="1"/>
  <c r="V201" i="6"/>
  <c r="D201" i="6" s="1"/>
  <c r="AF22" i="6"/>
  <c r="N22" i="6" s="1"/>
  <c r="W63" i="6"/>
  <c r="E63" i="6" s="1"/>
  <c r="X42" i="6"/>
  <c r="F42" i="6" s="1"/>
  <c r="AD63" i="6"/>
  <c r="L63" i="6" s="1"/>
  <c r="W53" i="6"/>
  <c r="E53" i="6" s="1"/>
  <c r="AB61" i="6"/>
  <c r="J61" i="6" s="1"/>
  <c r="AG89" i="6"/>
  <c r="O89" i="6" s="1"/>
  <c r="Y219" i="6"/>
  <c r="G219" i="6" s="1"/>
  <c r="W24" i="6"/>
  <c r="E24" i="6" s="1"/>
  <c r="X63" i="6"/>
  <c r="F63" i="6" s="1"/>
  <c r="U22" i="6"/>
  <c r="C22" i="6" s="1"/>
  <c r="Y63" i="6"/>
  <c r="G63" i="6" s="1"/>
  <c r="AB63" i="6"/>
  <c r="J63" i="6" s="1"/>
  <c r="AE63" i="6"/>
  <c r="M63" i="6" s="1"/>
  <c r="Z42" i="6"/>
  <c r="H42" i="6" s="1"/>
  <c r="Y53" i="6"/>
  <c r="G53" i="6" s="1"/>
  <c r="AD61" i="6"/>
  <c r="L61" i="6" s="1"/>
  <c r="W78" i="6"/>
  <c r="E78" i="6" s="1"/>
  <c r="W89" i="6"/>
  <c r="E89" i="6" s="1"/>
  <c r="Y97" i="6"/>
  <c r="G97" i="6" s="1"/>
  <c r="AB97" i="6"/>
  <c r="J97" i="6" s="1"/>
  <c r="V106" i="6"/>
  <c r="D106" i="6" s="1"/>
  <c r="AA177" i="6"/>
  <c r="I177" i="6" s="1"/>
  <c r="AD177" i="6"/>
  <c r="L177" i="6" s="1"/>
  <c r="Z201" i="6"/>
  <c r="H201" i="6" s="1"/>
  <c r="AC201" i="6"/>
  <c r="K201" i="6" s="1"/>
  <c r="AD225" i="6"/>
  <c r="L225" i="6" s="1"/>
  <c r="W225" i="6"/>
  <c r="E225" i="6" s="1"/>
  <c r="X24" i="6"/>
  <c r="F24" i="6" s="1"/>
  <c r="Z32" i="6"/>
  <c r="H32" i="6" s="1"/>
  <c r="AA42" i="6"/>
  <c r="I42" i="6" s="1"/>
  <c r="Z53" i="6"/>
  <c r="H53" i="6" s="1"/>
  <c r="AA227" i="6"/>
  <c r="I227" i="6" s="1"/>
  <c r="AD78" i="6"/>
  <c r="L78" i="6" s="1"/>
  <c r="AD108" i="6"/>
  <c r="L108" i="6" s="1"/>
  <c r="Z97" i="6"/>
  <c r="H97" i="6" s="1"/>
  <c r="AF97" i="6"/>
  <c r="N97" i="6" s="1"/>
  <c r="V97" i="6"/>
  <c r="D97" i="6" s="1"/>
  <c r="AC106" i="6"/>
  <c r="K106" i="6" s="1"/>
  <c r="AD146" i="6"/>
  <c r="L146" i="6" s="1"/>
  <c r="AB177" i="6"/>
  <c r="J177" i="6" s="1"/>
  <c r="AE177" i="6"/>
  <c r="M177" i="6" s="1"/>
  <c r="AB219" i="6"/>
  <c r="J219" i="6" s="1"/>
  <c r="Y89" i="6"/>
  <c r="G89" i="6" s="1"/>
  <c r="AE123" i="6"/>
  <c r="M123" i="6" s="1"/>
  <c r="U123" i="6"/>
  <c r="C123" i="6" s="1"/>
  <c r="AD123" i="6"/>
  <c r="L123" i="6" s="1"/>
  <c r="X157" i="6"/>
  <c r="F157" i="6" s="1"/>
  <c r="V22" i="6"/>
  <c r="D22" i="6" s="1"/>
  <c r="AC53" i="6"/>
  <c r="K53" i="6" s="1"/>
  <c r="AG146" i="6"/>
  <c r="O146" i="6" s="1"/>
  <c r="AD201" i="6"/>
  <c r="L201" i="6" s="1"/>
  <c r="AD53" i="6"/>
  <c r="L53" i="6" s="1"/>
  <c r="AB89" i="6"/>
  <c r="J89" i="6" s="1"/>
  <c r="AE89" i="6"/>
  <c r="M89" i="6" s="1"/>
  <c r="X108" i="6"/>
  <c r="F108" i="6" s="1"/>
  <c r="AD89" i="6"/>
  <c r="L89" i="6" s="1"/>
  <c r="AF219" i="6"/>
  <c r="N219" i="6" s="1"/>
  <c r="W22" i="6"/>
  <c r="E22" i="6" s="1"/>
  <c r="AF42" i="6"/>
  <c r="N42" i="6" s="1"/>
  <c r="V89" i="6"/>
  <c r="D89" i="6" s="1"/>
  <c r="U219" i="6"/>
  <c r="C219" i="6" s="1"/>
  <c r="X225" i="6"/>
  <c r="F225" i="6" s="1"/>
  <c r="AF65" i="6"/>
  <c r="N65" i="6" s="1"/>
  <c r="AF229" i="6"/>
  <c r="N229" i="6" s="1"/>
  <c r="AB225" i="6"/>
  <c r="J225" i="6" s="1"/>
  <c r="AB212" i="6"/>
  <c r="J212" i="6" s="1"/>
  <c r="AG229" i="6"/>
  <c r="O229" i="6" s="1"/>
  <c r="AC108" i="6"/>
  <c r="K108" i="6" s="1"/>
  <c r="U225" i="6"/>
  <c r="C225" i="6" s="1"/>
  <c r="U212" i="6"/>
  <c r="C212" i="6" s="1"/>
  <c r="Z229" i="6"/>
  <c r="H229" i="6" s="1"/>
  <c r="X13" i="6"/>
  <c r="F13" i="6" s="1"/>
  <c r="AF13" i="6"/>
  <c r="N13" i="6" s="1"/>
  <c r="AF24" i="6"/>
  <c r="N24" i="6" s="1"/>
  <c r="AE32" i="6"/>
  <c r="M32" i="6" s="1"/>
  <c r="W65" i="6"/>
  <c r="E65" i="6" s="1"/>
  <c r="U207" i="6"/>
  <c r="C207" i="6" s="1"/>
  <c r="U227" i="6"/>
  <c r="C227" i="6" s="1"/>
  <c r="AC207" i="6"/>
  <c r="K207" i="6" s="1"/>
  <c r="AC227" i="6"/>
  <c r="K227" i="6" s="1"/>
  <c r="AB108" i="6"/>
  <c r="J108" i="6" s="1"/>
  <c r="AA146" i="6"/>
  <c r="I146" i="6" s="1"/>
  <c r="Z157" i="6"/>
  <c r="H157" i="6" s="1"/>
  <c r="AD229" i="6"/>
  <c r="L229" i="6" s="1"/>
  <c r="AA229" i="6"/>
  <c r="I229" i="6" s="1"/>
  <c r="Y13" i="6"/>
  <c r="G13" i="6" s="1"/>
  <c r="AG13" i="6"/>
  <c r="O13" i="6" s="1"/>
  <c r="Y24" i="6"/>
  <c r="G24" i="6" s="1"/>
  <c r="AG24" i="6"/>
  <c r="O24" i="6" s="1"/>
  <c r="X32" i="6"/>
  <c r="F32" i="6" s="1"/>
  <c r="AF32" i="6"/>
  <c r="N32" i="6" s="1"/>
  <c r="V207" i="6"/>
  <c r="D207" i="6" s="1"/>
  <c r="V227" i="6"/>
  <c r="D227" i="6" s="1"/>
  <c r="AD207" i="6"/>
  <c r="L207" i="6" s="1"/>
  <c r="AD227" i="6"/>
  <c r="L227" i="6" s="1"/>
  <c r="Z78" i="6"/>
  <c r="H78" i="6" s="1"/>
  <c r="U97" i="6"/>
  <c r="C97" i="6" s="1"/>
  <c r="AC97" i="6"/>
  <c r="K97" i="6" s="1"/>
  <c r="W106" i="6"/>
  <c r="E106" i="6" s="1"/>
  <c r="AE106" i="6"/>
  <c r="M106" i="6" s="1"/>
  <c r="Y123" i="6"/>
  <c r="G123" i="6" s="1"/>
  <c r="AG123" i="6"/>
  <c r="O123" i="6" s="1"/>
  <c r="AA157" i="6"/>
  <c r="I157" i="6" s="1"/>
  <c r="X177" i="6"/>
  <c r="F177" i="6" s="1"/>
  <c r="AF177" i="6"/>
  <c r="N177" i="6" s="1"/>
  <c r="AA219" i="6"/>
  <c r="I219" i="6" s="1"/>
  <c r="AG65" i="6"/>
  <c r="O65" i="6" s="1"/>
  <c r="U108" i="6"/>
  <c r="C108" i="6" s="1"/>
  <c r="U89" i="6"/>
  <c r="C89" i="6" s="1"/>
  <c r="AB229" i="6"/>
  <c r="J229" i="6" s="1"/>
  <c r="Z13" i="6"/>
  <c r="H13" i="6" s="1"/>
  <c r="Z24" i="6"/>
  <c r="H24" i="6" s="1"/>
  <c r="U63" i="6"/>
  <c r="C63" i="6" s="1"/>
  <c r="AC63" i="6"/>
  <c r="K63" i="6" s="1"/>
  <c r="Y32" i="6"/>
  <c r="G32" i="6" s="1"/>
  <c r="AG32" i="6"/>
  <c r="O32" i="6" s="1"/>
  <c r="AE61" i="6"/>
  <c r="M61" i="6" s="1"/>
  <c r="Z65" i="6"/>
  <c r="H65" i="6" s="1"/>
  <c r="W207" i="6"/>
  <c r="E207" i="6" s="1"/>
  <c r="W227" i="6"/>
  <c r="E227" i="6" s="1"/>
  <c r="AE207" i="6"/>
  <c r="M207" i="6" s="1"/>
  <c r="AE227" i="6"/>
  <c r="M227" i="6" s="1"/>
  <c r="X89" i="6"/>
  <c r="F89" i="6" s="1"/>
  <c r="AF89" i="6"/>
  <c r="N89" i="6" s="1"/>
  <c r="X106" i="6"/>
  <c r="F106" i="6" s="1"/>
  <c r="AF106" i="6"/>
  <c r="N106" i="6" s="1"/>
  <c r="Z123" i="6"/>
  <c r="H123" i="6" s="1"/>
  <c r="X123" i="6"/>
  <c r="F123" i="6" s="1"/>
  <c r="AF123" i="6"/>
  <c r="N123" i="6" s="1"/>
  <c r="AB157" i="6"/>
  <c r="J157" i="6" s="1"/>
  <c r="Y177" i="6"/>
  <c r="G177" i="6" s="1"/>
  <c r="AG177" i="6"/>
  <c r="O177" i="6" s="1"/>
  <c r="W201" i="6"/>
  <c r="E201" i="6" s="1"/>
  <c r="AE201" i="6"/>
  <c r="M201" i="6" s="1"/>
  <c r="Z227" i="6"/>
  <c r="H227" i="6" s="1"/>
  <c r="AE65" i="6"/>
  <c r="M65" i="6" s="1"/>
  <c r="Y229" i="6"/>
  <c r="G229" i="6" s="1"/>
  <c r="AB207" i="6"/>
  <c r="J207" i="6" s="1"/>
  <c r="AB227" i="6"/>
  <c r="J227" i="6" s="1"/>
  <c r="U65" i="6"/>
  <c r="C65" i="6" s="1"/>
  <c r="AC65" i="6"/>
  <c r="K65" i="6" s="1"/>
  <c r="AA13" i="6"/>
  <c r="I13" i="6" s="1"/>
  <c r="AA24" i="6"/>
  <c r="I24" i="6" s="1"/>
  <c r="AA65" i="6"/>
  <c r="I65" i="6" s="1"/>
  <c r="X207" i="6"/>
  <c r="F207" i="6" s="1"/>
  <c r="AF207" i="6"/>
  <c r="N207" i="6" s="1"/>
  <c r="AC78" i="6"/>
  <c r="K78" i="6" s="1"/>
  <c r="U157" i="6"/>
  <c r="C157" i="6" s="1"/>
  <c r="AC157" i="6"/>
  <c r="K157" i="6" s="1"/>
  <c r="Y225" i="6"/>
  <c r="G225" i="6" s="1"/>
  <c r="AG225" i="6"/>
  <c r="O225" i="6" s="1"/>
  <c r="U229" i="6"/>
  <c r="C229" i="6" s="1"/>
  <c r="X65" i="6"/>
  <c r="F65" i="6" s="1"/>
  <c r="X229" i="6"/>
  <c r="F229" i="6" s="1"/>
  <c r="AG207" i="6"/>
  <c r="O207" i="6" s="1"/>
  <c r="Z63" i="6"/>
  <c r="H63" i="6" s="1"/>
  <c r="AD42" i="6"/>
  <c r="L42" i="6" s="1"/>
  <c r="AB13" i="6"/>
  <c r="J13" i="6" s="1"/>
  <c r="AB24" i="6"/>
  <c r="J24" i="6" s="1"/>
  <c r="AA32" i="6"/>
  <c r="I32" i="6" s="1"/>
  <c r="AB65" i="6"/>
  <c r="J65" i="6" s="1"/>
  <c r="Y227" i="6"/>
  <c r="G227" i="6" s="1"/>
  <c r="AG227" i="6"/>
  <c r="O227" i="6" s="1"/>
  <c r="Z108" i="6"/>
  <c r="H108" i="6" s="1"/>
  <c r="Z106" i="6"/>
  <c r="H106" i="6" s="1"/>
  <c r="AB123" i="6"/>
  <c r="J123" i="6" s="1"/>
  <c r="W146" i="6"/>
  <c r="E146" i="6" s="1"/>
  <c r="AE146" i="6"/>
  <c r="M146" i="6" s="1"/>
  <c r="V157" i="6"/>
  <c r="D157" i="6" s="1"/>
  <c r="AD157" i="6"/>
  <c r="L157" i="6" s="1"/>
  <c r="AA201" i="6"/>
  <c r="I201" i="6" s="1"/>
  <c r="Y207" i="6"/>
  <c r="G207" i="6" s="1"/>
  <c r="Z225" i="6"/>
  <c r="H225" i="6" s="1"/>
  <c r="V229" i="6"/>
  <c r="D229" i="6" s="1"/>
  <c r="AA97" i="6"/>
  <c r="I97" i="6" s="1"/>
  <c r="Z146" i="6"/>
  <c r="H146" i="6" s="1"/>
  <c r="AC225" i="6"/>
  <c r="K225" i="6" s="1"/>
  <c r="AC212" i="6"/>
  <c r="K212" i="6" s="1"/>
  <c r="W229" i="6"/>
  <c r="E229" i="6" s="1"/>
  <c r="AE229" i="6"/>
  <c r="M229" i="6" s="1"/>
  <c r="U13" i="6"/>
  <c r="C13" i="6" s="1"/>
  <c r="AC13" i="6"/>
  <c r="K13" i="6" s="1"/>
  <c r="U24" i="6"/>
  <c r="C24" i="6" s="1"/>
  <c r="AC24" i="6"/>
  <c r="K24" i="6" s="1"/>
  <c r="Z61" i="6"/>
  <c r="H61" i="6" s="1"/>
  <c r="AD65" i="6"/>
  <c r="L65" i="6" s="1"/>
  <c r="U78" i="6"/>
  <c r="C78" i="6" s="1"/>
  <c r="AA89" i="6"/>
  <c r="I89" i="6" s="1"/>
  <c r="AC89" i="6"/>
  <c r="K89" i="6" s="1"/>
  <c r="X146" i="6"/>
  <c r="F146" i="6" s="1"/>
  <c r="AF146" i="6"/>
  <c r="N146" i="6" s="1"/>
  <c r="W157" i="6"/>
  <c r="E157" i="6" s="1"/>
  <c r="AE157" i="6"/>
  <c r="M157" i="6" s="1"/>
  <c r="AB201" i="6"/>
  <c r="J201" i="6" s="1"/>
  <c r="AA225" i="6"/>
  <c r="I225" i="6" s="1"/>
  <c r="AC229" i="6"/>
  <c r="K229" i="6" s="1"/>
  <c r="AA207" i="6"/>
  <c r="I207" i="6" s="1"/>
  <c r="Y212" i="6"/>
  <c r="G212" i="6" s="1"/>
  <c r="AG212" i="6"/>
  <c r="O212" i="6" s="1"/>
  <c r="X78" i="6"/>
  <c r="F78" i="6" s="1"/>
  <c r="AF78" i="6"/>
  <c r="N78" i="6" s="1"/>
  <c r="Z212" i="6"/>
  <c r="H212" i="6" s="1"/>
  <c r="AA108" i="6"/>
  <c r="I108" i="6" s="1"/>
  <c r="AA212" i="6"/>
  <c r="I212" i="6" s="1"/>
  <c r="X227" i="6"/>
  <c r="F227" i="6" s="1"/>
  <c r="AF227" i="6"/>
  <c r="N227" i="6" s="1"/>
</calcChain>
</file>

<file path=xl/sharedStrings.xml><?xml version="1.0" encoding="utf-8"?>
<sst xmlns="http://schemas.openxmlformats.org/spreadsheetml/2006/main" count="518" uniqueCount="349">
  <si>
    <t>Accrual Basis</t>
  </si>
  <si>
    <t>Jan 2023</t>
  </si>
  <si>
    <t>Account</t>
  </si>
  <si>
    <t>Account Name</t>
  </si>
  <si>
    <t>Property / Casualty Insurance</t>
  </si>
  <si>
    <t>6951</t>
  </si>
  <si>
    <t>Screens &amp; Doors</t>
  </si>
  <si>
    <t>6943</t>
  </si>
  <si>
    <t>Property Taxes</t>
  </si>
  <si>
    <t>6911</t>
  </si>
  <si>
    <t>Equipment and Tools</t>
  </si>
  <si>
    <t>6818</t>
  </si>
  <si>
    <t>Cleaning Supplies</t>
  </si>
  <si>
    <t>6817</t>
  </si>
  <si>
    <t>6813</t>
  </si>
  <si>
    <t>Hardware, Locks and Keys</t>
  </si>
  <si>
    <t>6812</t>
  </si>
  <si>
    <t>Appliance Parts &amp; Repairs</t>
  </si>
  <si>
    <t>6810</t>
  </si>
  <si>
    <t>Landscaping</t>
  </si>
  <si>
    <t>6714</t>
  </si>
  <si>
    <t>Janitorial</t>
  </si>
  <si>
    <t>6713</t>
  </si>
  <si>
    <t>Exterminator/Pest</t>
  </si>
  <si>
    <t>6711</t>
  </si>
  <si>
    <t>Turnover- Paint and Supplies</t>
  </si>
  <si>
    <t>6617</t>
  </si>
  <si>
    <t>Turnover- Supplies</t>
  </si>
  <si>
    <t>6616</t>
  </si>
  <si>
    <t>Turnover- Contract Cleaning</t>
  </si>
  <si>
    <t>6612</t>
  </si>
  <si>
    <t>Turnover- Carpet/Floor Cleaning</t>
  </si>
  <si>
    <t>6611</t>
  </si>
  <si>
    <t>Telephone</t>
  </si>
  <si>
    <t>6417</t>
  </si>
  <si>
    <t>Electric - Vacant</t>
  </si>
  <si>
    <t>6411</t>
  </si>
  <si>
    <t>Electricity</t>
  </si>
  <si>
    <t>6410</t>
  </si>
  <si>
    <t>Payroll - Employer Taxes- Maintenance</t>
  </si>
  <si>
    <t>6358</t>
  </si>
  <si>
    <t>Payroll- Maintenance Overtime</t>
  </si>
  <si>
    <t>6354</t>
  </si>
  <si>
    <t>Payroll- Maintenance Technician</t>
  </si>
  <si>
    <t>6352</t>
  </si>
  <si>
    <t>Payroll- Maintenance Supervisor</t>
  </si>
  <si>
    <t>6351</t>
  </si>
  <si>
    <t>Payroll- Employer Taxes- Office</t>
  </si>
  <si>
    <t>6321</t>
  </si>
  <si>
    <t>Payroll- Office Overtime</t>
  </si>
  <si>
    <t>6318</t>
  </si>
  <si>
    <t>Payroll- Assistant Manager</t>
  </si>
  <si>
    <t>6312</t>
  </si>
  <si>
    <t>Payroll- Community Manager Salary</t>
  </si>
  <si>
    <t>6311</t>
  </si>
  <si>
    <t>Employee Reimbursements</t>
  </si>
  <si>
    <t>6239</t>
  </si>
  <si>
    <t>Dues and Subscriptions</t>
  </si>
  <si>
    <t>6232</t>
  </si>
  <si>
    <t>6230-2</t>
  </si>
  <si>
    <t>Software - Real Page BI/PAB</t>
  </si>
  <si>
    <t>Property Management Software</t>
  </si>
  <si>
    <t>6230</t>
  </si>
  <si>
    <t>Uniforms</t>
  </si>
  <si>
    <t>6228</t>
  </si>
  <si>
    <t>Web Site Maintenance</t>
  </si>
  <si>
    <t>6226</t>
  </si>
  <si>
    <t>Supplies Office</t>
  </si>
  <si>
    <t>6225</t>
  </si>
  <si>
    <t>Computer Supplies and Repairs</t>
  </si>
  <si>
    <t>6215</t>
  </si>
  <si>
    <t>Bank Fees</t>
  </si>
  <si>
    <t>6214</t>
  </si>
  <si>
    <t>Applications Fees / Credit Check</t>
  </si>
  <si>
    <t>6212</t>
  </si>
  <si>
    <t>Prospect Refreshments</t>
  </si>
  <si>
    <t>6123</t>
  </si>
  <si>
    <t>Resident Referrals</t>
  </si>
  <si>
    <t>6111</t>
  </si>
  <si>
    <t>Advertising Internet</t>
  </si>
  <si>
    <t>6110</t>
  </si>
  <si>
    <t>401K</t>
  </si>
  <si>
    <t>6052</t>
  </si>
  <si>
    <t>Workers Comp</t>
  </si>
  <si>
    <t>6051</t>
  </si>
  <si>
    <t>Payroll Processing Fee</t>
  </si>
  <si>
    <t>6050</t>
  </si>
  <si>
    <t>Medical Benefits</t>
  </si>
  <si>
    <t>6041</t>
  </si>
  <si>
    <t>Management Fee Expense</t>
  </si>
  <si>
    <t>6007</t>
  </si>
  <si>
    <t>Legal Fees</t>
  </si>
  <si>
    <t>6005</t>
  </si>
  <si>
    <t>Forfeited Deposit Unit Cleaning, Repair</t>
  </si>
  <si>
    <t>4317</t>
  </si>
  <si>
    <t>NSF Charge / Bank Charges</t>
  </si>
  <si>
    <t>4316</t>
  </si>
  <si>
    <t>Building Protection Policy - Income</t>
  </si>
  <si>
    <t>4311</t>
  </si>
  <si>
    <t>Transfer Unit Fee</t>
  </si>
  <si>
    <t>4218</t>
  </si>
  <si>
    <t>Lease Termination Fee</t>
  </si>
  <si>
    <t>4217</t>
  </si>
  <si>
    <t>Non Refundable Pet Fee</t>
  </si>
  <si>
    <t>4216</t>
  </si>
  <si>
    <t>Late Fee</t>
  </si>
  <si>
    <t>4214</t>
  </si>
  <si>
    <t>Application Fee</t>
  </si>
  <si>
    <t>4211</t>
  </si>
  <si>
    <t>Administrative Leasing Fee</t>
  </si>
  <si>
    <t>4210</t>
  </si>
  <si>
    <t>Pet Rent</t>
  </si>
  <si>
    <t>4113</t>
  </si>
  <si>
    <t>Employee Rent Discount</t>
  </si>
  <si>
    <t>4029</t>
  </si>
  <si>
    <t>Bad Debt Write Off</t>
  </si>
  <si>
    <t>4024</t>
  </si>
  <si>
    <t>Concessions</t>
  </si>
  <si>
    <t>4022</t>
  </si>
  <si>
    <t>Vacancy</t>
  </si>
  <si>
    <t>4004</t>
  </si>
  <si>
    <t>Loss/Gain to Lease</t>
  </si>
  <si>
    <t>4003</t>
  </si>
  <si>
    <t>Gross Potential Rent</t>
  </si>
  <si>
    <t>4002</t>
  </si>
  <si>
    <t>Net Operating Income</t>
  </si>
  <si>
    <t>Total Operating Expense</t>
  </si>
  <si>
    <t>Non-Controllable Expense</t>
  </si>
  <si>
    <t>Taxes</t>
  </si>
  <si>
    <t>Insurance</t>
  </si>
  <si>
    <t>Property Management Fee</t>
  </si>
  <si>
    <t>Controllable Expenses</t>
  </si>
  <si>
    <t>Legal &amp; Professional Fees</t>
  </si>
  <si>
    <t>Administrative Expenses</t>
  </si>
  <si>
    <t>Employee Retention</t>
  </si>
  <si>
    <t>6253</t>
  </si>
  <si>
    <t>Meals and Meetings</t>
  </si>
  <si>
    <t>6222</t>
  </si>
  <si>
    <t>Licenses and Permits</t>
  </si>
  <si>
    <t>6221</t>
  </si>
  <si>
    <t>Marketing</t>
  </si>
  <si>
    <t>Banners/Flyers etc</t>
  </si>
  <si>
    <t>6113</t>
  </si>
  <si>
    <t>Turnover</t>
  </si>
  <si>
    <t>Turnover- Flooring Repairs</t>
  </si>
  <si>
    <t>6614</t>
  </si>
  <si>
    <t>Repairs and Maintenance</t>
  </si>
  <si>
    <t>Golf Carts/Vehicle Maintenance</t>
  </si>
  <si>
    <t>6946</t>
  </si>
  <si>
    <t>Water Extraction</t>
  </si>
  <si>
    <t>6944</t>
  </si>
  <si>
    <t>6832</t>
  </si>
  <si>
    <t>6831</t>
  </si>
  <si>
    <t>Drywall/Paint Repair</t>
  </si>
  <si>
    <t>6827</t>
  </si>
  <si>
    <t>6821</t>
  </si>
  <si>
    <t>6815</t>
  </si>
  <si>
    <t>Contract Services</t>
  </si>
  <si>
    <t>Fire &amp; Safety - Inspections, Service</t>
  </si>
  <si>
    <t>6712</t>
  </si>
  <si>
    <t>Payroll</t>
  </si>
  <si>
    <t>Payroll- Expenses/Deductions - Office</t>
  </si>
  <si>
    <t>Maintenance Payroll</t>
  </si>
  <si>
    <t>Property Payroll</t>
  </si>
  <si>
    <t>Payroll- Leasing Commissions</t>
  </si>
  <si>
    <t>6325</t>
  </si>
  <si>
    <t>Utilities</t>
  </si>
  <si>
    <t>Trash</t>
  </si>
  <si>
    <t>6418</t>
  </si>
  <si>
    <t>Total Operating Income</t>
  </si>
  <si>
    <t>Non-Rental Income</t>
  </si>
  <si>
    <t>Reimbursement Charges</t>
  </si>
  <si>
    <t>Misc Income - Resident Fees</t>
  </si>
  <si>
    <t>Utility Fees/Charges</t>
  </si>
  <si>
    <t>Resident Electric Charge</t>
  </si>
  <si>
    <t>4416</t>
  </si>
  <si>
    <t>Other Income &amp; Monthly Charges</t>
  </si>
  <si>
    <t>Net Rental Income</t>
  </si>
  <si>
    <t>Income/Revenue Adjustments</t>
  </si>
  <si>
    <t>Collections- Bad Debt Collected</t>
  </si>
  <si>
    <t>4026</t>
  </si>
  <si>
    <t>Gross Scheduled Rent</t>
  </si>
  <si>
    <t>Rent Potential</t>
  </si>
  <si>
    <t>Income Statement: Total Change Sign</t>
  </si>
  <si>
    <t>Income Statement: Month 12 Change Sign</t>
  </si>
  <si>
    <t>Income Statement: Month 11 Change Sign</t>
  </si>
  <si>
    <t>Income Statement: Month 10 Change Sign</t>
  </si>
  <si>
    <t>Income Statement: Month 9 Change Sign</t>
  </si>
  <si>
    <t>Income Statement: Month 8 Change Sign</t>
  </si>
  <si>
    <t>Income Statement: Month 7 Change Sign</t>
  </si>
  <si>
    <t>Income Statement: Month 6 Change Sign</t>
  </si>
  <si>
    <t>Income Statement: Month 5 Change Sign</t>
  </si>
  <si>
    <t>Income Statement: Month 4 Change Sign</t>
  </si>
  <si>
    <t>Income Statement: Month 3 Change Sign</t>
  </si>
  <si>
    <t>Income Statement: Month 2 Change Sign</t>
  </si>
  <si>
    <t>Income Statement: Month 1 Change Sign</t>
  </si>
  <si>
    <t>Income Statement: Unit Count</t>
  </si>
  <si>
    <t>Income Statement: Property Look-Up Code</t>
  </si>
  <si>
    <t>Income Statement: Property</t>
  </si>
  <si>
    <t>Income Statement: GL Account Type</t>
  </si>
  <si>
    <t>Total</t>
  </si>
  <si>
    <t>Feb 2023</t>
  </si>
  <si>
    <t>6357</t>
  </si>
  <si>
    <t>Monthly Financials-Income Statement T12</t>
  </si>
  <si>
    <t>Payroll- Bonus/Incentives- Maintenance</t>
  </si>
  <si>
    <t>Mar 2023</t>
  </si>
  <si>
    <t>4550</t>
  </si>
  <si>
    <t>Interest Income</t>
  </si>
  <si>
    <t>Plumbing Repairs &amp; Supplies</t>
  </si>
  <si>
    <t>HVAC Repairs &amp; Supplies</t>
  </si>
  <si>
    <t>Common Area Repairs</t>
  </si>
  <si>
    <t>6825</t>
  </si>
  <si>
    <t>Electrical Repairs &amp; Supplies</t>
  </si>
  <si>
    <t>Landscaping/Irrigation Repairs &amp; Supplies</t>
  </si>
  <si>
    <t>Pool Repairs &amp; Supplies</t>
  </si>
  <si>
    <t>6615</t>
  </si>
  <si>
    <t>Turnover- Drapery/Blinds Cleaning &amp; Repairs</t>
  </si>
  <si>
    <t>Apr 2023</t>
  </si>
  <si>
    <t>6223</t>
  </si>
  <si>
    <t>Postage and Delivery</t>
  </si>
  <si>
    <t>May 2023</t>
  </si>
  <si>
    <t>Jun 2023</t>
  </si>
  <si>
    <t>4220</t>
  </si>
  <si>
    <t>Lock Out Fee</t>
  </si>
  <si>
    <t>4411</t>
  </si>
  <si>
    <t>Resident Trash Charge</t>
  </si>
  <si>
    <t>4414</t>
  </si>
  <si>
    <t>Resident Water and Sewer Charge</t>
  </si>
  <si>
    <t>4419</t>
  </si>
  <si>
    <t>6721</t>
  </si>
  <si>
    <t>Other- Contract Services</t>
  </si>
  <si>
    <t>6114</t>
  </si>
  <si>
    <t>Collateral/SWAG</t>
  </si>
  <si>
    <t>6243</t>
  </si>
  <si>
    <t>Reputation Management</t>
  </si>
  <si>
    <t>6996</t>
  </si>
  <si>
    <t>Pollution</t>
  </si>
  <si>
    <t>Jul 2023</t>
  </si>
  <si>
    <t>6320</t>
  </si>
  <si>
    <t>Payroll- Bonus/Incentives- Office</t>
  </si>
  <si>
    <t>6124</t>
  </si>
  <si>
    <t>Resident Functions/Parties</t>
  </si>
  <si>
    <t>6129</t>
  </si>
  <si>
    <t>Marketing Fee</t>
  </si>
  <si>
    <t>6258</t>
  </si>
  <si>
    <t>Technology Fee</t>
  </si>
  <si>
    <t>6257</t>
  </si>
  <si>
    <t>Administrative Fee</t>
  </si>
  <si>
    <t>6256</t>
  </si>
  <si>
    <t>L&amp;D Fee</t>
  </si>
  <si>
    <t>6720</t>
  </si>
  <si>
    <t>Contract- Fitness Center Equip.</t>
  </si>
  <si>
    <t>6940</t>
  </si>
  <si>
    <t>Amenities Repairs &amp; Supplies</t>
  </si>
  <si>
    <t>6834</t>
  </si>
  <si>
    <t>Fire/Life Safety Repairs</t>
  </si>
  <si>
    <t>4027</t>
  </si>
  <si>
    <t>Non-Revenue Unit/Model</t>
  </si>
  <si>
    <t>Utility Service Fee Income</t>
  </si>
  <si>
    <t>6110-1</t>
  </si>
  <si>
    <t>Internet Digital Advertising</t>
  </si>
  <si>
    <t>Aug 2023</t>
  </si>
  <si>
    <t>Sep 2023</t>
  </si>
  <si>
    <t>4315</t>
  </si>
  <si>
    <t>Legal and Eviction Costs</t>
  </si>
  <si>
    <t>Oct 2023</t>
  </si>
  <si>
    <t>Nov 2023</t>
  </si>
  <si>
    <t>Dec 2023</t>
  </si>
  <si>
    <t>4415</t>
  </si>
  <si>
    <t>Resident Gas Charge</t>
  </si>
  <si>
    <t>4422</t>
  </si>
  <si>
    <t>Valet Trash</t>
  </si>
  <si>
    <t>6412</t>
  </si>
  <si>
    <t>Gas</t>
  </si>
  <si>
    <t>6419</t>
  </si>
  <si>
    <t>Internet/Cable</t>
  </si>
  <si>
    <t>6313</t>
  </si>
  <si>
    <t>Payroll- Leasing</t>
  </si>
  <si>
    <t>6319</t>
  </si>
  <si>
    <t>Labor Expense - Office Temp Labor</t>
  </si>
  <si>
    <t>6355</t>
  </si>
  <si>
    <t>Labor Expense - Maintenance Temp Labor</t>
  </si>
  <si>
    <t>6718</t>
  </si>
  <si>
    <t>Security Service</t>
  </si>
  <si>
    <t>6722</t>
  </si>
  <si>
    <t>6683</t>
  </si>
  <si>
    <t>Janitorial Repairs and Maintenance</t>
  </si>
  <si>
    <t>6119</t>
  </si>
  <si>
    <t>Printed Collateral Materials</t>
  </si>
  <si>
    <t>6127</t>
  </si>
  <si>
    <t>Mkt Studies/Shopper Rpts</t>
  </si>
  <si>
    <t>6954</t>
  </si>
  <si>
    <t>Building Protection Policy- Expense</t>
  </si>
  <si>
    <t>6723</t>
  </si>
  <si>
    <t>Seasonal Color</t>
  </si>
  <si>
    <t>4219</t>
  </si>
  <si>
    <t>4312</t>
  </si>
  <si>
    <t>4520</t>
  </si>
  <si>
    <t>6121</t>
  </si>
  <si>
    <t>6210</t>
  </si>
  <si>
    <t>6230-1</t>
  </si>
  <si>
    <t>6414</t>
  </si>
  <si>
    <t>6420</t>
  </si>
  <si>
    <t>6715</t>
  </si>
  <si>
    <t>6719</t>
  </si>
  <si>
    <t>6822</t>
  </si>
  <si>
    <t>Jan 2023 - Dec 2023</t>
  </si>
  <si>
    <t>MTM Rent</t>
  </si>
  <si>
    <t>Amenity Usage/Guest Suite Income</t>
  </si>
  <si>
    <t>Resident Pest Control</t>
  </si>
  <si>
    <t>Water &amp; Sewer</t>
  </si>
  <si>
    <t>Internet</t>
  </si>
  <si>
    <t>Pool Services</t>
  </si>
  <si>
    <t>Alarm Monitoring- Contract</t>
  </si>
  <si>
    <t>Unit Repairs</t>
  </si>
  <si>
    <t>Model Furniture/Accessories</t>
  </si>
  <si>
    <t>HOA Dues</t>
  </si>
  <si>
    <t>Property Management Softare Expense</t>
  </si>
  <si>
    <t>6952</t>
  </si>
  <si>
    <t>Umbrella</t>
  </si>
  <si>
    <t>Argenta Apartments</t>
  </si>
  <si>
    <t>4117</t>
  </si>
  <si>
    <t>Internet/Cable Income - Revenue Share</t>
  </si>
  <si>
    <t>4417</t>
  </si>
  <si>
    <t>Resident CAM Charge</t>
  </si>
  <si>
    <t>6814</t>
  </si>
  <si>
    <t>Glass &amp; Window Replacement</t>
  </si>
  <si>
    <t>6839</t>
  </si>
  <si>
    <t>Water Heater/Boiler Repairs &amp; Supplies</t>
  </si>
  <si>
    <t>6610</t>
  </si>
  <si>
    <t>Turnover Contract Maintenance</t>
  </si>
  <si>
    <t>6613</t>
  </si>
  <si>
    <t>Turnover- Tub/Counter Refinish/Repair</t>
  </si>
  <si>
    <t>6120</t>
  </si>
  <si>
    <t>Signage &amp; Balloons</t>
  </si>
  <si>
    <t>6122</t>
  </si>
  <si>
    <t>Vacant Unit Staging</t>
  </si>
  <si>
    <t>6125</t>
  </si>
  <si>
    <t>Resident Gifts</t>
  </si>
  <si>
    <t>6126</t>
  </si>
  <si>
    <t>Locator/Broker Fees</t>
  </si>
  <si>
    <t>6213</t>
  </si>
  <si>
    <t>Auto and Travel</t>
  </si>
  <si>
    <t>6220</t>
  </si>
  <si>
    <t>Leasing Office/Equipment Expenses</t>
  </si>
  <si>
    <t>6233</t>
  </si>
  <si>
    <t>Copier Lease and Supplies</t>
  </si>
  <si>
    <t>6717</t>
  </si>
  <si>
    <t>Groundskeeping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</si>
</sst>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12" x14ac:knownFonts="1">
    <font>
      <sz val="11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22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/>
      <diagonal/>
    </border>
  </borders>
  <cellStyleXfs count="20">
    <xf numFmtId="0" fontId="0" fillId="0" borderId="0"/>
    <xf numFmtId="0" fontId="8" fillId="0" borderId="2"/>
    <xf numFmtId="0" fontId="4" fillId="0" borderId="2"/>
    <xf numFmtId="43" fontId="4" fillId="0" borderId="2" applyFont="0" applyFill="0" applyBorder="0" applyAlignment="0" applyProtection="0"/>
    <xf numFmtId="44" fontId="4" fillId="0" borderId="2" applyFont="0" applyFill="0" applyBorder="0" applyAlignment="0" applyProtection="0"/>
    <xf numFmtId="0" fontId="3" fillId="0" borderId="2"/>
    <xf numFmtId="43" fontId="3" fillId="0" borderId="2" applyFont="0" applyFill="0" applyBorder="0" applyAlignment="0" applyProtection="0"/>
    <xf numFmtId="0" fontId="9" fillId="0" borderId="2"/>
    <xf numFmtId="0" fontId="2" fillId="0" borderId="2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0" fontId="10" fillId="0" borderId="2"/>
    <xf numFmtId="0" fontId="11" fillId="0" borderId="2"/>
    <xf numFmtId="0" fontId="11" fillId="0" borderId="2"/>
    <xf numFmtId="0" fontId="11" fillId="0" borderId="2"/>
    <xf numFmtId="0" fontId="11" fillId="0" borderId="2"/>
    <xf numFmtId="0" fontId="1" fillId="0" borderId="2"/>
    <xf numFmtId="43" fontId="8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8" fillId="0" borderId="2" applyFont="0" applyFill="0" applyBorder="0" applyAlignment="0" applyProtection="0"/>
  </cellStyleXfs>
  <cellXfs count="21">
    <xf numFmtId="0" fontId="0" fillId="0" borderId="0" xfId="0"/>
    <xf numFmtId="49" fontId="5" fillId="0" borderId="2" xfId="0" applyNumberFormat="1" applyFont="1" applyBorder="1" applyAlignment="1">
      <alignment horizontal="left" vertical="center"/>
    </xf>
    <xf numFmtId="39" fontId="5" fillId="0" borderId="2" xfId="0" applyNumberFormat="1" applyFont="1" applyBorder="1" applyAlignment="1">
      <alignment horizontal="right" vertical="center"/>
    </xf>
    <xf numFmtId="49" fontId="6" fillId="0" borderId="2" xfId="0" applyNumberFormat="1" applyFont="1" applyBorder="1" applyAlignment="1">
      <alignment horizontal="right" vertical="center"/>
    </xf>
    <xf numFmtId="49" fontId="7" fillId="0" borderId="2" xfId="0" applyNumberFormat="1" applyFont="1" applyBorder="1" applyAlignment="1">
      <alignment horizontal="left" vertical="center"/>
    </xf>
    <xf numFmtId="49" fontId="6" fillId="2" borderId="2" xfId="0" applyNumberFormat="1" applyFont="1" applyFill="1" applyBorder="1" applyAlignment="1">
      <alignment vertical="center" wrapText="1"/>
    </xf>
    <xf numFmtId="49" fontId="6" fillId="2" borderId="2" xfId="0" applyNumberFormat="1" applyFont="1" applyFill="1" applyBorder="1" applyAlignment="1">
      <alignment horizontal="right" vertical="center" wrapText="1"/>
    </xf>
    <xf numFmtId="49" fontId="6" fillId="2" borderId="2" xfId="0" applyNumberFormat="1" applyFont="1" applyFill="1" applyBorder="1" applyAlignment="1">
      <alignment horizontal="right" vertical="center"/>
    </xf>
    <xf numFmtId="49" fontId="6" fillId="2" borderId="2" xfId="0" applyNumberFormat="1" applyFont="1" applyFill="1" applyBorder="1" applyAlignment="1">
      <alignment vertical="center"/>
    </xf>
    <xf numFmtId="49" fontId="6" fillId="0" borderId="2" xfId="0" applyNumberFormat="1" applyFont="1" applyBorder="1" applyAlignment="1">
      <alignment vertical="center"/>
    </xf>
    <xf numFmtId="49" fontId="5" fillId="0" borderId="2" xfId="0" applyNumberFormat="1" applyFont="1" applyBorder="1" applyAlignment="1">
      <alignment horizontal="left" vertical="center" indent="3"/>
    </xf>
    <xf numFmtId="3" fontId="5" fillId="0" borderId="2" xfId="0" applyNumberFormat="1" applyFont="1" applyBorder="1" applyAlignment="1">
      <alignment horizontal="right" vertical="center"/>
    </xf>
    <xf numFmtId="4" fontId="5" fillId="0" borderId="2" xfId="0" applyNumberFormat="1" applyFont="1" applyBorder="1" applyAlignment="1">
      <alignment horizontal="right" vertical="center"/>
    </xf>
    <xf numFmtId="39" fontId="6" fillId="0" borderId="1" xfId="0" applyNumberFormat="1" applyFont="1" applyBorder="1" applyAlignment="1">
      <alignment horizontal="right" vertical="center"/>
    </xf>
    <xf numFmtId="3" fontId="6" fillId="0" borderId="1" xfId="0" applyNumberFormat="1" applyFont="1" applyBorder="1" applyAlignment="1">
      <alignment horizontal="right" vertical="center"/>
    </xf>
    <xf numFmtId="4" fontId="6" fillId="0" borderId="1" xfId="0" applyNumberFormat="1" applyFont="1" applyBorder="1" applyAlignment="1">
      <alignment horizontal="right" vertical="center"/>
    </xf>
    <xf numFmtId="49" fontId="5" fillId="0" borderId="2" xfId="0" applyNumberFormat="1" applyFont="1" applyBorder="1" applyAlignment="1">
      <alignment horizontal="left" vertical="center" indent="4"/>
    </xf>
    <xf numFmtId="49" fontId="6" fillId="0" borderId="1" xfId="0" applyNumberFormat="1" applyFont="1" applyBorder="1" applyAlignment="1">
      <alignment vertical="center"/>
    </xf>
    <xf numFmtId="49" fontId="6" fillId="0" borderId="2" xfId="0" applyNumberFormat="1" applyFont="1" applyBorder="1" applyAlignment="1">
      <alignment vertical="center" indent="2"/>
    </xf>
    <xf numFmtId="49" fontId="6" fillId="0" borderId="2" xfId="0" applyNumberFormat="1" applyFont="1" applyBorder="1" applyAlignment="1">
      <alignment vertical="center" indent="1"/>
    </xf>
    <xf numFmtId="49" fontId="6" fillId="0" borderId="2" xfId="0" applyNumberFormat="1" applyFont="1" applyBorder="1" applyAlignment="1">
      <alignment vertical="center" indent="3"/>
    </xf>
  </cellXfs>
  <cellStyles count="20">
    <cellStyle name="Comma 2" xfId="3" xr:uid="{AD410229-7B3B-4CA6-9CFB-C0DD8BC89E4A}"/>
    <cellStyle name="Comma 2 2" xfId="9" xr:uid="{74458B2E-E813-422D-8A1E-0680C7438A60}"/>
    <cellStyle name="Comma 3" xfId="6" xr:uid="{82253AE3-AC8A-4562-8D39-29DF1A31CDB1}"/>
    <cellStyle name="Comma 3 2" xfId="18" xr:uid="{BE15EC8B-2322-4357-A423-A26C66700593}"/>
    <cellStyle name="Comma 4" xfId="17" xr:uid="{C430288E-EBE3-4578-A697-B350F3D0119B}"/>
    <cellStyle name="Currency 2" xfId="4" xr:uid="{D05AF650-542E-4212-AB1C-0238C2CE591C}"/>
    <cellStyle name="Currency 2 2" xfId="10" xr:uid="{C3725DC3-E3CD-4F41-A235-368FC3231FB3}"/>
    <cellStyle name="Currency 3" xfId="19" xr:uid="{0C7FB10B-C427-4A3E-AC5C-A50395BD161B}"/>
    <cellStyle name="Normal" xfId="0" builtinId="0"/>
    <cellStyle name="Normal 2" xfId="1" xr:uid="{AA6CC5EE-984F-401E-8B30-54FE310C1398}"/>
    <cellStyle name="Normal 2 2" xfId="11" xr:uid="{DF987433-B905-411A-9E45-FB85117234D4}"/>
    <cellStyle name="Normal 3" xfId="2" xr:uid="{C8C11576-DB94-4463-AFF1-AC7D30AF58C3}"/>
    <cellStyle name="Normal 3 2" xfId="8" xr:uid="{6B1A7D5F-3600-4EE4-90AE-DE3356633E33}"/>
    <cellStyle name="Normal 4" xfId="5" xr:uid="{60ADABEC-954E-405C-91BA-BA7AD671954A}"/>
    <cellStyle name="Normal 4 2" xfId="16" xr:uid="{9F471E55-6819-4362-89B2-0E05390D1C30}"/>
    <cellStyle name="Normal 5" xfId="7" xr:uid="{06AA1EB8-C72E-47D3-ADBE-1CD7058FFCE4}"/>
    <cellStyle name="Normal 6" xfId="12" xr:uid="{1D725E3D-DF76-4368-931B-2C4C06B930DE}"/>
    <cellStyle name="Normal 7" xfId="13" xr:uid="{E4BA4190-9DD0-4FFD-977E-C9B5A13661AD}"/>
    <cellStyle name="Normal 8" xfId="14" xr:uid="{DC24085A-1834-4613-8F77-327D8A7BAC87}"/>
    <cellStyle name="Normal 9" xfId="15" xr:uid="{CCF5E79A-3A34-4DAE-AA0B-5062D03E17D0}"/>
  </cellStyles>
  <dxfs count="0"/>
  <tableStyles count="0" defaultTableStyle="TableStyleMedium2" defaultPivotStyle="PivotStyleLight16"/>
  <colors>
    <mruColors>
      <color rgb="FF0F426B"/>
      <color rgb="FFA0BABE"/>
      <color rgb="FF0000FF"/>
      <color rgb="FF6484C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sp1\bfs\bUsersdefpaths\Aslan%20Ventures%20LLC\Live\$$29293942280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$$2929394228001"/>
      <sheetName val="Template"/>
      <sheetName val="Sheet3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6BF7D-3A7E-4776-8A1B-5090C9660855}">
  <sheetPr>
    <tabColor theme="9" tint="0.79998168889431442"/>
  </sheetPr>
  <dimension ref="A2:CL229"/>
  <sheetViews>
    <sheetView tabSelected="1" zoomScale="75" zoomScaleNormal="75"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I12" sqref="I12"/>
    </sheetView>
  </sheetViews>
  <sheetFormatPr defaultRowHeight="15" x14ac:dyDescent="0.25"/>
  <cols>
    <col min="1" max="1" width="11.5703125" customWidth="1"/>
    <col min="2" max="2" width="42.7109375" customWidth="1"/>
    <col min="3" max="11" width="15.140625" customWidth="1"/>
    <col min="12" max="12" width="17.5703125" customWidth="1"/>
    <col min="13" max="14" width="15.140625" customWidth="1"/>
    <col min="15" max="15" width="17.5703125" customWidth="1"/>
    <col min="17" max="17" width="15.140625" hidden="1" customWidth="1"/>
    <col min="18" max="18" width="22.28515625" hidden="1" customWidth="1"/>
    <col min="19" max="20" width="9.140625" hidden="1" customWidth="1"/>
    <col min="21" max="33" width="18.140625" hidden="1" customWidth="1"/>
    <col min="35" max="35" width="9.140625" customWidth="1"/>
    <col min="38" max="38" width="9.140625" customWidth="1"/>
    <col min="41" max="41" width="9.140625" customWidth="1"/>
    <col min="44" max="44" width="9.140625" customWidth="1"/>
    <col min="47" max="47" width="9.140625" customWidth="1"/>
    <col min="50" max="50" width="9.140625" customWidth="1"/>
    <col min="53" max="53" width="9.140625" customWidth="1"/>
    <col min="56" max="56" width="9.140625" customWidth="1"/>
    <col min="59" max="59" width="9.140625" customWidth="1"/>
    <col min="62" max="62" width="9.140625" customWidth="1"/>
    <col min="65" max="65" width="9.140625" customWidth="1"/>
    <col min="69" max="69" width="9.140625" customWidth="1"/>
    <col min="73" max="73" width="9.140625" customWidth="1"/>
    <col min="77" max="77" width="9.140625" customWidth="1"/>
    <col min="81" max="81" width="9.140625" hidden="1" customWidth="1"/>
    <col min="86" max="90" width="9.140625" hidden="1" customWidth="1"/>
  </cols>
  <sheetData>
    <row r="2" spans="1:33" ht="15.75" x14ac:dyDescent="0.25">
      <c r="A2" s="4" t="s">
        <v>203</v>
      </c>
    </row>
    <row r="3" spans="1:33" x14ac:dyDescent="0.25">
      <c r="A3" s="1" t="s">
        <v>320</v>
      </c>
    </row>
    <row r="4" spans="1:33" x14ac:dyDescent="0.25">
      <c r="A4" s="1" t="s">
        <v>0</v>
      </c>
    </row>
    <row r="5" spans="1:33" x14ac:dyDescent="0.25">
      <c r="A5" s="1" t="s">
        <v>306</v>
      </c>
    </row>
    <row r="7" spans="1:33" x14ac:dyDescent="0.25">
      <c r="A7" s="5" t="s">
        <v>2</v>
      </c>
      <c r="B7" s="5" t="s">
        <v>3</v>
      </c>
      <c r="C7" s="6" t="s">
        <v>1</v>
      </c>
      <c r="D7" s="6" t="s">
        <v>201</v>
      </c>
      <c r="E7" s="6" t="s">
        <v>205</v>
      </c>
      <c r="F7" s="6" t="s">
        <v>217</v>
      </c>
      <c r="G7" s="6" t="s">
        <v>220</v>
      </c>
      <c r="H7" s="6" t="s">
        <v>221</v>
      </c>
      <c r="I7" s="6" t="s">
        <v>237</v>
      </c>
      <c r="J7" s="6" t="s">
        <v>261</v>
      </c>
      <c r="K7" s="6" t="s">
        <v>262</v>
      </c>
      <c r="L7" s="6" t="s">
        <v>265</v>
      </c>
      <c r="M7" s="6" t="s">
        <v>266</v>
      </c>
      <c r="N7" s="6" t="s">
        <v>267</v>
      </c>
      <c r="O7" s="6" t="s">
        <v>200</v>
      </c>
      <c r="Q7" s="7" t="s">
        <v>199</v>
      </c>
      <c r="R7" s="8" t="s">
        <v>198</v>
      </c>
      <c r="S7" s="8" t="s">
        <v>197</v>
      </c>
      <c r="T7" s="7" t="s">
        <v>196</v>
      </c>
      <c r="U7" s="7" t="s">
        <v>195</v>
      </c>
      <c r="V7" s="7" t="s">
        <v>194</v>
      </c>
      <c r="W7" s="7" t="s">
        <v>193</v>
      </c>
      <c r="X7" s="7" t="s">
        <v>192</v>
      </c>
      <c r="Y7" s="7" t="s">
        <v>191</v>
      </c>
      <c r="Z7" s="7" t="s">
        <v>190</v>
      </c>
      <c r="AA7" s="7" t="s">
        <v>189</v>
      </c>
      <c r="AB7" s="7" t="s">
        <v>188</v>
      </c>
      <c r="AC7" s="7" t="s">
        <v>187</v>
      </c>
      <c r="AD7" s="7" t="s">
        <v>186</v>
      </c>
      <c r="AE7" s="7" t="s">
        <v>185</v>
      </c>
      <c r="AF7" s="7" t="s">
        <v>184</v>
      </c>
      <c r="AG7" s="7" t="s">
        <v>183</v>
      </c>
    </row>
    <row r="8" spans="1:33" x14ac:dyDescent="0.25">
      <c r="A8" s="9" t="s">
        <v>169</v>
      </c>
    </row>
    <row r="9" spans="1:33" x14ac:dyDescent="0.25">
      <c r="A9" s="19" t="s">
        <v>177</v>
      </c>
    </row>
    <row r="10" spans="1:33" x14ac:dyDescent="0.25">
      <c r="A10" s="18" t="s">
        <v>182</v>
      </c>
    </row>
    <row r="11" spans="1:33" x14ac:dyDescent="0.25">
      <c r="A11" s="10" t="s">
        <v>124</v>
      </c>
      <c r="B11" s="1" t="s">
        <v>123</v>
      </c>
      <c r="C11" s="2">
        <v>579719</v>
      </c>
      <c r="D11" s="2">
        <v>539049</v>
      </c>
      <c r="E11" s="2">
        <v>531985</v>
      </c>
      <c r="F11" s="2">
        <v>531985</v>
      </c>
      <c r="G11" s="2">
        <v>531985</v>
      </c>
      <c r="H11" s="2">
        <v>531985</v>
      </c>
      <c r="I11" s="2">
        <v>531985</v>
      </c>
      <c r="J11" s="2">
        <v>531985</v>
      </c>
      <c r="K11" s="2">
        <v>531985</v>
      </c>
      <c r="L11" s="2">
        <v>531985</v>
      </c>
      <c r="M11" s="2">
        <v>531985</v>
      </c>
      <c r="N11" s="2">
        <v>486999</v>
      </c>
      <c r="O11" s="2">
        <v>6393632</v>
      </c>
      <c r="Q11" s="11">
        <v>4</v>
      </c>
      <c r="R11" s="1" t="s">
        <v>320</v>
      </c>
      <c r="U11" s="12">
        <f>IF(5 = Q11, C11 * -1, C11)</f>
        <v>579719</v>
      </c>
      <c r="V11" s="12">
        <f>IF(5 = Q11, D11 * -1, D11)</f>
        <v>539049</v>
      </c>
      <c r="W11" s="12">
        <f>IF(5 = Q11, E11 * -1, E11)</f>
        <v>531985</v>
      </c>
      <c r="X11" s="12">
        <f>IF(5 = Q11, F11 * -1, F11)</f>
        <v>531985</v>
      </c>
      <c r="Y11" s="12">
        <f>IF(5 = Q11, G11 * -1, G11)</f>
        <v>531985</v>
      </c>
      <c r="Z11" s="12">
        <f>IF(5 = Q11, H11 * -1, H11)</f>
        <v>531985</v>
      </c>
      <c r="AA11" s="12">
        <f>IF(5 = Q11, I11 * -1, I11)</f>
        <v>531985</v>
      </c>
      <c r="AB11" s="12">
        <f>IF(5 = Q11, J11 * -1, J11)</f>
        <v>531985</v>
      </c>
      <c r="AC11" s="12">
        <f>IF(5 = Q11, K11 * -1, K11)</f>
        <v>531985</v>
      </c>
      <c r="AD11" s="12">
        <f>IF(5 = Q11, L11 * -1, L11)</f>
        <v>531985</v>
      </c>
      <c r="AE11" s="12">
        <f>IF(5 = Q11, M11 * -1, M11)</f>
        <v>531985</v>
      </c>
      <c r="AF11" s="12">
        <f>IF(5 = Q11, N11 * -1, N11)</f>
        <v>486999</v>
      </c>
      <c r="AG11" s="12">
        <f>IF(5 = Q11, O11 * -1, O11)</f>
        <v>6393632</v>
      </c>
    </row>
    <row r="12" spans="1:33" x14ac:dyDescent="0.25">
      <c r="A12" s="10" t="s">
        <v>122</v>
      </c>
      <c r="B12" s="1" t="s">
        <v>121</v>
      </c>
      <c r="C12" s="2">
        <v>-21625.86</v>
      </c>
      <c r="D12" s="2">
        <v>15365.71</v>
      </c>
      <c r="E12" s="2">
        <v>22412.39</v>
      </c>
      <c r="F12" s="2">
        <v>20393.55</v>
      </c>
      <c r="G12" s="2">
        <v>19818.599999999999</v>
      </c>
      <c r="H12" s="2">
        <v>17584.2</v>
      </c>
      <c r="I12" s="2">
        <v>16521.439999999999</v>
      </c>
      <c r="J12" s="2">
        <v>12348.67</v>
      </c>
      <c r="K12" s="2">
        <v>13865.2</v>
      </c>
      <c r="L12" s="2">
        <v>12716.62</v>
      </c>
      <c r="M12" s="2">
        <v>10975.97</v>
      </c>
      <c r="N12" s="2">
        <v>45392.98</v>
      </c>
      <c r="O12" s="2">
        <v>185769.47</v>
      </c>
      <c r="Q12" s="11">
        <v>4</v>
      </c>
      <c r="R12" s="1" t="s">
        <v>320</v>
      </c>
      <c r="U12" s="12">
        <f>IF(5 = Q12, C12 * -1, C12)</f>
        <v>-21625.86</v>
      </c>
      <c r="V12" s="12">
        <f>IF(5 = Q12, D12 * -1, D12)</f>
        <v>15365.71</v>
      </c>
      <c r="W12" s="12">
        <f>IF(5 = Q12, E12 * -1, E12)</f>
        <v>22412.39</v>
      </c>
      <c r="X12" s="12">
        <f>IF(5 = Q12, F12 * -1, F12)</f>
        <v>20393.55</v>
      </c>
      <c r="Y12" s="12">
        <f>IF(5 = Q12, G12 * -1, G12)</f>
        <v>19818.599999999999</v>
      </c>
      <c r="Z12" s="12">
        <f>IF(5 = Q12, H12 * -1, H12)</f>
        <v>17584.2</v>
      </c>
      <c r="AA12" s="12">
        <f>IF(5 = Q12, I12 * -1, I12)</f>
        <v>16521.439999999999</v>
      </c>
      <c r="AB12" s="12">
        <f>IF(5 = Q12, J12 * -1, J12)</f>
        <v>12348.67</v>
      </c>
      <c r="AC12" s="12">
        <f>IF(5 = Q12, K12 * -1, K12)</f>
        <v>13865.2</v>
      </c>
      <c r="AD12" s="12">
        <f>IF(5 = Q12, L12 * -1, L12)</f>
        <v>12716.62</v>
      </c>
      <c r="AE12" s="12">
        <f>IF(5 = Q12, M12 * -1, M12)</f>
        <v>10975.97</v>
      </c>
      <c r="AF12" s="12">
        <f>IF(5 = Q12, N12 * -1, N12)</f>
        <v>45392.98</v>
      </c>
      <c r="AG12" s="12">
        <f>IF(5 = Q12, O12 * -1, O12)</f>
        <v>185769.47</v>
      </c>
    </row>
    <row r="13" spans="1:33" x14ac:dyDescent="0.25">
      <c r="B13" s="3" t="s">
        <v>181</v>
      </c>
      <c r="C13" s="13">
        <f>IF(5 = Q13, U13 * -1, U13)</f>
        <v>558093.14</v>
      </c>
      <c r="D13" s="13">
        <f>IF(5 = Q13, V13 * -1, V13)</f>
        <v>554414.71</v>
      </c>
      <c r="E13" s="13">
        <f>IF(5 = Q13, W13 * -1, W13)</f>
        <v>554397.39</v>
      </c>
      <c r="F13" s="13">
        <f>IF(5 = Q13, X13 * -1, X13)</f>
        <v>552378.55000000005</v>
      </c>
      <c r="G13" s="13">
        <f>IF(5 = Q13, Y13 * -1, Y13)</f>
        <v>551803.6</v>
      </c>
      <c r="H13" s="13">
        <f>IF(5 = Q13, Z13 * -1, Z13)</f>
        <v>549569.19999999995</v>
      </c>
      <c r="I13" s="13">
        <f>IF(5 = Q13, AA13 * -1, AA13)</f>
        <v>548506.43999999994</v>
      </c>
      <c r="J13" s="13">
        <f>IF(5 = Q13, AB13 * -1, AB13)</f>
        <v>544333.67000000004</v>
      </c>
      <c r="K13" s="13">
        <f>IF(5 = Q13, AC13 * -1, AC13)</f>
        <v>545850.19999999995</v>
      </c>
      <c r="L13" s="13">
        <f>IF(5 = Q13, AD13 * -1, AD13)</f>
        <v>544701.62</v>
      </c>
      <c r="M13" s="13">
        <f>IF(5 = Q13, AE13 * -1, AE13)</f>
        <v>542960.97</v>
      </c>
      <c r="N13" s="13">
        <f>IF(5 = Q13, AF13 * -1, AF13)</f>
        <v>532391.98</v>
      </c>
      <c r="O13" s="13">
        <f>IF(5 = Q13, AG13 * -1, AG13)</f>
        <v>6579401.4699999997</v>
      </c>
      <c r="Q13" s="14">
        <v>4</v>
      </c>
      <c r="R13" s="17" t="str">
        <f>R12</f>
        <v>Argenta Apartments</v>
      </c>
      <c r="S13" s="17">
        <f>S12</f>
        <v>0</v>
      </c>
      <c r="T13" s="14">
        <f>T12</f>
        <v>0</v>
      </c>
      <c r="U13" s="15">
        <f t="shared" ref="U13:AG13" si="0">SUM(U11:U12)</f>
        <v>558093.14</v>
      </c>
      <c r="V13" s="15">
        <f t="shared" si="0"/>
        <v>554414.71</v>
      </c>
      <c r="W13" s="15">
        <f t="shared" si="0"/>
        <v>554397.39</v>
      </c>
      <c r="X13" s="15">
        <f t="shared" si="0"/>
        <v>552378.55000000005</v>
      </c>
      <c r="Y13" s="15">
        <f t="shared" si="0"/>
        <v>551803.6</v>
      </c>
      <c r="Z13" s="15">
        <f t="shared" si="0"/>
        <v>549569.19999999995</v>
      </c>
      <c r="AA13" s="15">
        <f t="shared" si="0"/>
        <v>548506.43999999994</v>
      </c>
      <c r="AB13" s="15">
        <f t="shared" si="0"/>
        <v>544333.67000000004</v>
      </c>
      <c r="AC13" s="15">
        <f t="shared" si="0"/>
        <v>545850.19999999995</v>
      </c>
      <c r="AD13" s="15">
        <f t="shared" si="0"/>
        <v>544701.62</v>
      </c>
      <c r="AE13" s="15">
        <f t="shared" si="0"/>
        <v>542960.97</v>
      </c>
      <c r="AF13" s="15">
        <f t="shared" si="0"/>
        <v>532391.98</v>
      </c>
      <c r="AG13" s="15">
        <f t="shared" si="0"/>
        <v>6579401.4699999997</v>
      </c>
    </row>
    <row r="15" spans="1:33" x14ac:dyDescent="0.25">
      <c r="A15" s="18" t="s">
        <v>178</v>
      </c>
    </row>
    <row r="16" spans="1:33" x14ac:dyDescent="0.25">
      <c r="A16" s="10" t="s">
        <v>120</v>
      </c>
      <c r="B16" s="1" t="s">
        <v>119</v>
      </c>
      <c r="C16" s="2">
        <v>-57703.51</v>
      </c>
      <c r="D16" s="2">
        <v>-54687.85</v>
      </c>
      <c r="E16" s="2">
        <v>-48614.67</v>
      </c>
      <c r="F16" s="2">
        <v>-58151.03</v>
      </c>
      <c r="G16" s="2">
        <v>-63100.81</v>
      </c>
      <c r="H16" s="2">
        <v>-64307.47</v>
      </c>
      <c r="I16" s="2">
        <v>-70105.19</v>
      </c>
      <c r="J16" s="2">
        <v>-84825.32</v>
      </c>
      <c r="K16" s="2">
        <v>-92437.48</v>
      </c>
      <c r="L16" s="2">
        <v>-103934.33</v>
      </c>
      <c r="M16" s="2">
        <v>-95779.34</v>
      </c>
      <c r="N16" s="2">
        <v>-86672.42</v>
      </c>
      <c r="O16" s="2">
        <v>-880319.42</v>
      </c>
      <c r="Q16" s="11">
        <v>4</v>
      </c>
      <c r="R16" s="1" t="s">
        <v>320</v>
      </c>
      <c r="U16" s="12">
        <f t="shared" ref="U16:U21" si="1">IF(5 = Q16, C16 * -1, C16)</f>
        <v>-57703.51</v>
      </c>
      <c r="V16" s="12">
        <f t="shared" ref="V16:V21" si="2">IF(5 = Q16, D16 * -1, D16)</f>
        <v>-54687.85</v>
      </c>
      <c r="W16" s="12">
        <f t="shared" ref="W16:W21" si="3">IF(5 = Q16, E16 * -1, E16)</f>
        <v>-48614.67</v>
      </c>
      <c r="X16" s="12">
        <f t="shared" ref="X16:X21" si="4">IF(5 = Q16, F16 * -1, F16)</f>
        <v>-58151.03</v>
      </c>
      <c r="Y16" s="12">
        <f t="shared" ref="Y16:Y21" si="5">IF(5 = Q16, G16 * -1, G16)</f>
        <v>-63100.81</v>
      </c>
      <c r="Z16" s="12">
        <f t="shared" ref="Z16:Z21" si="6">IF(5 = Q16, H16 * -1, H16)</f>
        <v>-64307.47</v>
      </c>
      <c r="AA16" s="12">
        <f t="shared" ref="AA16:AA21" si="7">IF(5 = Q16, I16 * -1, I16)</f>
        <v>-70105.19</v>
      </c>
      <c r="AB16" s="12">
        <f t="shared" ref="AB16:AB21" si="8">IF(5 = Q16, J16 * -1, J16)</f>
        <v>-84825.32</v>
      </c>
      <c r="AC16" s="12">
        <f t="shared" ref="AC16:AC21" si="9">IF(5 = Q16, K16 * -1, K16)</f>
        <v>-92437.48</v>
      </c>
      <c r="AD16" s="12">
        <f t="shared" ref="AD16:AD21" si="10">IF(5 = Q16, L16 * -1, L16)</f>
        <v>-103934.33</v>
      </c>
      <c r="AE16" s="12">
        <f t="shared" ref="AE16:AE21" si="11">IF(5 = Q16, M16 * -1, M16)</f>
        <v>-95779.34</v>
      </c>
      <c r="AF16" s="12">
        <f t="shared" ref="AF16:AF21" si="12">IF(5 = Q16, N16 * -1, N16)</f>
        <v>-86672.42</v>
      </c>
      <c r="AG16" s="12">
        <f t="shared" ref="AG16:AG21" si="13">IF(5 = Q16, O16 * -1, O16)</f>
        <v>-880319.42</v>
      </c>
    </row>
    <row r="17" spans="1:33" x14ac:dyDescent="0.25">
      <c r="A17" s="10" t="s">
        <v>118</v>
      </c>
      <c r="B17" s="1" t="s">
        <v>117</v>
      </c>
      <c r="C17" s="2">
        <v>-500</v>
      </c>
      <c r="D17" s="2">
        <v>-6240.2</v>
      </c>
      <c r="E17" s="2">
        <v>-7455</v>
      </c>
      <c r="F17" s="2">
        <v>-16806.03</v>
      </c>
      <c r="G17" s="2">
        <v>-11968</v>
      </c>
      <c r="H17" s="2">
        <v>-25638.55</v>
      </c>
      <c r="I17" s="2">
        <v>-33737.01</v>
      </c>
      <c r="J17" s="2">
        <v>-32049.16</v>
      </c>
      <c r="K17" s="2">
        <v>-30749.09</v>
      </c>
      <c r="L17" s="2">
        <v>-10879.75</v>
      </c>
      <c r="M17" s="2">
        <v>-4667.5</v>
      </c>
      <c r="N17" s="2">
        <v>-5099</v>
      </c>
      <c r="O17" s="2">
        <v>-185789.29</v>
      </c>
      <c r="Q17" s="11">
        <v>4</v>
      </c>
      <c r="R17" s="1" t="s">
        <v>320</v>
      </c>
      <c r="U17" s="12">
        <f t="shared" si="1"/>
        <v>-500</v>
      </c>
      <c r="V17" s="12">
        <f t="shared" si="2"/>
        <v>-6240.2</v>
      </c>
      <c r="W17" s="12">
        <f t="shared" si="3"/>
        <v>-7455</v>
      </c>
      <c r="X17" s="12">
        <f t="shared" si="4"/>
        <v>-16806.03</v>
      </c>
      <c r="Y17" s="12">
        <f t="shared" si="5"/>
        <v>-11968</v>
      </c>
      <c r="Z17" s="12">
        <f t="shared" si="6"/>
        <v>-25638.55</v>
      </c>
      <c r="AA17" s="12">
        <f t="shared" si="7"/>
        <v>-33737.01</v>
      </c>
      <c r="AB17" s="12">
        <f t="shared" si="8"/>
        <v>-32049.16</v>
      </c>
      <c r="AC17" s="12">
        <f t="shared" si="9"/>
        <v>-30749.09</v>
      </c>
      <c r="AD17" s="12">
        <f t="shared" si="10"/>
        <v>-10879.75</v>
      </c>
      <c r="AE17" s="12">
        <f t="shared" si="11"/>
        <v>-4667.5</v>
      </c>
      <c r="AF17" s="12">
        <f t="shared" si="12"/>
        <v>-5099</v>
      </c>
      <c r="AG17" s="12">
        <f t="shared" si="13"/>
        <v>-185789.29</v>
      </c>
    </row>
    <row r="18" spans="1:33" x14ac:dyDescent="0.25">
      <c r="A18" s="10" t="s">
        <v>116</v>
      </c>
      <c r="B18" s="1" t="s">
        <v>115</v>
      </c>
      <c r="C18" s="2">
        <v>-4821.92</v>
      </c>
      <c r="D18" s="2">
        <v>-3974.76</v>
      </c>
      <c r="E18" s="2">
        <v>-17929.599999999999</v>
      </c>
      <c r="F18" s="2">
        <v>-11932.46</v>
      </c>
      <c r="G18" s="2">
        <v>1171.55</v>
      </c>
      <c r="H18" s="2">
        <v>-13928.68</v>
      </c>
      <c r="I18" s="2">
        <v>2663.14</v>
      </c>
      <c r="J18" s="2">
        <v>-24596.12</v>
      </c>
      <c r="K18" s="2">
        <v>-3164.14</v>
      </c>
      <c r="L18" s="2">
        <v>1819.15</v>
      </c>
      <c r="M18" s="2">
        <v>-15516.95</v>
      </c>
      <c r="N18" s="2">
        <v>6195</v>
      </c>
      <c r="O18" s="2">
        <v>-84015.79</v>
      </c>
      <c r="Q18" s="11">
        <v>4</v>
      </c>
      <c r="R18" s="1" t="s">
        <v>320</v>
      </c>
      <c r="U18" s="12">
        <f t="shared" si="1"/>
        <v>-4821.92</v>
      </c>
      <c r="V18" s="12">
        <f t="shared" si="2"/>
        <v>-3974.76</v>
      </c>
      <c r="W18" s="12">
        <f t="shared" si="3"/>
        <v>-17929.599999999999</v>
      </c>
      <c r="X18" s="12">
        <f t="shared" si="4"/>
        <v>-11932.46</v>
      </c>
      <c r="Y18" s="12">
        <f t="shared" si="5"/>
        <v>1171.55</v>
      </c>
      <c r="Z18" s="12">
        <f t="shared" si="6"/>
        <v>-13928.68</v>
      </c>
      <c r="AA18" s="12">
        <f t="shared" si="7"/>
        <v>2663.14</v>
      </c>
      <c r="AB18" s="12">
        <f t="shared" si="8"/>
        <v>-24596.12</v>
      </c>
      <c r="AC18" s="12">
        <f t="shared" si="9"/>
        <v>-3164.14</v>
      </c>
      <c r="AD18" s="12">
        <f t="shared" si="10"/>
        <v>1819.15</v>
      </c>
      <c r="AE18" s="12">
        <f t="shared" si="11"/>
        <v>-15516.95</v>
      </c>
      <c r="AF18" s="12">
        <f t="shared" si="12"/>
        <v>6195</v>
      </c>
      <c r="AG18" s="12">
        <f t="shared" si="13"/>
        <v>-84015.79</v>
      </c>
    </row>
    <row r="19" spans="1:33" x14ac:dyDescent="0.25">
      <c r="A19" s="10" t="s">
        <v>180</v>
      </c>
      <c r="B19" s="1" t="s">
        <v>179</v>
      </c>
      <c r="C19" s="2">
        <v>410.29</v>
      </c>
      <c r="D19" s="2">
        <v>1789.12</v>
      </c>
      <c r="E19" s="2">
        <v>322.43</v>
      </c>
      <c r="F19" s="2">
        <v>1550.79</v>
      </c>
      <c r="G19" s="2">
        <v>2807.25</v>
      </c>
      <c r="H19" s="2">
        <v>3317.63</v>
      </c>
      <c r="I19" s="2">
        <v>-2406.2800000000002</v>
      </c>
      <c r="J19" s="2">
        <v>1022.66</v>
      </c>
      <c r="K19" s="2">
        <v>11312.16</v>
      </c>
      <c r="L19" s="2">
        <v>-2810.06</v>
      </c>
      <c r="M19" s="2">
        <v>3153.1</v>
      </c>
      <c r="N19" s="2">
        <v>10540.72</v>
      </c>
      <c r="O19" s="2">
        <v>31009.81</v>
      </c>
      <c r="Q19" s="11">
        <v>4</v>
      </c>
      <c r="R19" s="1" t="s">
        <v>320</v>
      </c>
      <c r="U19" s="12">
        <f t="shared" si="1"/>
        <v>410.29</v>
      </c>
      <c r="V19" s="12">
        <f t="shared" si="2"/>
        <v>1789.12</v>
      </c>
      <c r="W19" s="12">
        <f t="shared" si="3"/>
        <v>322.43</v>
      </c>
      <c r="X19" s="12">
        <f t="shared" si="4"/>
        <v>1550.79</v>
      </c>
      <c r="Y19" s="12">
        <f t="shared" si="5"/>
        <v>2807.25</v>
      </c>
      <c r="Z19" s="12">
        <f t="shared" si="6"/>
        <v>3317.63</v>
      </c>
      <c r="AA19" s="12">
        <f t="shared" si="7"/>
        <v>-2406.2800000000002</v>
      </c>
      <c r="AB19" s="12">
        <f t="shared" si="8"/>
        <v>1022.66</v>
      </c>
      <c r="AC19" s="12">
        <f t="shared" si="9"/>
        <v>11312.16</v>
      </c>
      <c r="AD19" s="12">
        <f t="shared" si="10"/>
        <v>-2810.06</v>
      </c>
      <c r="AE19" s="12">
        <f t="shared" si="11"/>
        <v>3153.1</v>
      </c>
      <c r="AF19" s="12">
        <f t="shared" si="12"/>
        <v>10540.72</v>
      </c>
      <c r="AG19" s="12">
        <f t="shared" si="13"/>
        <v>31009.81</v>
      </c>
    </row>
    <row r="20" spans="1:33" x14ac:dyDescent="0.25">
      <c r="A20" s="10" t="s">
        <v>256</v>
      </c>
      <c r="B20" s="1" t="s">
        <v>257</v>
      </c>
      <c r="C20" s="2">
        <v>-1520</v>
      </c>
      <c r="D20" s="2">
        <v>-1350</v>
      </c>
      <c r="E20" s="2">
        <v>-1350</v>
      </c>
      <c r="F20" s="2">
        <v>-1350</v>
      </c>
      <c r="G20" s="2">
        <v>-1350</v>
      </c>
      <c r="H20" s="2">
        <v>-1350</v>
      </c>
      <c r="I20" s="2">
        <v>-1350</v>
      </c>
      <c r="J20" s="2">
        <v>-1350</v>
      </c>
      <c r="K20" s="2">
        <v>-1350</v>
      </c>
      <c r="L20" s="2">
        <v>-1350</v>
      </c>
      <c r="M20" s="2">
        <v>-1350</v>
      </c>
      <c r="N20" s="2">
        <v>-1220</v>
      </c>
      <c r="O20" s="2">
        <v>-16240</v>
      </c>
      <c r="Q20" s="11">
        <v>4</v>
      </c>
      <c r="R20" s="1" t="s">
        <v>320</v>
      </c>
      <c r="U20" s="12">
        <f t="shared" si="1"/>
        <v>-1520</v>
      </c>
      <c r="V20" s="12">
        <f t="shared" si="2"/>
        <v>-1350</v>
      </c>
      <c r="W20" s="12">
        <f t="shared" si="3"/>
        <v>-1350</v>
      </c>
      <c r="X20" s="12">
        <f t="shared" si="4"/>
        <v>-1350</v>
      </c>
      <c r="Y20" s="12">
        <f t="shared" si="5"/>
        <v>-1350</v>
      </c>
      <c r="Z20" s="12">
        <f t="shared" si="6"/>
        <v>-1350</v>
      </c>
      <c r="AA20" s="12">
        <f t="shared" si="7"/>
        <v>-1350</v>
      </c>
      <c r="AB20" s="12">
        <f t="shared" si="8"/>
        <v>-1350</v>
      </c>
      <c r="AC20" s="12">
        <f t="shared" si="9"/>
        <v>-1350</v>
      </c>
      <c r="AD20" s="12">
        <f t="shared" si="10"/>
        <v>-1350</v>
      </c>
      <c r="AE20" s="12">
        <f t="shared" si="11"/>
        <v>-1350</v>
      </c>
      <c r="AF20" s="12">
        <f t="shared" si="12"/>
        <v>-1220</v>
      </c>
      <c r="AG20" s="12">
        <f t="shared" si="13"/>
        <v>-16240</v>
      </c>
    </row>
    <row r="21" spans="1:33" x14ac:dyDescent="0.25">
      <c r="A21" s="10" t="s">
        <v>114</v>
      </c>
      <c r="B21" s="1" t="s">
        <v>113</v>
      </c>
      <c r="C21" s="2">
        <v>-839.8</v>
      </c>
      <c r="D21" s="2">
        <v>-716.59</v>
      </c>
      <c r="E21" s="2">
        <v>-839.8</v>
      </c>
      <c r="F21" s="2">
        <v>-839.8</v>
      </c>
      <c r="G21" s="2">
        <v>-650.29999999999995</v>
      </c>
      <c r="H21" s="2">
        <v>-630</v>
      </c>
      <c r="I21" s="2">
        <v>-630</v>
      </c>
      <c r="J21" s="2">
        <v>-345</v>
      </c>
      <c r="K21" s="2">
        <v>-345</v>
      </c>
      <c r="L21" s="2">
        <v>-345</v>
      </c>
      <c r="M21" s="2">
        <v>-345</v>
      </c>
      <c r="N21" s="2">
        <v>-345</v>
      </c>
      <c r="O21" s="2">
        <v>-6871.29</v>
      </c>
      <c r="Q21" s="11">
        <v>4</v>
      </c>
      <c r="R21" s="1" t="s">
        <v>320</v>
      </c>
      <c r="U21" s="12">
        <f t="shared" si="1"/>
        <v>-839.8</v>
      </c>
      <c r="V21" s="12">
        <f t="shared" si="2"/>
        <v>-716.59</v>
      </c>
      <c r="W21" s="12">
        <f t="shared" si="3"/>
        <v>-839.8</v>
      </c>
      <c r="X21" s="12">
        <f t="shared" si="4"/>
        <v>-839.8</v>
      </c>
      <c r="Y21" s="12">
        <f t="shared" si="5"/>
        <v>-650.29999999999995</v>
      </c>
      <c r="Z21" s="12">
        <f t="shared" si="6"/>
        <v>-630</v>
      </c>
      <c r="AA21" s="12">
        <f t="shared" si="7"/>
        <v>-630</v>
      </c>
      <c r="AB21" s="12">
        <f t="shared" si="8"/>
        <v>-345</v>
      </c>
      <c r="AC21" s="12">
        <f t="shared" si="9"/>
        <v>-345</v>
      </c>
      <c r="AD21" s="12">
        <f t="shared" si="10"/>
        <v>-345</v>
      </c>
      <c r="AE21" s="12">
        <f t="shared" si="11"/>
        <v>-345</v>
      </c>
      <c r="AF21" s="12">
        <f t="shared" si="12"/>
        <v>-345</v>
      </c>
      <c r="AG21" s="12">
        <f t="shared" si="13"/>
        <v>-6871.29</v>
      </c>
    </row>
    <row r="22" spans="1:33" x14ac:dyDescent="0.25">
      <c r="B22" s="3" t="s">
        <v>178</v>
      </c>
      <c r="C22" s="13">
        <f>IF(5 = Q22, U22 * -1, U22)</f>
        <v>-64974.94</v>
      </c>
      <c r="D22" s="13">
        <f>IF(5 = Q22, V22 * -1, V22)</f>
        <v>-65180.279999999992</v>
      </c>
      <c r="E22" s="13">
        <f>IF(5 = Q22, W22 * -1, W22)</f>
        <v>-75866.64</v>
      </c>
      <c r="F22" s="13">
        <f>IF(5 = Q22, X22 * -1, X22)</f>
        <v>-87528.53</v>
      </c>
      <c r="G22" s="13">
        <f>IF(5 = Q22, Y22 * -1, Y22)</f>
        <v>-73090.31</v>
      </c>
      <c r="H22" s="13">
        <f>IF(5 = Q22, Z22 * -1, Z22)</f>
        <v>-102537.07</v>
      </c>
      <c r="I22" s="13">
        <f>IF(5 = Q22, AA22 * -1, AA22)</f>
        <v>-105565.34000000001</v>
      </c>
      <c r="J22" s="13">
        <f>IF(5 = Q22, AB22 * -1, AB22)</f>
        <v>-142142.94</v>
      </c>
      <c r="K22" s="13">
        <f>IF(5 = Q22, AC22 * -1, AC22)</f>
        <v>-116733.54999999999</v>
      </c>
      <c r="L22" s="13">
        <f>IF(5 = Q22, AD22 * -1, AD22)</f>
        <v>-117499.99</v>
      </c>
      <c r="M22" s="13">
        <f>IF(5 = Q22, AE22 * -1, AE22)</f>
        <v>-114505.68999999999</v>
      </c>
      <c r="N22" s="13">
        <f>IF(5 = Q22, AF22 * -1, AF22)</f>
        <v>-76600.7</v>
      </c>
      <c r="O22" s="13">
        <f>IF(5 = Q22, AG22 * -1, AG22)</f>
        <v>-1142225.98</v>
      </c>
      <c r="Q22" s="14">
        <v>4</v>
      </c>
      <c r="R22" s="17" t="str">
        <f>R21</f>
        <v>Argenta Apartments</v>
      </c>
      <c r="S22" s="17">
        <f>S21</f>
        <v>0</v>
      </c>
      <c r="T22" s="14">
        <f>T21</f>
        <v>0</v>
      </c>
      <c r="U22" s="15">
        <f t="shared" ref="U22:AG22" si="14">SUM(U16:U21)</f>
        <v>-64974.94</v>
      </c>
      <c r="V22" s="15">
        <f t="shared" si="14"/>
        <v>-65180.279999999992</v>
      </c>
      <c r="W22" s="15">
        <f t="shared" si="14"/>
        <v>-75866.64</v>
      </c>
      <c r="X22" s="15">
        <f t="shared" si="14"/>
        <v>-87528.53</v>
      </c>
      <c r="Y22" s="15">
        <f t="shared" si="14"/>
        <v>-73090.31</v>
      </c>
      <c r="Z22" s="15">
        <f t="shared" si="14"/>
        <v>-102537.07</v>
      </c>
      <c r="AA22" s="15">
        <f t="shared" si="14"/>
        <v>-105565.34000000001</v>
      </c>
      <c r="AB22" s="15">
        <f t="shared" si="14"/>
        <v>-142142.94</v>
      </c>
      <c r="AC22" s="15">
        <f t="shared" si="14"/>
        <v>-116733.54999999999</v>
      </c>
      <c r="AD22" s="15">
        <f t="shared" si="14"/>
        <v>-117499.99</v>
      </c>
      <c r="AE22" s="15">
        <f t="shared" si="14"/>
        <v>-114505.68999999999</v>
      </c>
      <c r="AF22" s="15">
        <f t="shared" si="14"/>
        <v>-76600.7</v>
      </c>
      <c r="AG22" s="15">
        <f t="shared" si="14"/>
        <v>-1142225.98</v>
      </c>
    </row>
    <row r="24" spans="1:33" x14ac:dyDescent="0.25">
      <c r="B24" s="3" t="s">
        <v>177</v>
      </c>
      <c r="C24" s="13">
        <f>IF(5 = Q24, U24 * -1, U24)</f>
        <v>493118.2</v>
      </c>
      <c r="D24" s="13">
        <f>IF(5 = Q24, V24 * -1, V24)</f>
        <v>489234.43</v>
      </c>
      <c r="E24" s="13">
        <f>IF(5 = Q24, W24 * -1, W24)</f>
        <v>478530.75</v>
      </c>
      <c r="F24" s="13">
        <f>IF(5 = Q24, X24 * -1, X24)</f>
        <v>464850.02</v>
      </c>
      <c r="G24" s="13">
        <f>IF(5 = Q24, Y24 * -1, Y24)</f>
        <v>478713.29</v>
      </c>
      <c r="H24" s="13">
        <f>IF(5 = Q24, Z24 * -1, Z24)</f>
        <v>447032.12999999995</v>
      </c>
      <c r="I24" s="13">
        <f>IF(5 = Q24, AA24 * -1, AA24)</f>
        <v>442941.09999999992</v>
      </c>
      <c r="J24" s="13">
        <f>IF(5 = Q24, AB24 * -1, AB24)</f>
        <v>402190.73000000004</v>
      </c>
      <c r="K24" s="13">
        <f>IF(5 = Q24, AC24 * -1, AC24)</f>
        <v>429116.64999999997</v>
      </c>
      <c r="L24" s="13">
        <f>IF(5 = Q24, AD24 * -1, AD24)</f>
        <v>427201.63</v>
      </c>
      <c r="M24" s="13">
        <f>IF(5 = Q24, AE24 * -1, AE24)</f>
        <v>428455.27999999997</v>
      </c>
      <c r="N24" s="13">
        <f>IF(5 = Q24, AF24 * -1, AF24)</f>
        <v>455791.27999999997</v>
      </c>
      <c r="O24" s="13">
        <f>IF(5 = Q24, AG24 * -1, AG24)</f>
        <v>5437175.4900000002</v>
      </c>
      <c r="Q24" s="14">
        <v>4</v>
      </c>
      <c r="R24" s="17" t="str">
        <f>R21</f>
        <v>Argenta Apartments</v>
      </c>
      <c r="S24" s="17">
        <f>S21</f>
        <v>0</v>
      </c>
      <c r="T24" s="14">
        <f>T21</f>
        <v>0</v>
      </c>
      <c r="U24" s="15">
        <f t="shared" ref="U24:AG24" si="15">SUM(U11:U12)+SUM(U16:U21)</f>
        <v>493118.2</v>
      </c>
      <c r="V24" s="15">
        <f t="shared" si="15"/>
        <v>489234.43</v>
      </c>
      <c r="W24" s="15">
        <f t="shared" si="15"/>
        <v>478530.75</v>
      </c>
      <c r="X24" s="15">
        <f t="shared" si="15"/>
        <v>464850.02</v>
      </c>
      <c r="Y24" s="15">
        <f t="shared" si="15"/>
        <v>478713.29</v>
      </c>
      <c r="Z24" s="15">
        <f t="shared" si="15"/>
        <v>447032.12999999995</v>
      </c>
      <c r="AA24" s="15">
        <f t="shared" si="15"/>
        <v>442941.09999999992</v>
      </c>
      <c r="AB24" s="15">
        <f t="shared" si="15"/>
        <v>402190.73000000004</v>
      </c>
      <c r="AC24" s="15">
        <f t="shared" si="15"/>
        <v>429116.64999999997</v>
      </c>
      <c r="AD24" s="15">
        <f t="shared" si="15"/>
        <v>427201.63</v>
      </c>
      <c r="AE24" s="15">
        <f t="shared" si="15"/>
        <v>428455.27999999997</v>
      </c>
      <c r="AF24" s="15">
        <f t="shared" si="15"/>
        <v>455791.27999999997</v>
      </c>
      <c r="AG24" s="15">
        <f t="shared" si="15"/>
        <v>5437175.4900000002</v>
      </c>
    </row>
    <row r="26" spans="1:33" x14ac:dyDescent="0.25">
      <c r="A26" s="19" t="s">
        <v>170</v>
      </c>
    </row>
    <row r="27" spans="1:33" x14ac:dyDescent="0.25">
      <c r="A27" s="18" t="s">
        <v>176</v>
      </c>
    </row>
    <row r="28" spans="1:33" x14ac:dyDescent="0.25">
      <c r="A28" s="10" t="s">
        <v>112</v>
      </c>
      <c r="B28" s="1" t="s">
        <v>111</v>
      </c>
      <c r="C28" s="2">
        <v>2271.61</v>
      </c>
      <c r="D28" s="2">
        <v>2121.13</v>
      </c>
      <c r="E28" s="2">
        <v>2260.3200000000002</v>
      </c>
      <c r="F28" s="2">
        <v>1703.18</v>
      </c>
      <c r="G28" s="2">
        <v>2151.9299999999998</v>
      </c>
      <c r="H28" s="2">
        <v>2075.5</v>
      </c>
      <c r="I28" s="2">
        <v>2234.0300000000002</v>
      </c>
      <c r="J28" s="2">
        <v>1873.07</v>
      </c>
      <c r="K28" s="2">
        <v>1943.05</v>
      </c>
      <c r="L28" s="2">
        <v>1915.98</v>
      </c>
      <c r="M28" s="2">
        <v>1885.33</v>
      </c>
      <c r="N28" s="2">
        <v>1987.1</v>
      </c>
      <c r="O28" s="2">
        <v>24422.23</v>
      </c>
      <c r="Q28" s="11">
        <v>4</v>
      </c>
      <c r="R28" s="1" t="s">
        <v>320</v>
      </c>
      <c r="U28" s="12">
        <f>IF(5 = Q28, C28 * -1, C28)</f>
        <v>2271.61</v>
      </c>
      <c r="V28" s="12">
        <f>IF(5 = Q28, D28 * -1, D28)</f>
        <v>2121.13</v>
      </c>
      <c r="W28" s="12">
        <f>IF(5 = Q28, E28 * -1, E28)</f>
        <v>2260.3200000000002</v>
      </c>
      <c r="X28" s="12">
        <f>IF(5 = Q28, F28 * -1, F28)</f>
        <v>1703.18</v>
      </c>
      <c r="Y28" s="12">
        <f>IF(5 = Q28, G28 * -1, G28)</f>
        <v>2151.9299999999998</v>
      </c>
      <c r="Z28" s="12">
        <f>IF(5 = Q28, H28 * -1, H28)</f>
        <v>2075.5</v>
      </c>
      <c r="AA28" s="12">
        <f>IF(5 = Q28, I28 * -1, I28)</f>
        <v>2234.0300000000002</v>
      </c>
      <c r="AB28" s="12">
        <f>IF(5 = Q28, J28 * -1, J28)</f>
        <v>1873.07</v>
      </c>
      <c r="AC28" s="12">
        <f>IF(5 = Q28, K28 * -1, K28)</f>
        <v>1943.05</v>
      </c>
      <c r="AD28" s="12">
        <f>IF(5 = Q28, L28 * -1, L28)</f>
        <v>1915.98</v>
      </c>
      <c r="AE28" s="12">
        <f>IF(5 = Q28, M28 * -1, M28)</f>
        <v>1885.33</v>
      </c>
      <c r="AF28" s="12">
        <f>IF(5 = Q28, N28 * -1, N28)</f>
        <v>1987.1</v>
      </c>
      <c r="AG28" s="12">
        <f>IF(5 = Q28, O28 * -1, O28)</f>
        <v>24422.23</v>
      </c>
    </row>
    <row r="29" spans="1:33" x14ac:dyDescent="0.25">
      <c r="A29" s="10" t="s">
        <v>321</v>
      </c>
      <c r="B29" s="1" t="s">
        <v>322</v>
      </c>
      <c r="C29" s="2">
        <v>0</v>
      </c>
      <c r="D29" s="2">
        <v>3658.84</v>
      </c>
      <c r="E29" s="2">
        <v>0</v>
      </c>
      <c r="F29" s="2">
        <v>0</v>
      </c>
      <c r="G29" s="2">
        <v>3735.12</v>
      </c>
      <c r="H29" s="2">
        <v>0</v>
      </c>
      <c r="I29" s="2">
        <v>0</v>
      </c>
      <c r="J29" s="2">
        <v>3585.42</v>
      </c>
      <c r="K29" s="2">
        <v>0</v>
      </c>
      <c r="L29" s="2">
        <v>0</v>
      </c>
      <c r="M29" s="2">
        <v>3142.62</v>
      </c>
      <c r="N29" s="2">
        <v>0</v>
      </c>
      <c r="O29" s="2">
        <v>14122</v>
      </c>
      <c r="Q29" s="11">
        <v>4</v>
      </c>
      <c r="R29" s="1" t="s">
        <v>320</v>
      </c>
      <c r="U29" s="12">
        <f>IF(5 = Q29, C29 * -1, C29)</f>
        <v>0</v>
      </c>
      <c r="V29" s="12">
        <f>IF(5 = Q29, D29 * -1, D29)</f>
        <v>3658.84</v>
      </c>
      <c r="W29" s="12">
        <f>IF(5 = Q29, E29 * -1, E29)</f>
        <v>0</v>
      </c>
      <c r="X29" s="12">
        <f>IF(5 = Q29, F29 * -1, F29)</f>
        <v>0</v>
      </c>
      <c r="Y29" s="12">
        <f>IF(5 = Q29, G29 * -1, G29)</f>
        <v>3735.12</v>
      </c>
      <c r="Z29" s="12">
        <f>IF(5 = Q29, H29 * -1, H29)</f>
        <v>0</v>
      </c>
      <c r="AA29" s="12">
        <f>IF(5 = Q29, I29 * -1, I29)</f>
        <v>0</v>
      </c>
      <c r="AB29" s="12">
        <f>IF(5 = Q29, J29 * -1, J29)</f>
        <v>3585.42</v>
      </c>
      <c r="AC29" s="12">
        <f>IF(5 = Q29, K29 * -1, K29)</f>
        <v>0</v>
      </c>
      <c r="AD29" s="12">
        <f>IF(5 = Q29, L29 * -1, L29)</f>
        <v>0</v>
      </c>
      <c r="AE29" s="12">
        <f>IF(5 = Q29, M29 * -1, M29)</f>
        <v>3142.62</v>
      </c>
      <c r="AF29" s="12">
        <f>IF(5 = Q29, N29 * -1, N29)</f>
        <v>0</v>
      </c>
      <c r="AG29" s="12">
        <f>IF(5 = Q29, O29 * -1, O29)</f>
        <v>14122</v>
      </c>
    </row>
    <row r="30" spans="1:33" x14ac:dyDescent="0.25">
      <c r="A30" s="10" t="s">
        <v>297</v>
      </c>
      <c r="B30" s="1" t="s">
        <v>307</v>
      </c>
      <c r="C30" s="2">
        <v>1625.8</v>
      </c>
      <c r="D30" s="2">
        <v>1715.67</v>
      </c>
      <c r="E30" s="2">
        <v>1039.6400000000001</v>
      </c>
      <c r="F30" s="2">
        <v>1056.75</v>
      </c>
      <c r="G30" s="2">
        <v>1760.29</v>
      </c>
      <c r="H30" s="2">
        <v>2073.33</v>
      </c>
      <c r="I30" s="2">
        <v>1668.81</v>
      </c>
      <c r="J30" s="2">
        <v>926.67</v>
      </c>
      <c r="K30" s="2">
        <v>1334.84</v>
      </c>
      <c r="L30" s="2">
        <v>1270.97</v>
      </c>
      <c r="M30" s="2">
        <v>773.33</v>
      </c>
      <c r="N30" s="2">
        <v>-518.72</v>
      </c>
      <c r="O30" s="2">
        <v>14727.38</v>
      </c>
      <c r="Q30" s="11">
        <v>4</v>
      </c>
      <c r="R30" s="1" t="s">
        <v>320</v>
      </c>
      <c r="U30" s="12">
        <f>IF(5 = Q30, C30 * -1, C30)</f>
        <v>1625.8</v>
      </c>
      <c r="V30" s="12">
        <f>IF(5 = Q30, D30 * -1, D30)</f>
        <v>1715.67</v>
      </c>
      <c r="W30" s="12">
        <f>IF(5 = Q30, E30 * -1, E30)</f>
        <v>1039.6400000000001</v>
      </c>
      <c r="X30" s="12">
        <f>IF(5 = Q30, F30 * -1, F30)</f>
        <v>1056.75</v>
      </c>
      <c r="Y30" s="12">
        <f>IF(5 = Q30, G30 * -1, G30)</f>
        <v>1760.29</v>
      </c>
      <c r="Z30" s="12">
        <f>IF(5 = Q30, H30 * -1, H30)</f>
        <v>2073.33</v>
      </c>
      <c r="AA30" s="12">
        <f>IF(5 = Q30, I30 * -1, I30)</f>
        <v>1668.81</v>
      </c>
      <c r="AB30" s="12">
        <f>IF(5 = Q30, J30 * -1, J30)</f>
        <v>926.67</v>
      </c>
      <c r="AC30" s="12">
        <f>IF(5 = Q30, K30 * -1, K30)</f>
        <v>1334.84</v>
      </c>
      <c r="AD30" s="12">
        <f>IF(5 = Q30, L30 * -1, L30)</f>
        <v>1270.97</v>
      </c>
      <c r="AE30" s="12">
        <f>IF(5 = Q30, M30 * -1, M30)</f>
        <v>773.33</v>
      </c>
      <c r="AF30" s="12">
        <f>IF(5 = Q30, N30 * -1, N30)</f>
        <v>-518.72</v>
      </c>
      <c r="AG30" s="12">
        <f>IF(5 = Q30, O30 * -1, O30)</f>
        <v>14727.38</v>
      </c>
    </row>
    <row r="31" spans="1:33" x14ac:dyDescent="0.25">
      <c r="A31" s="10" t="s">
        <v>206</v>
      </c>
      <c r="B31" s="1" t="s">
        <v>207</v>
      </c>
      <c r="C31" s="2">
        <v>0</v>
      </c>
      <c r="D31" s="2">
        <v>3.33</v>
      </c>
      <c r="E31" s="2">
        <v>1587.57</v>
      </c>
      <c r="F31" s="2">
        <v>6137.87</v>
      </c>
      <c r="G31" s="2">
        <v>6324.78</v>
      </c>
      <c r="H31" s="2">
        <v>6126.4</v>
      </c>
      <c r="I31" s="2">
        <v>2447.3000000000002</v>
      </c>
      <c r="J31" s="2">
        <v>2456.83</v>
      </c>
      <c r="K31" s="2">
        <v>7471.87</v>
      </c>
      <c r="L31" s="2">
        <v>5287.51</v>
      </c>
      <c r="M31" s="2">
        <v>5720.51</v>
      </c>
      <c r="N31" s="2">
        <v>5481.67</v>
      </c>
      <c r="O31" s="2">
        <v>49045.64</v>
      </c>
      <c r="Q31" s="11">
        <v>4</v>
      </c>
      <c r="R31" s="1" t="s">
        <v>320</v>
      </c>
      <c r="U31" s="12">
        <f>IF(5 = Q31, C31 * -1, C31)</f>
        <v>0</v>
      </c>
      <c r="V31" s="12">
        <f>IF(5 = Q31, D31 * -1, D31)</f>
        <v>3.33</v>
      </c>
      <c r="W31" s="12">
        <f>IF(5 = Q31, E31 * -1, E31)</f>
        <v>1587.57</v>
      </c>
      <c r="X31" s="12">
        <f>IF(5 = Q31, F31 * -1, F31)</f>
        <v>6137.87</v>
      </c>
      <c r="Y31" s="12">
        <f>IF(5 = Q31, G31 * -1, G31)</f>
        <v>6324.78</v>
      </c>
      <c r="Z31" s="12">
        <f>IF(5 = Q31, H31 * -1, H31)</f>
        <v>6126.4</v>
      </c>
      <c r="AA31" s="12">
        <f>IF(5 = Q31, I31 * -1, I31)</f>
        <v>2447.3000000000002</v>
      </c>
      <c r="AB31" s="12">
        <f>IF(5 = Q31, J31 * -1, J31)</f>
        <v>2456.83</v>
      </c>
      <c r="AC31" s="12">
        <f>IF(5 = Q31, K31 * -1, K31)</f>
        <v>7471.87</v>
      </c>
      <c r="AD31" s="12">
        <f>IF(5 = Q31, L31 * -1, L31)</f>
        <v>5287.51</v>
      </c>
      <c r="AE31" s="12">
        <f>IF(5 = Q31, M31 * -1, M31)</f>
        <v>5720.51</v>
      </c>
      <c r="AF31" s="12">
        <f>IF(5 = Q31, N31 * -1, N31)</f>
        <v>5481.67</v>
      </c>
      <c r="AG31" s="12">
        <f>IF(5 = Q31, O31 * -1, O31)</f>
        <v>49045.64</v>
      </c>
    </row>
    <row r="32" spans="1:33" x14ac:dyDescent="0.25">
      <c r="B32" s="3" t="s">
        <v>176</v>
      </c>
      <c r="C32" s="13">
        <f>IF(5 = Q32, U32 * -1, U32)</f>
        <v>3897.41</v>
      </c>
      <c r="D32" s="13">
        <f>IF(5 = Q32, V32 * -1, V32)</f>
        <v>7498.97</v>
      </c>
      <c r="E32" s="13">
        <f>IF(5 = Q32, W32 * -1, W32)</f>
        <v>4887.53</v>
      </c>
      <c r="F32" s="13">
        <f>IF(5 = Q32, X32 * -1, X32)</f>
        <v>8897.7999999999993</v>
      </c>
      <c r="G32" s="13">
        <f>IF(5 = Q32, Y32 * -1, Y32)</f>
        <v>13972.119999999999</v>
      </c>
      <c r="H32" s="13">
        <f>IF(5 = Q32, Z32 * -1, Z32)</f>
        <v>10275.23</v>
      </c>
      <c r="I32" s="13">
        <f>IF(5 = Q32, AA32 * -1, AA32)</f>
        <v>6350.14</v>
      </c>
      <c r="J32" s="13">
        <f>IF(5 = Q32, AB32 * -1, AB32)</f>
        <v>8841.99</v>
      </c>
      <c r="K32" s="13">
        <f>IF(5 = Q32, AC32 * -1, AC32)</f>
        <v>10749.76</v>
      </c>
      <c r="L32" s="13">
        <f>IF(5 = Q32, AD32 * -1, AD32)</f>
        <v>8474.4599999999991</v>
      </c>
      <c r="M32" s="13">
        <f>IF(5 = Q32, AE32 * -1, AE32)</f>
        <v>11521.79</v>
      </c>
      <c r="N32" s="13">
        <f>IF(5 = Q32, AF32 * -1, AF32)</f>
        <v>6950.05</v>
      </c>
      <c r="O32" s="13">
        <f>IF(5 = Q32, AG32 * -1, AG32)</f>
        <v>102317.25</v>
      </c>
      <c r="Q32" s="14">
        <v>4</v>
      </c>
      <c r="R32" s="17" t="str">
        <f>R31</f>
        <v>Argenta Apartments</v>
      </c>
      <c r="S32" s="17">
        <f>S31</f>
        <v>0</v>
      </c>
      <c r="T32" s="14">
        <f>T31</f>
        <v>0</v>
      </c>
      <c r="U32" s="15">
        <f t="shared" ref="U32:AG32" si="16">SUM(U28:U31)</f>
        <v>3897.41</v>
      </c>
      <c r="V32" s="15">
        <f t="shared" si="16"/>
        <v>7498.97</v>
      </c>
      <c r="W32" s="15">
        <f t="shared" si="16"/>
        <v>4887.53</v>
      </c>
      <c r="X32" s="15">
        <f t="shared" si="16"/>
        <v>8897.7999999999993</v>
      </c>
      <c r="Y32" s="15">
        <f t="shared" si="16"/>
        <v>13972.119999999999</v>
      </c>
      <c r="Z32" s="15">
        <f t="shared" si="16"/>
        <v>10275.23</v>
      </c>
      <c r="AA32" s="15">
        <f t="shared" si="16"/>
        <v>6350.14</v>
      </c>
      <c r="AB32" s="15">
        <f t="shared" si="16"/>
        <v>8841.99</v>
      </c>
      <c r="AC32" s="15">
        <f t="shared" si="16"/>
        <v>10749.76</v>
      </c>
      <c r="AD32" s="15">
        <f t="shared" si="16"/>
        <v>8474.4599999999991</v>
      </c>
      <c r="AE32" s="15">
        <f t="shared" si="16"/>
        <v>11521.79</v>
      </c>
      <c r="AF32" s="15">
        <f t="shared" si="16"/>
        <v>6950.05</v>
      </c>
      <c r="AG32" s="15">
        <f t="shared" si="16"/>
        <v>102317.25</v>
      </c>
    </row>
    <row r="34" spans="1:33" x14ac:dyDescent="0.25">
      <c r="A34" s="18" t="s">
        <v>173</v>
      </c>
    </row>
    <row r="35" spans="1:33" x14ac:dyDescent="0.25">
      <c r="A35" s="10" t="s">
        <v>224</v>
      </c>
      <c r="B35" s="1" t="s">
        <v>225</v>
      </c>
      <c r="C35" s="2">
        <v>2687.29</v>
      </c>
      <c r="D35" s="2">
        <v>2835.63</v>
      </c>
      <c r="E35" s="2">
        <v>2844.15</v>
      </c>
      <c r="F35" s="2">
        <v>2747.99</v>
      </c>
      <c r="G35" s="2">
        <v>2197.27</v>
      </c>
      <c r="H35" s="2">
        <v>2756.63</v>
      </c>
      <c r="I35" s="2">
        <v>2556.8000000000002</v>
      </c>
      <c r="J35" s="2">
        <v>2504.69</v>
      </c>
      <c r="K35" s="2">
        <v>2481.7199999999998</v>
      </c>
      <c r="L35" s="2">
        <v>2488.67</v>
      </c>
      <c r="M35" s="2">
        <v>2568.4</v>
      </c>
      <c r="N35" s="2">
        <v>2362.21</v>
      </c>
      <c r="O35" s="2">
        <v>31031.45</v>
      </c>
      <c r="Q35" s="11">
        <v>4</v>
      </c>
      <c r="R35" s="1" t="s">
        <v>320</v>
      </c>
      <c r="U35" s="12">
        <f t="shared" ref="U35:U41" si="17">IF(5 = Q35, C35 * -1, C35)</f>
        <v>2687.29</v>
      </c>
      <c r="V35" s="12">
        <f t="shared" ref="V35:V41" si="18">IF(5 = Q35, D35 * -1, D35)</f>
        <v>2835.63</v>
      </c>
      <c r="W35" s="12">
        <f t="shared" ref="W35:W41" si="19">IF(5 = Q35, E35 * -1, E35)</f>
        <v>2844.15</v>
      </c>
      <c r="X35" s="12">
        <f t="shared" ref="X35:X41" si="20">IF(5 = Q35, F35 * -1, F35)</f>
        <v>2747.99</v>
      </c>
      <c r="Y35" s="12">
        <f t="shared" ref="Y35:Y41" si="21">IF(5 = Q35, G35 * -1, G35)</f>
        <v>2197.27</v>
      </c>
      <c r="Z35" s="12">
        <f t="shared" ref="Z35:Z41" si="22">IF(5 = Q35, H35 * -1, H35)</f>
        <v>2756.63</v>
      </c>
      <c r="AA35" s="12">
        <f t="shared" ref="AA35:AA41" si="23">IF(5 = Q35, I35 * -1, I35)</f>
        <v>2556.8000000000002</v>
      </c>
      <c r="AB35" s="12">
        <f t="shared" ref="AB35:AB41" si="24">IF(5 = Q35, J35 * -1, J35)</f>
        <v>2504.69</v>
      </c>
      <c r="AC35" s="12">
        <f t="shared" ref="AC35:AC41" si="25">IF(5 = Q35, K35 * -1, K35)</f>
        <v>2481.7199999999998</v>
      </c>
      <c r="AD35" s="12">
        <f t="shared" ref="AD35:AD41" si="26">IF(5 = Q35, L35 * -1, L35)</f>
        <v>2488.67</v>
      </c>
      <c r="AE35" s="12">
        <f t="shared" ref="AE35:AE41" si="27">IF(5 = Q35, M35 * -1, M35)</f>
        <v>2568.4</v>
      </c>
      <c r="AF35" s="12">
        <f t="shared" ref="AF35:AF41" si="28">IF(5 = Q35, N35 * -1, N35)</f>
        <v>2362.21</v>
      </c>
      <c r="AG35" s="12">
        <f t="shared" ref="AG35:AG41" si="29">IF(5 = Q35, O35 * -1, O35)</f>
        <v>31031.45</v>
      </c>
    </row>
    <row r="36" spans="1:33" x14ac:dyDescent="0.25">
      <c r="A36" s="10" t="s">
        <v>226</v>
      </c>
      <c r="B36" s="1" t="s">
        <v>227</v>
      </c>
      <c r="C36" s="2">
        <v>14696.16</v>
      </c>
      <c r="D36" s="2">
        <v>15301.31</v>
      </c>
      <c r="E36" s="2">
        <v>17887.310000000001</v>
      </c>
      <c r="F36" s="2">
        <v>16769.580000000002</v>
      </c>
      <c r="G36" s="2">
        <v>14934.49</v>
      </c>
      <c r="H36" s="2">
        <v>19154.11</v>
      </c>
      <c r="I36" s="2">
        <v>17856.52</v>
      </c>
      <c r="J36" s="2">
        <v>19866.14</v>
      </c>
      <c r="K36" s="2">
        <v>22003.09</v>
      </c>
      <c r="L36" s="2">
        <v>19535.96</v>
      </c>
      <c r="M36" s="2">
        <v>19922.34</v>
      </c>
      <c r="N36" s="2">
        <v>14970.93</v>
      </c>
      <c r="O36" s="2">
        <v>212897.94</v>
      </c>
      <c r="Q36" s="11">
        <v>4</v>
      </c>
      <c r="R36" s="1" t="s">
        <v>320</v>
      </c>
      <c r="U36" s="12">
        <f t="shared" si="17"/>
        <v>14696.16</v>
      </c>
      <c r="V36" s="12">
        <f t="shared" si="18"/>
        <v>15301.31</v>
      </c>
      <c r="W36" s="12">
        <f t="shared" si="19"/>
        <v>17887.310000000001</v>
      </c>
      <c r="X36" s="12">
        <f t="shared" si="20"/>
        <v>16769.580000000002</v>
      </c>
      <c r="Y36" s="12">
        <f t="shared" si="21"/>
        <v>14934.49</v>
      </c>
      <c r="Z36" s="12">
        <f t="shared" si="22"/>
        <v>19154.11</v>
      </c>
      <c r="AA36" s="12">
        <f t="shared" si="23"/>
        <v>17856.52</v>
      </c>
      <c r="AB36" s="12">
        <f t="shared" si="24"/>
        <v>19866.14</v>
      </c>
      <c r="AC36" s="12">
        <f t="shared" si="25"/>
        <v>22003.09</v>
      </c>
      <c r="AD36" s="12">
        <f t="shared" si="26"/>
        <v>19535.96</v>
      </c>
      <c r="AE36" s="12">
        <f t="shared" si="27"/>
        <v>19922.34</v>
      </c>
      <c r="AF36" s="12">
        <f t="shared" si="28"/>
        <v>14970.93</v>
      </c>
      <c r="AG36" s="12">
        <f t="shared" si="29"/>
        <v>212897.94</v>
      </c>
    </row>
    <row r="37" spans="1:33" x14ac:dyDescent="0.25">
      <c r="A37" s="10" t="s">
        <v>268</v>
      </c>
      <c r="B37" s="1" t="s">
        <v>269</v>
      </c>
      <c r="C37" s="2">
        <v>4982.7700000000004</v>
      </c>
      <c r="D37" s="2">
        <v>6442.62</v>
      </c>
      <c r="E37" s="2">
        <v>8381.91</v>
      </c>
      <c r="F37" s="2">
        <v>9727.61</v>
      </c>
      <c r="G37" s="2">
        <v>7719.45</v>
      </c>
      <c r="H37" s="2">
        <v>6575.44</v>
      </c>
      <c r="I37" s="2">
        <v>3612.57</v>
      </c>
      <c r="J37" s="2">
        <v>1657.28</v>
      </c>
      <c r="K37" s="2">
        <v>3390.4</v>
      </c>
      <c r="L37" s="2">
        <v>4061.03</v>
      </c>
      <c r="M37" s="2">
        <v>3939.21</v>
      </c>
      <c r="N37" s="2">
        <v>3505.71</v>
      </c>
      <c r="O37" s="2">
        <v>63996</v>
      </c>
      <c r="Q37" s="11">
        <v>4</v>
      </c>
      <c r="R37" s="1" t="s">
        <v>320</v>
      </c>
      <c r="U37" s="12">
        <f t="shared" si="17"/>
        <v>4982.7700000000004</v>
      </c>
      <c r="V37" s="12">
        <f t="shared" si="18"/>
        <v>6442.62</v>
      </c>
      <c r="W37" s="12">
        <f t="shared" si="19"/>
        <v>8381.91</v>
      </c>
      <c r="X37" s="12">
        <f t="shared" si="20"/>
        <v>9727.61</v>
      </c>
      <c r="Y37" s="12">
        <f t="shared" si="21"/>
        <v>7719.45</v>
      </c>
      <c r="Z37" s="12">
        <f t="shared" si="22"/>
        <v>6575.44</v>
      </c>
      <c r="AA37" s="12">
        <f t="shared" si="23"/>
        <v>3612.57</v>
      </c>
      <c r="AB37" s="12">
        <f t="shared" si="24"/>
        <v>1657.28</v>
      </c>
      <c r="AC37" s="12">
        <f t="shared" si="25"/>
        <v>3390.4</v>
      </c>
      <c r="AD37" s="12">
        <f t="shared" si="26"/>
        <v>4061.03</v>
      </c>
      <c r="AE37" s="12">
        <f t="shared" si="27"/>
        <v>3939.21</v>
      </c>
      <c r="AF37" s="12">
        <f t="shared" si="28"/>
        <v>3505.71</v>
      </c>
      <c r="AG37" s="12">
        <f t="shared" si="29"/>
        <v>63996</v>
      </c>
    </row>
    <row r="38" spans="1:33" x14ac:dyDescent="0.25">
      <c r="A38" s="10" t="s">
        <v>175</v>
      </c>
      <c r="B38" s="1" t="s">
        <v>174</v>
      </c>
      <c r="C38" s="2">
        <v>3977.69</v>
      </c>
      <c r="D38" s="2">
        <v>3176.53</v>
      </c>
      <c r="E38" s="2">
        <v>3192.24</v>
      </c>
      <c r="F38" s="2">
        <v>3383.38</v>
      </c>
      <c r="G38" s="2">
        <v>3058.42</v>
      </c>
      <c r="H38" s="2">
        <v>4099.1099999999997</v>
      </c>
      <c r="I38" s="2">
        <v>3600.74</v>
      </c>
      <c r="J38" s="2">
        <v>3987.53</v>
      </c>
      <c r="K38" s="2">
        <v>5160.13</v>
      </c>
      <c r="L38" s="2">
        <v>5300.36</v>
      </c>
      <c r="M38" s="2">
        <v>4992.82</v>
      </c>
      <c r="N38" s="2">
        <v>3925.17</v>
      </c>
      <c r="O38" s="2">
        <v>47854.12</v>
      </c>
      <c r="Q38" s="11">
        <v>4</v>
      </c>
      <c r="R38" s="1" t="s">
        <v>320</v>
      </c>
      <c r="U38" s="12">
        <f t="shared" si="17"/>
        <v>3977.69</v>
      </c>
      <c r="V38" s="12">
        <f t="shared" si="18"/>
        <v>3176.53</v>
      </c>
      <c r="W38" s="12">
        <f t="shared" si="19"/>
        <v>3192.24</v>
      </c>
      <c r="X38" s="12">
        <f t="shared" si="20"/>
        <v>3383.38</v>
      </c>
      <c r="Y38" s="12">
        <f t="shared" si="21"/>
        <v>3058.42</v>
      </c>
      <c r="Z38" s="12">
        <f t="shared" si="22"/>
        <v>4099.1099999999997</v>
      </c>
      <c r="AA38" s="12">
        <f t="shared" si="23"/>
        <v>3600.74</v>
      </c>
      <c r="AB38" s="12">
        <f t="shared" si="24"/>
        <v>3987.53</v>
      </c>
      <c r="AC38" s="12">
        <f t="shared" si="25"/>
        <v>5160.13</v>
      </c>
      <c r="AD38" s="12">
        <f t="shared" si="26"/>
        <v>5300.36</v>
      </c>
      <c r="AE38" s="12">
        <f t="shared" si="27"/>
        <v>4992.82</v>
      </c>
      <c r="AF38" s="12">
        <f t="shared" si="28"/>
        <v>3925.17</v>
      </c>
      <c r="AG38" s="12">
        <f t="shared" si="29"/>
        <v>47854.12</v>
      </c>
    </row>
    <row r="39" spans="1:33" x14ac:dyDescent="0.25">
      <c r="A39" s="10" t="s">
        <v>323</v>
      </c>
      <c r="B39" s="1" t="s">
        <v>324</v>
      </c>
      <c r="C39" s="2">
        <v>6557.33</v>
      </c>
      <c r="D39" s="2">
        <v>6751.29</v>
      </c>
      <c r="E39" s="2">
        <v>6786.2</v>
      </c>
      <c r="F39" s="2">
        <v>6655.08</v>
      </c>
      <c r="G39" s="2">
        <v>6545.28</v>
      </c>
      <c r="H39" s="2">
        <v>6314.33</v>
      </c>
      <c r="I39" s="2">
        <v>6423.09</v>
      </c>
      <c r="J39" s="2">
        <v>6370.78</v>
      </c>
      <c r="K39" s="2">
        <v>6309.92</v>
      </c>
      <c r="L39" s="2">
        <v>6131.04</v>
      </c>
      <c r="M39" s="2">
        <v>6380.09</v>
      </c>
      <c r="N39" s="2">
        <v>6306</v>
      </c>
      <c r="O39" s="2">
        <v>77530.429999999993</v>
      </c>
      <c r="Q39" s="11">
        <v>4</v>
      </c>
      <c r="R39" s="1" t="s">
        <v>320</v>
      </c>
      <c r="U39" s="12">
        <f t="shared" si="17"/>
        <v>6557.33</v>
      </c>
      <c r="V39" s="12">
        <f t="shared" si="18"/>
        <v>6751.29</v>
      </c>
      <c r="W39" s="12">
        <f t="shared" si="19"/>
        <v>6786.2</v>
      </c>
      <c r="X39" s="12">
        <f t="shared" si="20"/>
        <v>6655.08</v>
      </c>
      <c r="Y39" s="12">
        <f t="shared" si="21"/>
        <v>6545.28</v>
      </c>
      <c r="Z39" s="12">
        <f t="shared" si="22"/>
        <v>6314.33</v>
      </c>
      <c r="AA39" s="12">
        <f t="shared" si="23"/>
        <v>6423.09</v>
      </c>
      <c r="AB39" s="12">
        <f t="shared" si="24"/>
        <v>6370.78</v>
      </c>
      <c r="AC39" s="12">
        <f t="shared" si="25"/>
        <v>6309.92</v>
      </c>
      <c r="AD39" s="12">
        <f t="shared" si="26"/>
        <v>6131.04</v>
      </c>
      <c r="AE39" s="12">
        <f t="shared" si="27"/>
        <v>6380.09</v>
      </c>
      <c r="AF39" s="12">
        <f t="shared" si="28"/>
        <v>6306</v>
      </c>
      <c r="AG39" s="12">
        <f t="shared" si="29"/>
        <v>77530.429999999993</v>
      </c>
    </row>
    <row r="40" spans="1:33" x14ac:dyDescent="0.25">
      <c r="A40" s="10" t="s">
        <v>228</v>
      </c>
      <c r="B40" s="1" t="s">
        <v>258</v>
      </c>
      <c r="C40" s="2">
        <v>-2165.79</v>
      </c>
      <c r="D40" s="2">
        <v>322.8</v>
      </c>
      <c r="E40" s="2">
        <v>1341.21</v>
      </c>
      <c r="F40" s="2">
        <v>134.62</v>
      </c>
      <c r="G40" s="2">
        <v>54.18</v>
      </c>
      <c r="H40" s="2">
        <v>-64.81</v>
      </c>
      <c r="I40" s="2">
        <v>-349.18</v>
      </c>
      <c r="J40" s="2">
        <v>-401.41</v>
      </c>
      <c r="K40" s="2">
        <v>-219.93</v>
      </c>
      <c r="L40" s="2">
        <v>-197.48</v>
      </c>
      <c r="M40" s="2">
        <v>1381.96</v>
      </c>
      <c r="N40" s="2">
        <v>-1713.54</v>
      </c>
      <c r="O40" s="2">
        <v>-1877.37</v>
      </c>
      <c r="Q40" s="11">
        <v>4</v>
      </c>
      <c r="R40" s="1" t="s">
        <v>320</v>
      </c>
      <c r="U40" s="12">
        <f t="shared" si="17"/>
        <v>-2165.79</v>
      </c>
      <c r="V40" s="12">
        <f t="shared" si="18"/>
        <v>322.8</v>
      </c>
      <c r="W40" s="12">
        <f t="shared" si="19"/>
        <v>1341.21</v>
      </c>
      <c r="X40" s="12">
        <f t="shared" si="20"/>
        <v>134.62</v>
      </c>
      <c r="Y40" s="12">
        <f t="shared" si="21"/>
        <v>54.18</v>
      </c>
      <c r="Z40" s="12">
        <f t="shared" si="22"/>
        <v>-64.81</v>
      </c>
      <c r="AA40" s="12">
        <f t="shared" si="23"/>
        <v>-349.18</v>
      </c>
      <c r="AB40" s="12">
        <f t="shared" si="24"/>
        <v>-401.41</v>
      </c>
      <c r="AC40" s="12">
        <f t="shared" si="25"/>
        <v>-219.93</v>
      </c>
      <c r="AD40" s="12">
        <f t="shared" si="26"/>
        <v>-197.48</v>
      </c>
      <c r="AE40" s="12">
        <f t="shared" si="27"/>
        <v>1381.96</v>
      </c>
      <c r="AF40" s="12">
        <f t="shared" si="28"/>
        <v>-1713.54</v>
      </c>
      <c r="AG40" s="12">
        <f t="shared" si="29"/>
        <v>-1877.37</v>
      </c>
    </row>
    <row r="41" spans="1:33" x14ac:dyDescent="0.25">
      <c r="A41" s="10" t="s">
        <v>270</v>
      </c>
      <c r="B41" s="1" t="s">
        <v>271</v>
      </c>
      <c r="C41" s="2">
        <v>0</v>
      </c>
      <c r="D41" s="2">
        <v>0</v>
      </c>
      <c r="E41" s="2">
        <v>254.03</v>
      </c>
      <c r="F41" s="2">
        <v>905.69</v>
      </c>
      <c r="G41" s="2">
        <v>1580.66</v>
      </c>
      <c r="H41" s="2">
        <v>2302.48</v>
      </c>
      <c r="I41" s="2">
        <v>3221.24</v>
      </c>
      <c r="J41" s="2">
        <v>3962.91</v>
      </c>
      <c r="K41" s="2">
        <v>4608.34</v>
      </c>
      <c r="L41" s="2">
        <v>5130.49</v>
      </c>
      <c r="M41" s="2">
        <v>5845.82</v>
      </c>
      <c r="N41" s="2">
        <v>6244.44</v>
      </c>
      <c r="O41" s="2">
        <v>34056.1</v>
      </c>
      <c r="Q41" s="11">
        <v>4</v>
      </c>
      <c r="R41" s="1" t="s">
        <v>320</v>
      </c>
      <c r="U41" s="12">
        <f t="shared" si="17"/>
        <v>0</v>
      </c>
      <c r="V41" s="12">
        <f t="shared" si="18"/>
        <v>0</v>
      </c>
      <c r="W41" s="12">
        <f t="shared" si="19"/>
        <v>254.03</v>
      </c>
      <c r="X41" s="12">
        <f t="shared" si="20"/>
        <v>905.69</v>
      </c>
      <c r="Y41" s="12">
        <f t="shared" si="21"/>
        <v>1580.66</v>
      </c>
      <c r="Z41" s="12">
        <f t="shared" si="22"/>
        <v>2302.48</v>
      </c>
      <c r="AA41" s="12">
        <f t="shared" si="23"/>
        <v>3221.24</v>
      </c>
      <c r="AB41" s="12">
        <f t="shared" si="24"/>
        <v>3962.91</v>
      </c>
      <c r="AC41" s="12">
        <f t="shared" si="25"/>
        <v>4608.34</v>
      </c>
      <c r="AD41" s="12">
        <f t="shared" si="26"/>
        <v>5130.49</v>
      </c>
      <c r="AE41" s="12">
        <f t="shared" si="27"/>
        <v>5845.82</v>
      </c>
      <c r="AF41" s="12">
        <f t="shared" si="28"/>
        <v>6244.44</v>
      </c>
      <c r="AG41" s="12">
        <f t="shared" si="29"/>
        <v>34056.1</v>
      </c>
    </row>
    <row r="42" spans="1:33" x14ac:dyDescent="0.25">
      <c r="B42" s="3" t="s">
        <v>173</v>
      </c>
      <c r="C42" s="13">
        <f>IF(5 = Q42, U42 * -1, U42)</f>
        <v>30735.449999999997</v>
      </c>
      <c r="D42" s="13">
        <f>IF(5 = Q42, V42 * -1, V42)</f>
        <v>34830.18</v>
      </c>
      <c r="E42" s="13">
        <f>IF(5 = Q42, W42 * -1, W42)</f>
        <v>40687.049999999996</v>
      </c>
      <c r="F42" s="13">
        <f>IF(5 = Q42, X42 * -1, X42)</f>
        <v>40323.950000000004</v>
      </c>
      <c r="G42" s="13">
        <f>IF(5 = Q42, Y42 * -1, Y42)</f>
        <v>36089.75</v>
      </c>
      <c r="H42" s="13">
        <f>IF(5 = Q42, Z42 * -1, Z42)</f>
        <v>41137.290000000008</v>
      </c>
      <c r="I42" s="13">
        <f>IF(5 = Q42, AA42 * -1, AA42)</f>
        <v>36921.78</v>
      </c>
      <c r="J42" s="13">
        <f>IF(5 = Q42, AB42 * -1, AB42)</f>
        <v>37947.919999999998</v>
      </c>
      <c r="K42" s="13">
        <f>IF(5 = Q42, AC42 * -1, AC42)</f>
        <v>43733.67</v>
      </c>
      <c r="L42" s="13">
        <f>IF(5 = Q42, AD42 * -1, AD42)</f>
        <v>42450.069999999992</v>
      </c>
      <c r="M42" s="13">
        <f>IF(5 = Q42, AE42 * -1, AE42)</f>
        <v>45030.64</v>
      </c>
      <c r="N42" s="13">
        <f>IF(5 = Q42, AF42 * -1, AF42)</f>
        <v>35600.92</v>
      </c>
      <c r="O42" s="13">
        <f>IF(5 = Q42, AG42 * -1, AG42)</f>
        <v>465488.67</v>
      </c>
      <c r="Q42" s="14">
        <v>4</v>
      </c>
      <c r="R42" s="17" t="str">
        <f>R41</f>
        <v>Argenta Apartments</v>
      </c>
      <c r="S42" s="17">
        <f>S41</f>
        <v>0</v>
      </c>
      <c r="T42" s="14">
        <f>T41</f>
        <v>0</v>
      </c>
      <c r="U42" s="15">
        <f t="shared" ref="U42:AG42" si="30">SUM(U35:U41)</f>
        <v>30735.449999999997</v>
      </c>
      <c r="V42" s="15">
        <f t="shared" si="30"/>
        <v>34830.18</v>
      </c>
      <c r="W42" s="15">
        <f t="shared" si="30"/>
        <v>40687.049999999996</v>
      </c>
      <c r="X42" s="15">
        <f t="shared" si="30"/>
        <v>40323.950000000004</v>
      </c>
      <c r="Y42" s="15">
        <f t="shared" si="30"/>
        <v>36089.75</v>
      </c>
      <c r="Z42" s="15">
        <f t="shared" si="30"/>
        <v>41137.290000000008</v>
      </c>
      <c r="AA42" s="15">
        <f t="shared" si="30"/>
        <v>36921.78</v>
      </c>
      <c r="AB42" s="15">
        <f t="shared" si="30"/>
        <v>37947.919999999998</v>
      </c>
      <c r="AC42" s="15">
        <f t="shared" si="30"/>
        <v>43733.67</v>
      </c>
      <c r="AD42" s="15">
        <f t="shared" si="30"/>
        <v>42450.069999999992</v>
      </c>
      <c r="AE42" s="15">
        <f t="shared" si="30"/>
        <v>45030.64</v>
      </c>
      <c r="AF42" s="15">
        <f t="shared" si="30"/>
        <v>35600.92</v>
      </c>
      <c r="AG42" s="15">
        <f t="shared" si="30"/>
        <v>465488.67</v>
      </c>
    </row>
    <row r="44" spans="1:33" x14ac:dyDescent="0.25">
      <c r="A44" s="18" t="s">
        <v>172</v>
      </c>
    </row>
    <row r="45" spans="1:33" x14ac:dyDescent="0.25">
      <c r="A45" s="10" t="s">
        <v>110</v>
      </c>
      <c r="B45" s="1" t="s">
        <v>109</v>
      </c>
      <c r="C45" s="2">
        <v>3250</v>
      </c>
      <c r="D45" s="2">
        <v>2125</v>
      </c>
      <c r="E45" s="2">
        <v>875</v>
      </c>
      <c r="F45" s="2">
        <v>3250</v>
      </c>
      <c r="G45" s="2">
        <v>7120</v>
      </c>
      <c r="H45" s="2">
        <v>5100</v>
      </c>
      <c r="I45" s="2">
        <v>4243.76</v>
      </c>
      <c r="J45" s="2">
        <v>3000</v>
      </c>
      <c r="K45" s="2">
        <v>100</v>
      </c>
      <c r="L45" s="2">
        <v>3420</v>
      </c>
      <c r="M45" s="2">
        <v>4250</v>
      </c>
      <c r="N45" s="2">
        <v>4250</v>
      </c>
      <c r="O45" s="2">
        <v>40983.760000000002</v>
      </c>
      <c r="Q45" s="11">
        <v>4</v>
      </c>
      <c r="R45" s="1" t="s">
        <v>320</v>
      </c>
      <c r="U45" s="12">
        <f t="shared" ref="U45:U52" si="31">IF(5 = Q45, C45 * -1, C45)</f>
        <v>3250</v>
      </c>
      <c r="V45" s="12">
        <f t="shared" ref="V45:V52" si="32">IF(5 = Q45, D45 * -1, D45)</f>
        <v>2125</v>
      </c>
      <c r="W45" s="12">
        <f t="shared" ref="W45:W52" si="33">IF(5 = Q45, E45 * -1, E45)</f>
        <v>875</v>
      </c>
      <c r="X45" s="12">
        <f t="shared" ref="X45:X52" si="34">IF(5 = Q45, F45 * -1, F45)</f>
        <v>3250</v>
      </c>
      <c r="Y45" s="12">
        <f t="shared" ref="Y45:Y52" si="35">IF(5 = Q45, G45 * -1, G45)</f>
        <v>7120</v>
      </c>
      <c r="Z45" s="12">
        <f t="shared" ref="Z45:Z52" si="36">IF(5 = Q45, H45 * -1, H45)</f>
        <v>5100</v>
      </c>
      <c r="AA45" s="12">
        <f t="shared" ref="AA45:AA52" si="37">IF(5 = Q45, I45 * -1, I45)</f>
        <v>4243.76</v>
      </c>
      <c r="AB45" s="12">
        <f t="shared" ref="AB45:AB52" si="38">IF(5 = Q45, J45 * -1, J45)</f>
        <v>3000</v>
      </c>
      <c r="AC45" s="12">
        <f t="shared" ref="AC45:AC52" si="39">IF(5 = Q45, K45 * -1, K45)</f>
        <v>100</v>
      </c>
      <c r="AD45" s="12">
        <f t="shared" ref="AD45:AD52" si="40">IF(5 = Q45, L45 * -1, L45)</f>
        <v>3420</v>
      </c>
      <c r="AE45" s="12">
        <f t="shared" ref="AE45:AE52" si="41">IF(5 = Q45, M45 * -1, M45)</f>
        <v>4250</v>
      </c>
      <c r="AF45" s="12">
        <f t="shared" ref="AF45:AF52" si="42">IF(5 = Q45, N45 * -1, N45)</f>
        <v>4250</v>
      </c>
      <c r="AG45" s="12">
        <f t="shared" ref="AG45:AG52" si="43">IF(5 = Q45, O45 * -1, O45)</f>
        <v>40983.760000000002</v>
      </c>
    </row>
    <row r="46" spans="1:33" x14ac:dyDescent="0.25">
      <c r="A46" s="10" t="s">
        <v>108</v>
      </c>
      <c r="B46" s="1" t="s">
        <v>107</v>
      </c>
      <c r="C46" s="2">
        <v>1650</v>
      </c>
      <c r="D46" s="2">
        <v>2300</v>
      </c>
      <c r="E46" s="2">
        <v>1850</v>
      </c>
      <c r="F46" s="2">
        <v>2450</v>
      </c>
      <c r="G46" s="2">
        <v>2191.0100000000002</v>
      </c>
      <c r="H46" s="2">
        <v>2575</v>
      </c>
      <c r="I46" s="2">
        <v>2350</v>
      </c>
      <c r="J46" s="2">
        <v>1650</v>
      </c>
      <c r="K46" s="2">
        <v>575</v>
      </c>
      <c r="L46" s="2">
        <v>2050</v>
      </c>
      <c r="M46" s="2">
        <v>1700</v>
      </c>
      <c r="N46" s="2">
        <v>1850</v>
      </c>
      <c r="O46" s="2">
        <v>23191.01</v>
      </c>
      <c r="Q46" s="11">
        <v>4</v>
      </c>
      <c r="R46" s="1" t="s">
        <v>320</v>
      </c>
      <c r="U46" s="12">
        <f t="shared" si="31"/>
        <v>1650</v>
      </c>
      <c r="V46" s="12">
        <f t="shared" si="32"/>
        <v>2300</v>
      </c>
      <c r="W46" s="12">
        <f t="shared" si="33"/>
        <v>1850</v>
      </c>
      <c r="X46" s="12">
        <f t="shared" si="34"/>
        <v>2450</v>
      </c>
      <c r="Y46" s="12">
        <f t="shared" si="35"/>
        <v>2191.0100000000002</v>
      </c>
      <c r="Z46" s="12">
        <f t="shared" si="36"/>
        <v>2575</v>
      </c>
      <c r="AA46" s="12">
        <f t="shared" si="37"/>
        <v>2350</v>
      </c>
      <c r="AB46" s="12">
        <f t="shared" si="38"/>
        <v>1650</v>
      </c>
      <c r="AC46" s="12">
        <f t="shared" si="39"/>
        <v>575</v>
      </c>
      <c r="AD46" s="12">
        <f t="shared" si="40"/>
        <v>2050</v>
      </c>
      <c r="AE46" s="12">
        <f t="shared" si="41"/>
        <v>1700</v>
      </c>
      <c r="AF46" s="12">
        <f t="shared" si="42"/>
        <v>1850</v>
      </c>
      <c r="AG46" s="12">
        <f t="shared" si="43"/>
        <v>23191.01</v>
      </c>
    </row>
    <row r="47" spans="1:33" x14ac:dyDescent="0.25">
      <c r="A47" s="10" t="s">
        <v>106</v>
      </c>
      <c r="B47" s="1" t="s">
        <v>105</v>
      </c>
      <c r="C47" s="2">
        <v>8849.1299999999992</v>
      </c>
      <c r="D47" s="2">
        <v>7461.1</v>
      </c>
      <c r="E47" s="2">
        <v>7219</v>
      </c>
      <c r="F47" s="2">
        <v>7462</v>
      </c>
      <c r="G47" s="2">
        <v>8228.5</v>
      </c>
      <c r="H47" s="2">
        <v>7470.92</v>
      </c>
      <c r="I47" s="2">
        <v>7839.5</v>
      </c>
      <c r="J47" s="2">
        <v>5412.81</v>
      </c>
      <c r="K47" s="2">
        <v>7585.35</v>
      </c>
      <c r="L47" s="2">
        <v>8239.5</v>
      </c>
      <c r="M47" s="2">
        <v>7605.9</v>
      </c>
      <c r="N47" s="2">
        <v>6860.77</v>
      </c>
      <c r="O47" s="2">
        <v>90234.48</v>
      </c>
      <c r="Q47" s="11">
        <v>4</v>
      </c>
      <c r="R47" s="1" t="s">
        <v>320</v>
      </c>
      <c r="U47" s="12">
        <f t="shared" si="31"/>
        <v>8849.1299999999992</v>
      </c>
      <c r="V47" s="12">
        <f t="shared" si="32"/>
        <v>7461.1</v>
      </c>
      <c r="W47" s="12">
        <f t="shared" si="33"/>
        <v>7219</v>
      </c>
      <c r="X47" s="12">
        <f t="shared" si="34"/>
        <v>7462</v>
      </c>
      <c r="Y47" s="12">
        <f t="shared" si="35"/>
        <v>8228.5</v>
      </c>
      <c r="Z47" s="12">
        <f t="shared" si="36"/>
        <v>7470.92</v>
      </c>
      <c r="AA47" s="12">
        <f t="shared" si="37"/>
        <v>7839.5</v>
      </c>
      <c r="AB47" s="12">
        <f t="shared" si="38"/>
        <v>5412.81</v>
      </c>
      <c r="AC47" s="12">
        <f t="shared" si="39"/>
        <v>7585.35</v>
      </c>
      <c r="AD47" s="12">
        <f t="shared" si="40"/>
        <v>8239.5</v>
      </c>
      <c r="AE47" s="12">
        <f t="shared" si="41"/>
        <v>7605.9</v>
      </c>
      <c r="AF47" s="12">
        <f t="shared" si="42"/>
        <v>6860.77</v>
      </c>
      <c r="AG47" s="12">
        <f t="shared" si="43"/>
        <v>90234.48</v>
      </c>
    </row>
    <row r="48" spans="1:33" x14ac:dyDescent="0.25">
      <c r="A48" s="10" t="s">
        <v>104</v>
      </c>
      <c r="B48" s="1" t="s">
        <v>103</v>
      </c>
      <c r="C48" s="2">
        <v>350</v>
      </c>
      <c r="D48" s="2">
        <v>2150</v>
      </c>
      <c r="E48" s="2">
        <v>1750</v>
      </c>
      <c r="F48" s="2">
        <v>1050</v>
      </c>
      <c r="G48" s="2">
        <v>1400</v>
      </c>
      <c r="H48" s="2">
        <v>1750</v>
      </c>
      <c r="I48" s="2">
        <v>1050</v>
      </c>
      <c r="J48" s="2">
        <v>700</v>
      </c>
      <c r="K48" s="2">
        <v>1050</v>
      </c>
      <c r="L48" s="2">
        <v>350</v>
      </c>
      <c r="M48" s="2">
        <v>1400</v>
      </c>
      <c r="N48" s="2">
        <v>700</v>
      </c>
      <c r="O48" s="2">
        <v>13700</v>
      </c>
      <c r="Q48" s="11">
        <v>4</v>
      </c>
      <c r="R48" s="1" t="s">
        <v>320</v>
      </c>
      <c r="U48" s="12">
        <f t="shared" si="31"/>
        <v>350</v>
      </c>
      <c r="V48" s="12">
        <f t="shared" si="32"/>
        <v>2150</v>
      </c>
      <c r="W48" s="12">
        <f t="shared" si="33"/>
        <v>1750</v>
      </c>
      <c r="X48" s="12">
        <f t="shared" si="34"/>
        <v>1050</v>
      </c>
      <c r="Y48" s="12">
        <f t="shared" si="35"/>
        <v>1400</v>
      </c>
      <c r="Z48" s="12">
        <f t="shared" si="36"/>
        <v>1750</v>
      </c>
      <c r="AA48" s="12">
        <f t="shared" si="37"/>
        <v>1050</v>
      </c>
      <c r="AB48" s="12">
        <f t="shared" si="38"/>
        <v>700</v>
      </c>
      <c r="AC48" s="12">
        <f t="shared" si="39"/>
        <v>1050</v>
      </c>
      <c r="AD48" s="12">
        <f t="shared" si="40"/>
        <v>350</v>
      </c>
      <c r="AE48" s="12">
        <f t="shared" si="41"/>
        <v>1400</v>
      </c>
      <c r="AF48" s="12">
        <f t="shared" si="42"/>
        <v>700</v>
      </c>
      <c r="AG48" s="12">
        <f t="shared" si="43"/>
        <v>13700</v>
      </c>
    </row>
    <row r="49" spans="1:33" x14ac:dyDescent="0.25">
      <c r="A49" s="10" t="s">
        <v>102</v>
      </c>
      <c r="B49" s="1" t="s">
        <v>101</v>
      </c>
      <c r="C49" s="2">
        <v>9591.64</v>
      </c>
      <c r="D49" s="2">
        <v>-5289.81</v>
      </c>
      <c r="E49" s="2">
        <v>5940</v>
      </c>
      <c r="F49" s="2">
        <v>11356.32</v>
      </c>
      <c r="G49" s="2">
        <v>-2648.19</v>
      </c>
      <c r="H49" s="2">
        <v>-946.11</v>
      </c>
      <c r="I49" s="2">
        <v>13022.96</v>
      </c>
      <c r="J49" s="2">
        <v>9110</v>
      </c>
      <c r="K49" s="2">
        <v>8005.19</v>
      </c>
      <c r="L49" s="2">
        <v>846.49</v>
      </c>
      <c r="M49" s="2">
        <v>13668.5</v>
      </c>
      <c r="N49" s="2">
        <v>1763.98</v>
      </c>
      <c r="O49" s="2">
        <v>64420.97</v>
      </c>
      <c r="Q49" s="11">
        <v>4</v>
      </c>
      <c r="R49" s="1" t="s">
        <v>320</v>
      </c>
      <c r="U49" s="12">
        <f t="shared" si="31"/>
        <v>9591.64</v>
      </c>
      <c r="V49" s="12">
        <f t="shared" si="32"/>
        <v>-5289.81</v>
      </c>
      <c r="W49" s="12">
        <f t="shared" si="33"/>
        <v>5940</v>
      </c>
      <c r="X49" s="12">
        <f t="shared" si="34"/>
        <v>11356.32</v>
      </c>
      <c r="Y49" s="12">
        <f t="shared" si="35"/>
        <v>-2648.19</v>
      </c>
      <c r="Z49" s="12">
        <f t="shared" si="36"/>
        <v>-946.11</v>
      </c>
      <c r="AA49" s="12">
        <f t="shared" si="37"/>
        <v>13022.96</v>
      </c>
      <c r="AB49" s="12">
        <f t="shared" si="38"/>
        <v>9110</v>
      </c>
      <c r="AC49" s="12">
        <f t="shared" si="39"/>
        <v>8005.19</v>
      </c>
      <c r="AD49" s="12">
        <f t="shared" si="40"/>
        <v>846.49</v>
      </c>
      <c r="AE49" s="12">
        <f t="shared" si="41"/>
        <v>13668.5</v>
      </c>
      <c r="AF49" s="12">
        <f t="shared" si="42"/>
        <v>1763.98</v>
      </c>
      <c r="AG49" s="12">
        <f t="shared" si="43"/>
        <v>64420.97</v>
      </c>
    </row>
    <row r="50" spans="1:33" x14ac:dyDescent="0.25">
      <c r="A50" s="10" t="s">
        <v>100</v>
      </c>
      <c r="B50" s="1" t="s">
        <v>99</v>
      </c>
      <c r="C50" s="2">
        <v>-300</v>
      </c>
      <c r="D50" s="2">
        <v>0</v>
      </c>
      <c r="E50" s="2">
        <v>200</v>
      </c>
      <c r="F50" s="2">
        <v>1000</v>
      </c>
      <c r="G50" s="2">
        <v>-150</v>
      </c>
      <c r="H50" s="2">
        <v>-350</v>
      </c>
      <c r="I50" s="2">
        <v>0</v>
      </c>
      <c r="J50" s="2">
        <v>0</v>
      </c>
      <c r="K50" s="2">
        <v>0</v>
      </c>
      <c r="L50" s="2">
        <v>500</v>
      </c>
      <c r="M50" s="2">
        <v>0</v>
      </c>
      <c r="N50" s="2">
        <v>-500</v>
      </c>
      <c r="O50" s="2">
        <v>400</v>
      </c>
      <c r="Q50" s="11">
        <v>4</v>
      </c>
      <c r="R50" s="1" t="s">
        <v>320</v>
      </c>
      <c r="U50" s="12">
        <f t="shared" si="31"/>
        <v>-300</v>
      </c>
      <c r="V50" s="12">
        <f t="shared" si="32"/>
        <v>0</v>
      </c>
      <c r="W50" s="12">
        <f t="shared" si="33"/>
        <v>200</v>
      </c>
      <c r="X50" s="12">
        <f t="shared" si="34"/>
        <v>1000</v>
      </c>
      <c r="Y50" s="12">
        <f t="shared" si="35"/>
        <v>-150</v>
      </c>
      <c r="Z50" s="12">
        <f t="shared" si="36"/>
        <v>-350</v>
      </c>
      <c r="AA50" s="12">
        <f t="shared" si="37"/>
        <v>0</v>
      </c>
      <c r="AB50" s="12">
        <f t="shared" si="38"/>
        <v>0</v>
      </c>
      <c r="AC50" s="12">
        <f t="shared" si="39"/>
        <v>0</v>
      </c>
      <c r="AD50" s="12">
        <f t="shared" si="40"/>
        <v>500</v>
      </c>
      <c r="AE50" s="12">
        <f t="shared" si="41"/>
        <v>0</v>
      </c>
      <c r="AF50" s="12">
        <f t="shared" si="42"/>
        <v>-500</v>
      </c>
      <c r="AG50" s="12">
        <f t="shared" si="43"/>
        <v>400</v>
      </c>
    </row>
    <row r="51" spans="1:33" x14ac:dyDescent="0.25">
      <c r="A51" s="10" t="s">
        <v>295</v>
      </c>
      <c r="B51" s="1" t="s">
        <v>308</v>
      </c>
      <c r="C51" s="2">
        <v>3633.37</v>
      </c>
      <c r="D51" s="2">
        <v>3561.39</v>
      </c>
      <c r="E51" s="2">
        <v>3593.33</v>
      </c>
      <c r="F51" s="2">
        <v>5248.5</v>
      </c>
      <c r="G51" s="2">
        <v>4760.79</v>
      </c>
      <c r="H51" s="2">
        <v>4436.8999999999996</v>
      </c>
      <c r="I51" s="2">
        <v>4619.8100000000004</v>
      </c>
      <c r="J51" s="2">
        <v>4586.71</v>
      </c>
      <c r="K51" s="2">
        <v>4581.1899999999996</v>
      </c>
      <c r="L51" s="2">
        <v>4390.01</v>
      </c>
      <c r="M51" s="2">
        <v>4598.17</v>
      </c>
      <c r="N51" s="2">
        <v>4616.0200000000004</v>
      </c>
      <c r="O51" s="2">
        <v>52626.19</v>
      </c>
      <c r="Q51" s="11">
        <v>4</v>
      </c>
      <c r="R51" s="1" t="s">
        <v>320</v>
      </c>
      <c r="U51" s="12">
        <f t="shared" si="31"/>
        <v>3633.37</v>
      </c>
      <c r="V51" s="12">
        <f t="shared" si="32"/>
        <v>3561.39</v>
      </c>
      <c r="W51" s="12">
        <f t="shared" si="33"/>
        <v>3593.33</v>
      </c>
      <c r="X51" s="12">
        <f t="shared" si="34"/>
        <v>5248.5</v>
      </c>
      <c r="Y51" s="12">
        <f t="shared" si="35"/>
        <v>4760.79</v>
      </c>
      <c r="Z51" s="12">
        <f t="shared" si="36"/>
        <v>4436.8999999999996</v>
      </c>
      <c r="AA51" s="12">
        <f t="shared" si="37"/>
        <v>4619.8100000000004</v>
      </c>
      <c r="AB51" s="12">
        <f t="shared" si="38"/>
        <v>4586.71</v>
      </c>
      <c r="AC51" s="12">
        <f t="shared" si="39"/>
        <v>4581.1899999999996</v>
      </c>
      <c r="AD51" s="12">
        <f t="shared" si="40"/>
        <v>4390.01</v>
      </c>
      <c r="AE51" s="12">
        <f t="shared" si="41"/>
        <v>4598.17</v>
      </c>
      <c r="AF51" s="12">
        <f t="shared" si="42"/>
        <v>4616.0200000000004</v>
      </c>
      <c r="AG51" s="12">
        <f t="shared" si="43"/>
        <v>52626.19</v>
      </c>
    </row>
    <row r="52" spans="1:33" x14ac:dyDescent="0.25">
      <c r="A52" s="10" t="s">
        <v>222</v>
      </c>
      <c r="B52" s="1" t="s">
        <v>223</v>
      </c>
      <c r="C52" s="2">
        <v>0</v>
      </c>
      <c r="D52" s="2">
        <v>5</v>
      </c>
      <c r="E52" s="2">
        <v>0</v>
      </c>
      <c r="F52" s="2">
        <v>0</v>
      </c>
      <c r="G52" s="2">
        <v>20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25</v>
      </c>
      <c r="Q52" s="11">
        <v>4</v>
      </c>
      <c r="R52" s="1" t="s">
        <v>320</v>
      </c>
      <c r="U52" s="12">
        <f t="shared" si="31"/>
        <v>0</v>
      </c>
      <c r="V52" s="12">
        <f t="shared" si="32"/>
        <v>5</v>
      </c>
      <c r="W52" s="12">
        <f t="shared" si="33"/>
        <v>0</v>
      </c>
      <c r="X52" s="12">
        <f t="shared" si="34"/>
        <v>0</v>
      </c>
      <c r="Y52" s="12">
        <f t="shared" si="35"/>
        <v>20</v>
      </c>
      <c r="Z52" s="12">
        <f t="shared" si="36"/>
        <v>0</v>
      </c>
      <c r="AA52" s="12">
        <f t="shared" si="37"/>
        <v>0</v>
      </c>
      <c r="AB52" s="12">
        <f t="shared" si="38"/>
        <v>0</v>
      </c>
      <c r="AC52" s="12">
        <f t="shared" si="39"/>
        <v>0</v>
      </c>
      <c r="AD52" s="12">
        <f t="shared" si="40"/>
        <v>0</v>
      </c>
      <c r="AE52" s="12">
        <f t="shared" si="41"/>
        <v>0</v>
      </c>
      <c r="AF52" s="12">
        <f t="shared" si="42"/>
        <v>0</v>
      </c>
      <c r="AG52" s="12">
        <f t="shared" si="43"/>
        <v>25</v>
      </c>
    </row>
    <row r="53" spans="1:33" x14ac:dyDescent="0.25">
      <c r="B53" s="3" t="s">
        <v>172</v>
      </c>
      <c r="C53" s="13">
        <f>IF(5 = Q53, U53 * -1, U53)</f>
        <v>27024.139999999996</v>
      </c>
      <c r="D53" s="13">
        <f>IF(5 = Q53, V53 * -1, V53)</f>
        <v>12312.68</v>
      </c>
      <c r="E53" s="13">
        <f>IF(5 = Q53, W53 * -1, W53)</f>
        <v>21427.33</v>
      </c>
      <c r="F53" s="13">
        <f>IF(5 = Q53, X53 * -1, X53)</f>
        <v>31816.82</v>
      </c>
      <c r="G53" s="13">
        <f>IF(5 = Q53, Y53 * -1, Y53)</f>
        <v>20922.11</v>
      </c>
      <c r="H53" s="13">
        <f>IF(5 = Q53, Z53 * -1, Z53)</f>
        <v>20036.71</v>
      </c>
      <c r="I53" s="13">
        <f>IF(5 = Q53, AA53 * -1, AA53)</f>
        <v>33126.03</v>
      </c>
      <c r="J53" s="13">
        <f>IF(5 = Q53, AB53 * -1, AB53)</f>
        <v>24459.52</v>
      </c>
      <c r="K53" s="13">
        <f>IF(5 = Q53, AC53 * -1, AC53)</f>
        <v>21896.73</v>
      </c>
      <c r="L53" s="13">
        <f>IF(5 = Q53, AD53 * -1, AD53)</f>
        <v>19796</v>
      </c>
      <c r="M53" s="13">
        <f>IF(5 = Q53, AE53 * -1, AE53)</f>
        <v>33222.57</v>
      </c>
      <c r="N53" s="13">
        <f>IF(5 = Q53, AF53 * -1, AF53)</f>
        <v>19540.77</v>
      </c>
      <c r="O53" s="13">
        <f>IF(5 = Q53, AG53 * -1, AG53)</f>
        <v>285581.41000000003</v>
      </c>
      <c r="Q53" s="14">
        <v>4</v>
      </c>
      <c r="R53" s="17" t="str">
        <f>R52</f>
        <v>Argenta Apartments</v>
      </c>
      <c r="S53" s="17">
        <f>S52</f>
        <v>0</v>
      </c>
      <c r="T53" s="14">
        <f>T52</f>
        <v>0</v>
      </c>
      <c r="U53" s="15">
        <f t="shared" ref="U53:AG53" si="44">SUM(U45:U52)</f>
        <v>27024.139999999996</v>
      </c>
      <c r="V53" s="15">
        <f t="shared" si="44"/>
        <v>12312.68</v>
      </c>
      <c r="W53" s="15">
        <f t="shared" si="44"/>
        <v>21427.33</v>
      </c>
      <c r="X53" s="15">
        <f t="shared" si="44"/>
        <v>31816.82</v>
      </c>
      <c r="Y53" s="15">
        <f t="shared" si="44"/>
        <v>20922.11</v>
      </c>
      <c r="Z53" s="15">
        <f t="shared" si="44"/>
        <v>20036.71</v>
      </c>
      <c r="AA53" s="15">
        <f t="shared" si="44"/>
        <v>33126.03</v>
      </c>
      <c r="AB53" s="15">
        <f t="shared" si="44"/>
        <v>24459.52</v>
      </c>
      <c r="AC53" s="15">
        <f t="shared" si="44"/>
        <v>21896.73</v>
      </c>
      <c r="AD53" s="15">
        <f t="shared" si="44"/>
        <v>19796</v>
      </c>
      <c r="AE53" s="15">
        <f t="shared" si="44"/>
        <v>33222.57</v>
      </c>
      <c r="AF53" s="15">
        <f t="shared" si="44"/>
        <v>19540.77</v>
      </c>
      <c r="AG53" s="15">
        <f t="shared" si="44"/>
        <v>285581.41000000003</v>
      </c>
    </row>
    <row r="55" spans="1:33" x14ac:dyDescent="0.25">
      <c r="A55" s="18" t="s">
        <v>171</v>
      </c>
    </row>
    <row r="56" spans="1:33" x14ac:dyDescent="0.25">
      <c r="A56" s="10" t="s">
        <v>98</v>
      </c>
      <c r="B56" s="1" t="s">
        <v>97</v>
      </c>
      <c r="C56" s="2">
        <v>5167.4399999999996</v>
      </c>
      <c r="D56" s="2">
        <v>5310.01</v>
      </c>
      <c r="E56" s="2">
        <v>5310.59</v>
      </c>
      <c r="F56" s="2">
        <v>5171.24</v>
      </c>
      <c r="G56" s="2">
        <v>5082.66</v>
      </c>
      <c r="H56" s="2">
        <v>4751.8999999999996</v>
      </c>
      <c r="I56" s="2">
        <v>4937.59</v>
      </c>
      <c r="J56" s="2">
        <v>4848.97</v>
      </c>
      <c r="K56" s="2">
        <v>4804.93</v>
      </c>
      <c r="L56" s="2">
        <v>4647.62</v>
      </c>
      <c r="M56" s="2">
        <v>4824.67</v>
      </c>
      <c r="N56" s="2">
        <v>4753.6000000000004</v>
      </c>
      <c r="O56" s="2">
        <v>59611.22</v>
      </c>
      <c r="Q56" s="11">
        <v>4</v>
      </c>
      <c r="R56" s="1" t="s">
        <v>320</v>
      </c>
      <c r="U56" s="12">
        <f>IF(5 = Q56, C56 * -1, C56)</f>
        <v>5167.4399999999996</v>
      </c>
      <c r="V56" s="12">
        <f>IF(5 = Q56, D56 * -1, D56)</f>
        <v>5310.01</v>
      </c>
      <c r="W56" s="12">
        <f>IF(5 = Q56, E56 * -1, E56)</f>
        <v>5310.59</v>
      </c>
      <c r="X56" s="12">
        <f>IF(5 = Q56, F56 * -1, F56)</f>
        <v>5171.24</v>
      </c>
      <c r="Y56" s="12">
        <f>IF(5 = Q56, G56 * -1, G56)</f>
        <v>5082.66</v>
      </c>
      <c r="Z56" s="12">
        <f>IF(5 = Q56, H56 * -1, H56)</f>
        <v>4751.8999999999996</v>
      </c>
      <c r="AA56" s="12">
        <f>IF(5 = Q56, I56 * -1, I56)</f>
        <v>4937.59</v>
      </c>
      <c r="AB56" s="12">
        <f>IF(5 = Q56, J56 * -1, J56)</f>
        <v>4848.97</v>
      </c>
      <c r="AC56" s="12">
        <f>IF(5 = Q56, K56 * -1, K56)</f>
        <v>4804.93</v>
      </c>
      <c r="AD56" s="12">
        <f>IF(5 = Q56, L56 * -1, L56)</f>
        <v>4647.62</v>
      </c>
      <c r="AE56" s="12">
        <f>IF(5 = Q56, M56 * -1, M56)</f>
        <v>4824.67</v>
      </c>
      <c r="AF56" s="12">
        <f>IF(5 = Q56, N56 * -1, N56)</f>
        <v>4753.6000000000004</v>
      </c>
      <c r="AG56" s="12">
        <f>IF(5 = Q56, O56 * -1, O56)</f>
        <v>59611.22</v>
      </c>
    </row>
    <row r="57" spans="1:33" x14ac:dyDescent="0.25">
      <c r="A57" s="10" t="s">
        <v>296</v>
      </c>
      <c r="B57" s="1" t="s">
        <v>309</v>
      </c>
      <c r="C57" s="2">
        <v>1681.56</v>
      </c>
      <c r="D57" s="2">
        <v>1766.29</v>
      </c>
      <c r="E57" s="2">
        <v>1773.61</v>
      </c>
      <c r="F57" s="2">
        <v>1715.49</v>
      </c>
      <c r="G57" s="2">
        <v>1665.04</v>
      </c>
      <c r="H57" s="2">
        <v>1722.89</v>
      </c>
      <c r="I57" s="2">
        <v>1602.82</v>
      </c>
      <c r="J57" s="2">
        <v>1568.63</v>
      </c>
      <c r="K57" s="2">
        <v>1551.05</v>
      </c>
      <c r="L57" s="2">
        <v>1555.43</v>
      </c>
      <c r="M57" s="2">
        <v>1605.25</v>
      </c>
      <c r="N57" s="2">
        <v>1481.51</v>
      </c>
      <c r="O57" s="2">
        <v>19689.57</v>
      </c>
      <c r="Q57" s="11">
        <v>4</v>
      </c>
      <c r="R57" s="1" t="s">
        <v>320</v>
      </c>
      <c r="U57" s="12">
        <f>IF(5 = Q57, C57 * -1, C57)</f>
        <v>1681.56</v>
      </c>
      <c r="V57" s="12">
        <f>IF(5 = Q57, D57 * -1, D57)</f>
        <v>1766.29</v>
      </c>
      <c r="W57" s="12">
        <f>IF(5 = Q57, E57 * -1, E57)</f>
        <v>1773.61</v>
      </c>
      <c r="X57" s="12">
        <f>IF(5 = Q57, F57 * -1, F57)</f>
        <v>1715.49</v>
      </c>
      <c r="Y57" s="12">
        <f>IF(5 = Q57, G57 * -1, G57)</f>
        <v>1665.04</v>
      </c>
      <c r="Z57" s="12">
        <f>IF(5 = Q57, H57 * -1, H57)</f>
        <v>1722.89</v>
      </c>
      <c r="AA57" s="12">
        <f>IF(5 = Q57, I57 * -1, I57)</f>
        <v>1602.82</v>
      </c>
      <c r="AB57" s="12">
        <f>IF(5 = Q57, J57 * -1, J57)</f>
        <v>1568.63</v>
      </c>
      <c r="AC57" s="12">
        <f>IF(5 = Q57, K57 * -1, K57)</f>
        <v>1551.05</v>
      </c>
      <c r="AD57" s="12">
        <f>IF(5 = Q57, L57 * -1, L57)</f>
        <v>1555.43</v>
      </c>
      <c r="AE57" s="12">
        <f>IF(5 = Q57, M57 * -1, M57)</f>
        <v>1605.25</v>
      </c>
      <c r="AF57" s="12">
        <f>IF(5 = Q57, N57 * -1, N57)</f>
        <v>1481.51</v>
      </c>
      <c r="AG57" s="12">
        <f>IF(5 = Q57, O57 * -1, O57)</f>
        <v>19689.57</v>
      </c>
    </row>
    <row r="58" spans="1:33" x14ac:dyDescent="0.25">
      <c r="A58" s="10" t="s">
        <v>263</v>
      </c>
      <c r="B58" s="1" t="s">
        <v>264</v>
      </c>
      <c r="C58" s="2">
        <v>962</v>
      </c>
      <c r="D58" s="2">
        <v>2814</v>
      </c>
      <c r="E58" s="2">
        <v>2729</v>
      </c>
      <c r="F58" s="2">
        <v>2296.38</v>
      </c>
      <c r="G58" s="2">
        <v>4385</v>
      </c>
      <c r="H58" s="2">
        <v>3028</v>
      </c>
      <c r="I58" s="2">
        <v>1066.2</v>
      </c>
      <c r="J58" s="2">
        <v>2663.23</v>
      </c>
      <c r="K58" s="2">
        <v>2543.5</v>
      </c>
      <c r="L58" s="2">
        <v>2880</v>
      </c>
      <c r="M58" s="2">
        <v>619.5</v>
      </c>
      <c r="N58" s="2">
        <v>780</v>
      </c>
      <c r="O58" s="2">
        <v>26766.81</v>
      </c>
      <c r="Q58" s="11">
        <v>4</v>
      </c>
      <c r="R58" s="1" t="s">
        <v>320</v>
      </c>
      <c r="U58" s="12">
        <f>IF(5 = Q58, C58 * -1, C58)</f>
        <v>962</v>
      </c>
      <c r="V58" s="12">
        <f>IF(5 = Q58, D58 * -1, D58)</f>
        <v>2814</v>
      </c>
      <c r="W58" s="12">
        <f>IF(5 = Q58, E58 * -1, E58)</f>
        <v>2729</v>
      </c>
      <c r="X58" s="12">
        <f>IF(5 = Q58, F58 * -1, F58)</f>
        <v>2296.38</v>
      </c>
      <c r="Y58" s="12">
        <f>IF(5 = Q58, G58 * -1, G58)</f>
        <v>4385</v>
      </c>
      <c r="Z58" s="12">
        <f>IF(5 = Q58, H58 * -1, H58)</f>
        <v>3028</v>
      </c>
      <c r="AA58" s="12">
        <f>IF(5 = Q58, I58 * -1, I58)</f>
        <v>1066.2</v>
      </c>
      <c r="AB58" s="12">
        <f>IF(5 = Q58, J58 * -1, J58)</f>
        <v>2663.23</v>
      </c>
      <c r="AC58" s="12">
        <f>IF(5 = Q58, K58 * -1, K58)</f>
        <v>2543.5</v>
      </c>
      <c r="AD58" s="12">
        <f>IF(5 = Q58, L58 * -1, L58)</f>
        <v>2880</v>
      </c>
      <c r="AE58" s="12">
        <f>IF(5 = Q58, M58 * -1, M58)</f>
        <v>619.5</v>
      </c>
      <c r="AF58" s="12">
        <f>IF(5 = Q58, N58 * -1, N58)</f>
        <v>780</v>
      </c>
      <c r="AG58" s="12">
        <f>IF(5 = Q58, O58 * -1, O58)</f>
        <v>26766.81</v>
      </c>
    </row>
    <row r="59" spans="1:33" x14ac:dyDescent="0.25">
      <c r="A59" s="10" t="s">
        <v>96</v>
      </c>
      <c r="B59" s="1" t="s">
        <v>95</v>
      </c>
      <c r="C59" s="2">
        <v>450</v>
      </c>
      <c r="D59" s="2">
        <v>250</v>
      </c>
      <c r="E59" s="2">
        <v>400</v>
      </c>
      <c r="F59" s="2">
        <v>400</v>
      </c>
      <c r="G59" s="2">
        <v>600</v>
      </c>
      <c r="H59" s="2">
        <v>350</v>
      </c>
      <c r="I59" s="2">
        <v>600</v>
      </c>
      <c r="J59" s="2">
        <v>200</v>
      </c>
      <c r="K59" s="2">
        <v>400</v>
      </c>
      <c r="L59" s="2">
        <v>650</v>
      </c>
      <c r="M59" s="2">
        <v>350</v>
      </c>
      <c r="N59" s="2">
        <v>250</v>
      </c>
      <c r="O59" s="2">
        <v>4900</v>
      </c>
      <c r="Q59" s="11">
        <v>4</v>
      </c>
      <c r="R59" s="1" t="s">
        <v>320</v>
      </c>
      <c r="U59" s="12">
        <f>IF(5 = Q59, C59 * -1, C59)</f>
        <v>450</v>
      </c>
      <c r="V59" s="12">
        <f>IF(5 = Q59, D59 * -1, D59)</f>
        <v>250</v>
      </c>
      <c r="W59" s="12">
        <f>IF(5 = Q59, E59 * -1, E59)</f>
        <v>400</v>
      </c>
      <c r="X59" s="12">
        <f>IF(5 = Q59, F59 * -1, F59)</f>
        <v>400</v>
      </c>
      <c r="Y59" s="12">
        <f>IF(5 = Q59, G59 * -1, G59)</f>
        <v>600</v>
      </c>
      <c r="Z59" s="12">
        <f>IF(5 = Q59, H59 * -1, H59)</f>
        <v>350</v>
      </c>
      <c r="AA59" s="12">
        <f>IF(5 = Q59, I59 * -1, I59)</f>
        <v>600</v>
      </c>
      <c r="AB59" s="12">
        <f>IF(5 = Q59, J59 * -1, J59)</f>
        <v>200</v>
      </c>
      <c r="AC59" s="12">
        <f>IF(5 = Q59, K59 * -1, K59)</f>
        <v>400</v>
      </c>
      <c r="AD59" s="12">
        <f>IF(5 = Q59, L59 * -1, L59)</f>
        <v>650</v>
      </c>
      <c r="AE59" s="12">
        <f>IF(5 = Q59, M59 * -1, M59)</f>
        <v>350</v>
      </c>
      <c r="AF59" s="12">
        <f>IF(5 = Q59, N59 * -1, N59)</f>
        <v>250</v>
      </c>
      <c r="AG59" s="12">
        <f>IF(5 = Q59, O59 * -1, O59)</f>
        <v>4900</v>
      </c>
    </row>
    <row r="60" spans="1:33" x14ac:dyDescent="0.25">
      <c r="A60" s="10" t="s">
        <v>94</v>
      </c>
      <c r="B60" s="1" t="s">
        <v>93</v>
      </c>
      <c r="C60" s="2">
        <v>-6346.63</v>
      </c>
      <c r="D60" s="2">
        <v>1261.3</v>
      </c>
      <c r="E60" s="2">
        <v>9980.06</v>
      </c>
      <c r="F60" s="2">
        <v>19765.009999999998</v>
      </c>
      <c r="G60" s="2">
        <v>3132.16</v>
      </c>
      <c r="H60" s="2">
        <v>12505.88</v>
      </c>
      <c r="I60" s="2">
        <v>9563.94</v>
      </c>
      <c r="J60" s="2">
        <v>9059.1200000000008</v>
      </c>
      <c r="K60" s="2">
        <v>5481.65</v>
      </c>
      <c r="L60" s="2">
        <v>6478.19</v>
      </c>
      <c r="M60" s="2">
        <v>6359.63</v>
      </c>
      <c r="N60" s="2">
        <v>4673.53</v>
      </c>
      <c r="O60" s="2">
        <v>81913.84</v>
      </c>
      <c r="Q60" s="11">
        <v>4</v>
      </c>
      <c r="R60" s="1" t="s">
        <v>320</v>
      </c>
      <c r="U60" s="12">
        <f>IF(5 = Q60, C60 * -1, C60)</f>
        <v>-6346.63</v>
      </c>
      <c r="V60" s="12">
        <f>IF(5 = Q60, D60 * -1, D60)</f>
        <v>1261.3</v>
      </c>
      <c r="W60" s="12">
        <f>IF(5 = Q60, E60 * -1, E60)</f>
        <v>9980.06</v>
      </c>
      <c r="X60" s="12">
        <f>IF(5 = Q60, F60 * -1, F60)</f>
        <v>19765.009999999998</v>
      </c>
      <c r="Y60" s="12">
        <f>IF(5 = Q60, G60 * -1, G60)</f>
        <v>3132.16</v>
      </c>
      <c r="Z60" s="12">
        <f>IF(5 = Q60, H60 * -1, H60)</f>
        <v>12505.88</v>
      </c>
      <c r="AA60" s="12">
        <f>IF(5 = Q60, I60 * -1, I60)</f>
        <v>9563.94</v>
      </c>
      <c r="AB60" s="12">
        <f>IF(5 = Q60, J60 * -1, J60)</f>
        <v>9059.1200000000008</v>
      </c>
      <c r="AC60" s="12">
        <f>IF(5 = Q60, K60 * -1, K60)</f>
        <v>5481.65</v>
      </c>
      <c r="AD60" s="12">
        <f>IF(5 = Q60, L60 * -1, L60)</f>
        <v>6478.19</v>
      </c>
      <c r="AE60" s="12">
        <f>IF(5 = Q60, M60 * -1, M60)</f>
        <v>6359.63</v>
      </c>
      <c r="AF60" s="12">
        <f>IF(5 = Q60, N60 * -1, N60)</f>
        <v>4673.53</v>
      </c>
      <c r="AG60" s="12">
        <f>IF(5 = Q60, O60 * -1, O60)</f>
        <v>81913.84</v>
      </c>
    </row>
    <row r="61" spans="1:33" x14ac:dyDescent="0.25">
      <c r="B61" s="3" t="s">
        <v>171</v>
      </c>
      <c r="C61" s="13">
        <f>IF(5 = Q61, U61 * -1, U61)</f>
        <v>1914.37</v>
      </c>
      <c r="D61" s="13">
        <f>IF(5 = Q61, V61 * -1, V61)</f>
        <v>11401.599999999999</v>
      </c>
      <c r="E61" s="13">
        <f>IF(5 = Q61, W61 * -1, W61)</f>
        <v>20193.260000000002</v>
      </c>
      <c r="F61" s="13">
        <f>IF(5 = Q61, X61 * -1, X61)</f>
        <v>29348.12</v>
      </c>
      <c r="G61" s="13">
        <f>IF(5 = Q61, Y61 * -1, Y61)</f>
        <v>14864.86</v>
      </c>
      <c r="H61" s="13">
        <f>IF(5 = Q61, Z61 * -1, Z61)</f>
        <v>22358.67</v>
      </c>
      <c r="I61" s="13">
        <f>IF(5 = Q61, AA61 * -1, AA61)</f>
        <v>17770.550000000003</v>
      </c>
      <c r="J61" s="13">
        <f>IF(5 = Q61, AB61 * -1, AB61)</f>
        <v>18339.95</v>
      </c>
      <c r="K61" s="13">
        <f>IF(5 = Q61, AC61 * -1, AC61)</f>
        <v>14781.13</v>
      </c>
      <c r="L61" s="13">
        <f>IF(5 = Q61, AD61 * -1, AD61)</f>
        <v>16211.239999999998</v>
      </c>
      <c r="M61" s="13">
        <f>IF(5 = Q61, AE61 * -1, AE61)</f>
        <v>13759.05</v>
      </c>
      <c r="N61" s="13">
        <f>IF(5 = Q61, AF61 * -1, AF61)</f>
        <v>11938.64</v>
      </c>
      <c r="O61" s="13">
        <f>IF(5 = Q61, AG61 * -1, AG61)</f>
        <v>192881.44</v>
      </c>
      <c r="Q61" s="14">
        <v>4</v>
      </c>
      <c r="R61" s="17" t="str">
        <f>R60</f>
        <v>Argenta Apartments</v>
      </c>
      <c r="S61" s="17">
        <f>S60</f>
        <v>0</v>
      </c>
      <c r="T61" s="14">
        <f>T60</f>
        <v>0</v>
      </c>
      <c r="U61" s="15">
        <f t="shared" ref="U61:AG61" si="45">SUM(U56:U60)</f>
        <v>1914.37</v>
      </c>
      <c r="V61" s="15">
        <f t="shared" si="45"/>
        <v>11401.599999999999</v>
      </c>
      <c r="W61" s="15">
        <f t="shared" si="45"/>
        <v>20193.260000000002</v>
      </c>
      <c r="X61" s="15">
        <f t="shared" si="45"/>
        <v>29348.12</v>
      </c>
      <c r="Y61" s="15">
        <f t="shared" si="45"/>
        <v>14864.86</v>
      </c>
      <c r="Z61" s="15">
        <f t="shared" si="45"/>
        <v>22358.67</v>
      </c>
      <c r="AA61" s="15">
        <f t="shared" si="45"/>
        <v>17770.550000000003</v>
      </c>
      <c r="AB61" s="15">
        <f t="shared" si="45"/>
        <v>18339.95</v>
      </c>
      <c r="AC61" s="15">
        <f t="shared" si="45"/>
        <v>14781.13</v>
      </c>
      <c r="AD61" s="15">
        <f t="shared" si="45"/>
        <v>16211.239999999998</v>
      </c>
      <c r="AE61" s="15">
        <f t="shared" si="45"/>
        <v>13759.05</v>
      </c>
      <c r="AF61" s="15">
        <f t="shared" si="45"/>
        <v>11938.64</v>
      </c>
      <c r="AG61" s="15">
        <f t="shared" si="45"/>
        <v>192881.44</v>
      </c>
    </row>
    <row r="63" spans="1:33" x14ac:dyDescent="0.25">
      <c r="B63" s="3" t="s">
        <v>170</v>
      </c>
      <c r="C63" s="13">
        <f>IF(5 = Q63, U63 * -1, U63)</f>
        <v>63571.37</v>
      </c>
      <c r="D63" s="13">
        <f>IF(5 = Q63, V63 * -1, V63)</f>
        <v>66043.429999999993</v>
      </c>
      <c r="E63" s="13">
        <f>IF(5 = Q63, W63 * -1, W63)</f>
        <v>87195.170000000013</v>
      </c>
      <c r="F63" s="13">
        <f>IF(5 = Q63, X63 * -1, X63)</f>
        <v>110386.69</v>
      </c>
      <c r="G63" s="13">
        <f>IF(5 = Q63, Y63 * -1, Y63)</f>
        <v>85848.84</v>
      </c>
      <c r="H63" s="13">
        <f>IF(5 = Q63, Z63 * -1, Z63)</f>
        <v>93807.900000000009</v>
      </c>
      <c r="I63" s="13">
        <f>IF(5 = Q63, AA63 * -1, AA63)</f>
        <v>94168.5</v>
      </c>
      <c r="J63" s="13">
        <f>IF(5 = Q63, AB63 * -1, AB63)</f>
        <v>89589.37999999999</v>
      </c>
      <c r="K63" s="13">
        <f>IF(5 = Q63, AC63 * -1, AC63)</f>
        <v>91161.290000000008</v>
      </c>
      <c r="L63" s="13">
        <f>IF(5 = Q63, AD63 * -1, AD63)</f>
        <v>86931.76999999999</v>
      </c>
      <c r="M63" s="13">
        <f>IF(5 = Q63, AE63 * -1, AE63)</f>
        <v>103534.05</v>
      </c>
      <c r="N63" s="13">
        <f>IF(5 = Q63, AF63 * -1, AF63)</f>
        <v>74030.38</v>
      </c>
      <c r="O63" s="13">
        <f>IF(5 = Q63, AG63 * -1, AG63)</f>
        <v>1046268.77</v>
      </c>
      <c r="Q63" s="14">
        <v>4</v>
      </c>
      <c r="R63" s="17" t="str">
        <f>R60</f>
        <v>Argenta Apartments</v>
      </c>
      <c r="S63" s="17">
        <f>S60</f>
        <v>0</v>
      </c>
      <c r="T63" s="14">
        <f>T60</f>
        <v>0</v>
      </c>
      <c r="U63" s="15">
        <f t="shared" ref="U63:AG63" si="46">SUM(U28:U31)+SUM(U35:U41)+SUM(U45:U52)+SUM(U56:U60)</f>
        <v>63571.37</v>
      </c>
      <c r="V63" s="15">
        <f t="shared" si="46"/>
        <v>66043.429999999993</v>
      </c>
      <c r="W63" s="15">
        <f t="shared" si="46"/>
        <v>87195.170000000013</v>
      </c>
      <c r="X63" s="15">
        <f t="shared" si="46"/>
        <v>110386.69</v>
      </c>
      <c r="Y63" s="15">
        <f t="shared" si="46"/>
        <v>85848.84</v>
      </c>
      <c r="Z63" s="15">
        <f t="shared" si="46"/>
        <v>93807.900000000009</v>
      </c>
      <c r="AA63" s="15">
        <f t="shared" si="46"/>
        <v>94168.5</v>
      </c>
      <c r="AB63" s="15">
        <f t="shared" si="46"/>
        <v>89589.37999999999</v>
      </c>
      <c r="AC63" s="15">
        <f t="shared" si="46"/>
        <v>91161.290000000008</v>
      </c>
      <c r="AD63" s="15">
        <f t="shared" si="46"/>
        <v>86931.76999999999</v>
      </c>
      <c r="AE63" s="15">
        <f t="shared" si="46"/>
        <v>103534.05</v>
      </c>
      <c r="AF63" s="15">
        <f t="shared" si="46"/>
        <v>74030.38</v>
      </c>
      <c r="AG63" s="15">
        <f t="shared" si="46"/>
        <v>1046268.77</v>
      </c>
    </row>
    <row r="65" spans="1:33" x14ac:dyDescent="0.25">
      <c r="B65" s="3" t="s">
        <v>169</v>
      </c>
      <c r="C65" s="13">
        <f>IF(5 = Q65, U65 * -1, U65)</f>
        <v>556689.56999999995</v>
      </c>
      <c r="D65" s="13">
        <f>IF(5 = Q65, V65 * -1, V65)</f>
        <v>555277.86</v>
      </c>
      <c r="E65" s="13">
        <f>IF(5 = Q65, W65 * -1, W65)</f>
        <v>565725.92000000004</v>
      </c>
      <c r="F65" s="13">
        <f>IF(5 = Q65, X65 * -1, X65)</f>
        <v>575236.71</v>
      </c>
      <c r="G65" s="13">
        <f>IF(5 = Q65, Y65 * -1, Y65)</f>
        <v>564562.12999999989</v>
      </c>
      <c r="H65" s="13">
        <f>IF(5 = Q65, Z65 * -1, Z65)</f>
        <v>540840.02999999991</v>
      </c>
      <c r="I65" s="13">
        <f>IF(5 = Q65, AA65 * -1, AA65)</f>
        <v>537109.6</v>
      </c>
      <c r="J65" s="13">
        <f>IF(5 = Q65, AB65 * -1, AB65)</f>
        <v>491780.11000000004</v>
      </c>
      <c r="K65" s="13">
        <f>IF(5 = Q65, AC65 * -1, AC65)</f>
        <v>520277.93999999994</v>
      </c>
      <c r="L65" s="13">
        <f>IF(5 = Q65, AD65 * -1, AD65)</f>
        <v>514133.4</v>
      </c>
      <c r="M65" s="13">
        <f>IF(5 = Q65, AE65 * -1, AE65)</f>
        <v>531989.32999999996</v>
      </c>
      <c r="N65" s="13">
        <f>IF(5 = Q65, AF65 * -1, AF65)</f>
        <v>529821.65999999992</v>
      </c>
      <c r="O65" s="13">
        <f>IF(5 = Q65, AG65 * -1, AG65)</f>
        <v>6483444.2600000007</v>
      </c>
      <c r="Q65" s="14">
        <v>4</v>
      </c>
      <c r="R65" s="17" t="str">
        <f>R60</f>
        <v>Argenta Apartments</v>
      </c>
      <c r="S65" s="17">
        <f>S60</f>
        <v>0</v>
      </c>
      <c r="T65" s="14">
        <f>T60</f>
        <v>0</v>
      </c>
      <c r="U65" s="15">
        <f t="shared" ref="U65:AG65" si="47">SUM(U11:U12)+SUM(U16:U21)+SUM(U28:U31)+SUM(U35:U41)+SUM(U45:U52)+SUM(U56:U60)</f>
        <v>556689.56999999995</v>
      </c>
      <c r="V65" s="15">
        <f t="shared" si="47"/>
        <v>555277.86</v>
      </c>
      <c r="W65" s="15">
        <f t="shared" si="47"/>
        <v>565725.92000000004</v>
      </c>
      <c r="X65" s="15">
        <f t="shared" si="47"/>
        <v>575236.71</v>
      </c>
      <c r="Y65" s="15">
        <f t="shared" si="47"/>
        <v>564562.12999999989</v>
      </c>
      <c r="Z65" s="15">
        <f t="shared" si="47"/>
        <v>540840.02999999991</v>
      </c>
      <c r="AA65" s="15">
        <f t="shared" si="47"/>
        <v>537109.6</v>
      </c>
      <c r="AB65" s="15">
        <f t="shared" si="47"/>
        <v>491780.11000000004</v>
      </c>
      <c r="AC65" s="15">
        <f t="shared" si="47"/>
        <v>520277.93999999994</v>
      </c>
      <c r="AD65" s="15">
        <f t="shared" si="47"/>
        <v>514133.4</v>
      </c>
      <c r="AE65" s="15">
        <f t="shared" si="47"/>
        <v>531989.32999999996</v>
      </c>
      <c r="AF65" s="15">
        <f t="shared" si="47"/>
        <v>529821.65999999992</v>
      </c>
      <c r="AG65" s="15">
        <f t="shared" si="47"/>
        <v>6483444.2600000007</v>
      </c>
    </row>
    <row r="67" spans="1:33" x14ac:dyDescent="0.25">
      <c r="A67" s="9" t="s">
        <v>126</v>
      </c>
    </row>
    <row r="68" spans="1:33" x14ac:dyDescent="0.25">
      <c r="A68" s="19" t="s">
        <v>131</v>
      </c>
    </row>
    <row r="69" spans="1:33" x14ac:dyDescent="0.25">
      <c r="A69" s="18" t="s">
        <v>166</v>
      </c>
    </row>
    <row r="70" spans="1:33" x14ac:dyDescent="0.25">
      <c r="A70" s="10" t="s">
        <v>38</v>
      </c>
      <c r="B70" s="1" t="s">
        <v>37</v>
      </c>
      <c r="C70" s="2">
        <v>3065.47</v>
      </c>
      <c r="D70" s="2">
        <v>3086.87</v>
      </c>
      <c r="E70" s="2">
        <v>3041.45</v>
      </c>
      <c r="F70" s="2">
        <v>2990.22</v>
      </c>
      <c r="G70" s="2">
        <v>3688.21</v>
      </c>
      <c r="H70" s="2">
        <v>4151.8999999999996</v>
      </c>
      <c r="I70" s="2">
        <v>4863.21</v>
      </c>
      <c r="J70" s="2">
        <v>5269.73</v>
      </c>
      <c r="K70" s="2">
        <v>4549.33</v>
      </c>
      <c r="L70" s="2">
        <v>4194.59</v>
      </c>
      <c r="M70" s="2">
        <v>3897.23</v>
      </c>
      <c r="N70" s="2">
        <v>3636.3</v>
      </c>
      <c r="O70" s="2">
        <v>46434.51</v>
      </c>
      <c r="Q70" s="11">
        <v>5</v>
      </c>
      <c r="R70" s="1" t="s">
        <v>320</v>
      </c>
      <c r="U70" s="12">
        <f t="shared" ref="U70:U77" si="48">IF(5 = Q70, C70 * -1, C70)</f>
        <v>-3065.47</v>
      </c>
      <c r="V70" s="12">
        <f t="shared" ref="V70:V77" si="49">IF(5 = Q70, D70 * -1, D70)</f>
        <v>-3086.87</v>
      </c>
      <c r="W70" s="12">
        <f t="shared" ref="W70:W77" si="50">IF(5 = Q70, E70 * -1, E70)</f>
        <v>-3041.45</v>
      </c>
      <c r="X70" s="12">
        <f t="shared" ref="X70:X77" si="51">IF(5 = Q70, F70 * -1, F70)</f>
        <v>-2990.22</v>
      </c>
      <c r="Y70" s="12">
        <f t="shared" ref="Y70:Y77" si="52">IF(5 = Q70, G70 * -1, G70)</f>
        <v>-3688.21</v>
      </c>
      <c r="Z70" s="12">
        <f t="shared" ref="Z70:Z77" si="53">IF(5 = Q70, H70 * -1, H70)</f>
        <v>-4151.8999999999996</v>
      </c>
      <c r="AA70" s="12">
        <f t="shared" ref="AA70:AA77" si="54">IF(5 = Q70, I70 * -1, I70)</f>
        <v>-4863.21</v>
      </c>
      <c r="AB70" s="12">
        <f t="shared" ref="AB70:AB77" si="55">IF(5 = Q70, J70 * -1, J70)</f>
        <v>-5269.73</v>
      </c>
      <c r="AC70" s="12">
        <f t="shared" ref="AC70:AC77" si="56">IF(5 = Q70, K70 * -1, K70)</f>
        <v>-4549.33</v>
      </c>
      <c r="AD70" s="12">
        <f t="shared" ref="AD70:AD77" si="57">IF(5 = Q70, L70 * -1, L70)</f>
        <v>-4194.59</v>
      </c>
      <c r="AE70" s="12">
        <f t="shared" ref="AE70:AE77" si="58">IF(5 = Q70, M70 * -1, M70)</f>
        <v>-3897.23</v>
      </c>
      <c r="AF70" s="12">
        <f t="shared" ref="AF70:AF77" si="59">IF(5 = Q70, N70 * -1, N70)</f>
        <v>-3636.3</v>
      </c>
      <c r="AG70" s="12">
        <f t="shared" ref="AG70:AG77" si="60">IF(5 = Q70, O70 * -1, O70)</f>
        <v>-46434.51</v>
      </c>
    </row>
    <row r="71" spans="1:33" x14ac:dyDescent="0.25">
      <c r="A71" s="10" t="s">
        <v>36</v>
      </c>
      <c r="B71" s="1" t="s">
        <v>35</v>
      </c>
      <c r="C71" s="2">
        <v>1043.46</v>
      </c>
      <c r="D71" s="2">
        <v>1324.33</v>
      </c>
      <c r="E71" s="2">
        <v>1346.91</v>
      </c>
      <c r="F71" s="2">
        <v>1442.45</v>
      </c>
      <c r="G71" s="2">
        <v>1936.02</v>
      </c>
      <c r="H71" s="2">
        <v>1754.86</v>
      </c>
      <c r="I71" s="2">
        <v>4610.2299999999996</v>
      </c>
      <c r="J71" s="2">
        <v>5895.2</v>
      </c>
      <c r="K71" s="2">
        <v>5040.3999999999996</v>
      </c>
      <c r="L71" s="2">
        <v>4219.6499999999996</v>
      </c>
      <c r="M71" s="2">
        <v>3019.74</v>
      </c>
      <c r="N71" s="2">
        <v>2368.7600000000002</v>
      </c>
      <c r="O71" s="2">
        <v>34002.01</v>
      </c>
      <c r="Q71" s="11">
        <v>5</v>
      </c>
      <c r="R71" s="1" t="s">
        <v>320</v>
      </c>
      <c r="U71" s="12">
        <f t="shared" si="48"/>
        <v>-1043.46</v>
      </c>
      <c r="V71" s="12">
        <f t="shared" si="49"/>
        <v>-1324.33</v>
      </c>
      <c r="W71" s="12">
        <f t="shared" si="50"/>
        <v>-1346.91</v>
      </c>
      <c r="X71" s="12">
        <f t="shared" si="51"/>
        <v>-1442.45</v>
      </c>
      <c r="Y71" s="12">
        <f t="shared" si="52"/>
        <v>-1936.02</v>
      </c>
      <c r="Z71" s="12">
        <f t="shared" si="53"/>
        <v>-1754.86</v>
      </c>
      <c r="AA71" s="12">
        <f t="shared" si="54"/>
        <v>-4610.2299999999996</v>
      </c>
      <c r="AB71" s="12">
        <f t="shared" si="55"/>
        <v>-5895.2</v>
      </c>
      <c r="AC71" s="12">
        <f t="shared" si="56"/>
        <v>-5040.3999999999996</v>
      </c>
      <c r="AD71" s="12">
        <f t="shared" si="57"/>
        <v>-4219.6499999999996</v>
      </c>
      <c r="AE71" s="12">
        <f t="shared" si="58"/>
        <v>-3019.74</v>
      </c>
      <c r="AF71" s="12">
        <f t="shared" si="59"/>
        <v>-2368.7600000000002</v>
      </c>
      <c r="AG71" s="12">
        <f t="shared" si="60"/>
        <v>-34002.01</v>
      </c>
    </row>
    <row r="72" spans="1:33" x14ac:dyDescent="0.25">
      <c r="A72" s="10" t="s">
        <v>272</v>
      </c>
      <c r="B72" s="1" t="s">
        <v>273</v>
      </c>
      <c r="C72" s="2">
        <v>3659.88</v>
      </c>
      <c r="D72" s="2">
        <v>8290.1299999999992</v>
      </c>
      <c r="E72" s="2">
        <v>10348.68</v>
      </c>
      <c r="F72" s="2">
        <v>8450.36</v>
      </c>
      <c r="G72" s="2">
        <v>6949.08</v>
      </c>
      <c r="H72" s="2">
        <v>4289.4799999999996</v>
      </c>
      <c r="I72" s="2">
        <v>1872.19</v>
      </c>
      <c r="J72" s="2">
        <v>5207.8900000000003</v>
      </c>
      <c r="K72" s="2">
        <v>2831.1</v>
      </c>
      <c r="L72" s="2">
        <v>3989.38</v>
      </c>
      <c r="M72" s="2">
        <v>3802.33</v>
      </c>
      <c r="N72" s="2">
        <v>4604.59</v>
      </c>
      <c r="O72" s="2">
        <v>64295.09</v>
      </c>
      <c r="Q72" s="11">
        <v>5</v>
      </c>
      <c r="R72" s="1" t="s">
        <v>320</v>
      </c>
      <c r="U72" s="12">
        <f t="shared" si="48"/>
        <v>-3659.88</v>
      </c>
      <c r="V72" s="12">
        <f t="shared" si="49"/>
        <v>-8290.1299999999992</v>
      </c>
      <c r="W72" s="12">
        <f t="shared" si="50"/>
        <v>-10348.68</v>
      </c>
      <c r="X72" s="12">
        <f t="shared" si="51"/>
        <v>-8450.36</v>
      </c>
      <c r="Y72" s="12">
        <f t="shared" si="52"/>
        <v>-6949.08</v>
      </c>
      <c r="Z72" s="12">
        <f t="shared" si="53"/>
        <v>-4289.4799999999996</v>
      </c>
      <c r="AA72" s="12">
        <f t="shared" si="54"/>
        <v>-1872.19</v>
      </c>
      <c r="AB72" s="12">
        <f t="shared" si="55"/>
        <v>-5207.8900000000003</v>
      </c>
      <c r="AC72" s="12">
        <f t="shared" si="56"/>
        <v>-2831.1</v>
      </c>
      <c r="AD72" s="12">
        <f t="shared" si="57"/>
        <v>-3989.38</v>
      </c>
      <c r="AE72" s="12">
        <f t="shared" si="58"/>
        <v>-3802.33</v>
      </c>
      <c r="AF72" s="12">
        <f t="shared" si="59"/>
        <v>-4604.59</v>
      </c>
      <c r="AG72" s="12">
        <f t="shared" si="60"/>
        <v>-64295.09</v>
      </c>
    </row>
    <row r="73" spans="1:33" x14ac:dyDescent="0.25">
      <c r="A73" s="10" t="s">
        <v>301</v>
      </c>
      <c r="B73" s="1" t="s">
        <v>310</v>
      </c>
      <c r="C73" s="2">
        <v>12022.61</v>
      </c>
      <c r="D73" s="2">
        <v>17717.36</v>
      </c>
      <c r="E73" s="2">
        <v>17267.22</v>
      </c>
      <c r="F73" s="2">
        <v>16240.13</v>
      </c>
      <c r="G73" s="2">
        <v>19656.73</v>
      </c>
      <c r="H73" s="2">
        <v>19091.71</v>
      </c>
      <c r="I73" s="2">
        <v>21610.11</v>
      </c>
      <c r="J73" s="2">
        <v>27662.3</v>
      </c>
      <c r="K73" s="2">
        <v>16781.919999999998</v>
      </c>
      <c r="L73" s="2">
        <v>20203.38</v>
      </c>
      <c r="M73" s="2">
        <v>16387.93</v>
      </c>
      <c r="N73" s="2">
        <v>21867.29</v>
      </c>
      <c r="O73" s="2">
        <v>226508.69</v>
      </c>
      <c r="Q73" s="11">
        <v>5</v>
      </c>
      <c r="R73" s="1" t="s">
        <v>320</v>
      </c>
      <c r="U73" s="12">
        <f t="shared" si="48"/>
        <v>-12022.61</v>
      </c>
      <c r="V73" s="12">
        <f t="shared" si="49"/>
        <v>-17717.36</v>
      </c>
      <c r="W73" s="12">
        <f t="shared" si="50"/>
        <v>-17267.22</v>
      </c>
      <c r="X73" s="12">
        <f t="shared" si="51"/>
        <v>-16240.13</v>
      </c>
      <c r="Y73" s="12">
        <f t="shared" si="52"/>
        <v>-19656.73</v>
      </c>
      <c r="Z73" s="12">
        <f t="shared" si="53"/>
        <v>-19091.71</v>
      </c>
      <c r="AA73" s="12">
        <f t="shared" si="54"/>
        <v>-21610.11</v>
      </c>
      <c r="AB73" s="12">
        <f t="shared" si="55"/>
        <v>-27662.3</v>
      </c>
      <c r="AC73" s="12">
        <f t="shared" si="56"/>
        <v>-16781.919999999998</v>
      </c>
      <c r="AD73" s="12">
        <f t="shared" si="57"/>
        <v>-20203.38</v>
      </c>
      <c r="AE73" s="12">
        <f t="shared" si="58"/>
        <v>-16387.93</v>
      </c>
      <c r="AF73" s="12">
        <f t="shared" si="59"/>
        <v>-21867.29</v>
      </c>
      <c r="AG73" s="12">
        <f t="shared" si="60"/>
        <v>-226508.69</v>
      </c>
    </row>
    <row r="74" spans="1:33" x14ac:dyDescent="0.25">
      <c r="A74" s="10" t="s">
        <v>34</v>
      </c>
      <c r="B74" s="1" t="s">
        <v>33</v>
      </c>
      <c r="C74" s="2">
        <v>264.73</v>
      </c>
      <c r="D74" s="2">
        <v>268.26</v>
      </c>
      <c r="E74" s="2">
        <v>334.8</v>
      </c>
      <c r="F74" s="2">
        <v>199.1</v>
      </c>
      <c r="G74" s="2">
        <v>268.68</v>
      </c>
      <c r="H74" s="2">
        <v>295.14999999999998</v>
      </c>
      <c r="I74" s="2">
        <v>725.41</v>
      </c>
      <c r="J74" s="2">
        <v>664.64</v>
      </c>
      <c r="K74" s="2">
        <v>1735.33</v>
      </c>
      <c r="L74" s="2">
        <v>796</v>
      </c>
      <c r="M74" s="2">
        <v>216.15</v>
      </c>
      <c r="N74" s="2">
        <v>575.53</v>
      </c>
      <c r="O74" s="2">
        <v>6343.78</v>
      </c>
      <c r="Q74" s="11">
        <v>5</v>
      </c>
      <c r="R74" s="1" t="s">
        <v>320</v>
      </c>
      <c r="U74" s="12">
        <f t="shared" si="48"/>
        <v>-264.73</v>
      </c>
      <c r="V74" s="12">
        <f t="shared" si="49"/>
        <v>-268.26</v>
      </c>
      <c r="W74" s="12">
        <f t="shared" si="50"/>
        <v>-334.8</v>
      </c>
      <c r="X74" s="12">
        <f t="shared" si="51"/>
        <v>-199.1</v>
      </c>
      <c r="Y74" s="12">
        <f t="shared" si="52"/>
        <v>-268.68</v>
      </c>
      <c r="Z74" s="12">
        <f t="shared" si="53"/>
        <v>-295.14999999999998</v>
      </c>
      <c r="AA74" s="12">
        <f t="shared" si="54"/>
        <v>-725.41</v>
      </c>
      <c r="AB74" s="12">
        <f t="shared" si="55"/>
        <v>-664.64</v>
      </c>
      <c r="AC74" s="12">
        <f t="shared" si="56"/>
        <v>-1735.33</v>
      </c>
      <c r="AD74" s="12">
        <f t="shared" si="57"/>
        <v>-796</v>
      </c>
      <c r="AE74" s="12">
        <f t="shared" si="58"/>
        <v>-216.15</v>
      </c>
      <c r="AF74" s="12">
        <f t="shared" si="59"/>
        <v>-575.53</v>
      </c>
      <c r="AG74" s="12">
        <f t="shared" si="60"/>
        <v>-6343.78</v>
      </c>
    </row>
    <row r="75" spans="1:33" x14ac:dyDescent="0.25">
      <c r="A75" s="10" t="s">
        <v>168</v>
      </c>
      <c r="B75" s="1" t="s">
        <v>167</v>
      </c>
      <c r="C75" s="2">
        <v>3477.35</v>
      </c>
      <c r="D75" s="2">
        <v>1005.03</v>
      </c>
      <c r="E75" s="2">
        <v>2385.0300000000002</v>
      </c>
      <c r="F75" s="2">
        <v>2792.31</v>
      </c>
      <c r="G75" s="2">
        <v>1517.75</v>
      </c>
      <c r="H75" s="2">
        <v>2464.64</v>
      </c>
      <c r="I75" s="2">
        <v>5460.43</v>
      </c>
      <c r="J75" s="2">
        <v>3892.32</v>
      </c>
      <c r="K75" s="2">
        <v>3582.32</v>
      </c>
      <c r="L75" s="2">
        <v>6507.32</v>
      </c>
      <c r="M75" s="2">
        <v>3452.32</v>
      </c>
      <c r="N75" s="2">
        <v>407.32</v>
      </c>
      <c r="O75" s="2">
        <v>36944.14</v>
      </c>
      <c r="Q75" s="11">
        <v>5</v>
      </c>
      <c r="R75" s="1" t="s">
        <v>320</v>
      </c>
      <c r="U75" s="12">
        <f t="shared" si="48"/>
        <v>-3477.35</v>
      </c>
      <c r="V75" s="12">
        <f t="shared" si="49"/>
        <v>-1005.03</v>
      </c>
      <c r="W75" s="12">
        <f t="shared" si="50"/>
        <v>-2385.0300000000002</v>
      </c>
      <c r="X75" s="12">
        <f t="shared" si="51"/>
        <v>-2792.31</v>
      </c>
      <c r="Y75" s="12">
        <f t="shared" si="52"/>
        <v>-1517.75</v>
      </c>
      <c r="Z75" s="12">
        <f t="shared" si="53"/>
        <v>-2464.64</v>
      </c>
      <c r="AA75" s="12">
        <f t="shared" si="54"/>
        <v>-5460.43</v>
      </c>
      <c r="AB75" s="12">
        <f t="shared" si="55"/>
        <v>-3892.32</v>
      </c>
      <c r="AC75" s="12">
        <f t="shared" si="56"/>
        <v>-3582.32</v>
      </c>
      <c r="AD75" s="12">
        <f t="shared" si="57"/>
        <v>-6507.32</v>
      </c>
      <c r="AE75" s="12">
        <f t="shared" si="58"/>
        <v>-3452.32</v>
      </c>
      <c r="AF75" s="12">
        <f t="shared" si="59"/>
        <v>-407.32</v>
      </c>
      <c r="AG75" s="12">
        <f t="shared" si="60"/>
        <v>-36944.14</v>
      </c>
    </row>
    <row r="76" spans="1:33" x14ac:dyDescent="0.25">
      <c r="A76" s="10" t="s">
        <v>274</v>
      </c>
      <c r="B76" s="1" t="s">
        <v>275</v>
      </c>
      <c r="C76" s="2">
        <v>-728.28</v>
      </c>
      <c r="D76" s="2">
        <v>-728.28</v>
      </c>
      <c r="E76" s="2">
        <v>-728.28</v>
      </c>
      <c r="F76" s="2">
        <v>-728.28</v>
      </c>
      <c r="G76" s="2">
        <v>-728.28</v>
      </c>
      <c r="H76" s="2">
        <v>-728.28</v>
      </c>
      <c r="I76" s="2">
        <v>-728.28</v>
      </c>
      <c r="J76" s="2">
        <v>-728.28</v>
      </c>
      <c r="K76" s="2">
        <v>-728.28</v>
      </c>
      <c r="L76" s="2">
        <v>-728.28</v>
      </c>
      <c r="M76" s="2">
        <v>-728.28</v>
      </c>
      <c r="N76" s="2">
        <v>-728.28</v>
      </c>
      <c r="O76" s="2">
        <v>-8739.36</v>
      </c>
      <c r="Q76" s="11">
        <v>5</v>
      </c>
      <c r="R76" s="1" t="s">
        <v>320</v>
      </c>
      <c r="U76" s="12">
        <f t="shared" si="48"/>
        <v>728.28</v>
      </c>
      <c r="V76" s="12">
        <f t="shared" si="49"/>
        <v>728.28</v>
      </c>
      <c r="W76" s="12">
        <f t="shared" si="50"/>
        <v>728.28</v>
      </c>
      <c r="X76" s="12">
        <f t="shared" si="51"/>
        <v>728.28</v>
      </c>
      <c r="Y76" s="12">
        <f t="shared" si="52"/>
        <v>728.28</v>
      </c>
      <c r="Z76" s="12">
        <f t="shared" si="53"/>
        <v>728.28</v>
      </c>
      <c r="AA76" s="12">
        <f t="shared" si="54"/>
        <v>728.28</v>
      </c>
      <c r="AB76" s="12">
        <f t="shared" si="55"/>
        <v>728.28</v>
      </c>
      <c r="AC76" s="12">
        <f t="shared" si="56"/>
        <v>728.28</v>
      </c>
      <c r="AD76" s="12">
        <f t="shared" si="57"/>
        <v>728.28</v>
      </c>
      <c r="AE76" s="12">
        <f t="shared" si="58"/>
        <v>728.28</v>
      </c>
      <c r="AF76" s="12">
        <f t="shared" si="59"/>
        <v>728.28</v>
      </c>
      <c r="AG76" s="12">
        <f t="shared" si="60"/>
        <v>8739.36</v>
      </c>
    </row>
    <row r="77" spans="1:33" x14ac:dyDescent="0.25">
      <c r="A77" s="10" t="s">
        <v>302</v>
      </c>
      <c r="B77" s="1" t="s">
        <v>311</v>
      </c>
      <c r="C77" s="2">
        <v>733.52</v>
      </c>
      <c r="D77" s="2">
        <v>748.74</v>
      </c>
      <c r="E77" s="2">
        <v>749.99</v>
      </c>
      <c r="F77" s="2">
        <v>749.99</v>
      </c>
      <c r="G77" s="2">
        <v>746.1</v>
      </c>
      <c r="H77" s="2">
        <v>746.1</v>
      </c>
      <c r="I77" s="2">
        <v>563.03</v>
      </c>
      <c r="J77" s="2">
        <v>772.9</v>
      </c>
      <c r="K77" s="2">
        <v>585.11</v>
      </c>
      <c r="L77" s="2">
        <v>1285.94</v>
      </c>
      <c r="M77" s="2">
        <v>585.94000000000005</v>
      </c>
      <c r="N77" s="2">
        <v>585.94000000000005</v>
      </c>
      <c r="O77" s="2">
        <v>8853.2999999999993</v>
      </c>
      <c r="Q77" s="11">
        <v>5</v>
      </c>
      <c r="R77" s="1" t="s">
        <v>320</v>
      </c>
      <c r="U77" s="12">
        <f t="shared" si="48"/>
        <v>-733.52</v>
      </c>
      <c r="V77" s="12">
        <f t="shared" si="49"/>
        <v>-748.74</v>
      </c>
      <c r="W77" s="12">
        <f t="shared" si="50"/>
        <v>-749.99</v>
      </c>
      <c r="X77" s="12">
        <f t="shared" si="51"/>
        <v>-749.99</v>
      </c>
      <c r="Y77" s="12">
        <f t="shared" si="52"/>
        <v>-746.1</v>
      </c>
      <c r="Z77" s="12">
        <f t="shared" si="53"/>
        <v>-746.1</v>
      </c>
      <c r="AA77" s="12">
        <f t="shared" si="54"/>
        <v>-563.03</v>
      </c>
      <c r="AB77" s="12">
        <f t="shared" si="55"/>
        <v>-772.9</v>
      </c>
      <c r="AC77" s="12">
        <f t="shared" si="56"/>
        <v>-585.11</v>
      </c>
      <c r="AD77" s="12">
        <f t="shared" si="57"/>
        <v>-1285.94</v>
      </c>
      <c r="AE77" s="12">
        <f t="shared" si="58"/>
        <v>-585.94000000000005</v>
      </c>
      <c r="AF77" s="12">
        <f t="shared" si="59"/>
        <v>-585.94000000000005</v>
      </c>
      <c r="AG77" s="12">
        <f t="shared" si="60"/>
        <v>-8853.2999999999993</v>
      </c>
    </row>
    <row r="78" spans="1:33" x14ac:dyDescent="0.25">
      <c r="B78" s="3" t="s">
        <v>166</v>
      </c>
      <c r="C78" s="13">
        <f>IF(5 = Q78, U78 * -1, U78)</f>
        <v>23538.74</v>
      </c>
      <c r="D78" s="13">
        <f>IF(5 = Q78, V78 * -1, V78)</f>
        <v>31712.44</v>
      </c>
      <c r="E78" s="13">
        <f>IF(5 = Q78, W78 * -1, W78)</f>
        <v>34745.800000000003</v>
      </c>
      <c r="F78" s="13">
        <f>IF(5 = Q78, X78 * -1, X78)</f>
        <v>32136.280000000002</v>
      </c>
      <c r="G78" s="13">
        <f>IF(5 = Q78, Y78 * -1, Y78)</f>
        <v>34034.29</v>
      </c>
      <c r="H78" s="13">
        <f>IF(5 = Q78, Z78 * -1, Z78)</f>
        <v>32065.559999999998</v>
      </c>
      <c r="I78" s="13">
        <f>IF(5 = Q78, AA78 * -1, AA78)</f>
        <v>38976.33</v>
      </c>
      <c r="J78" s="13">
        <f>IF(5 = Q78, AB78 * -1, AB78)</f>
        <v>48636.7</v>
      </c>
      <c r="K78" s="13">
        <f>IF(5 = Q78, AC78 * -1, AC78)</f>
        <v>34377.230000000003</v>
      </c>
      <c r="L78" s="13">
        <f>IF(5 = Q78, AD78 * -1, AD78)</f>
        <v>40467.980000000003</v>
      </c>
      <c r="M78" s="13">
        <f>IF(5 = Q78, AE78 * -1, AE78)</f>
        <v>30633.360000000001</v>
      </c>
      <c r="N78" s="13">
        <f>IF(5 = Q78, AF78 * -1, AF78)</f>
        <v>33317.450000000004</v>
      </c>
      <c r="O78" s="13">
        <f>IF(5 = Q78, AG78 * -1, AG78)</f>
        <v>414642.16000000003</v>
      </c>
      <c r="Q78" s="14">
        <v>5</v>
      </c>
      <c r="R78" s="17" t="str">
        <f>R77</f>
        <v>Argenta Apartments</v>
      </c>
      <c r="S78" s="17">
        <f>S77</f>
        <v>0</v>
      </c>
      <c r="T78" s="14">
        <f>T77</f>
        <v>0</v>
      </c>
      <c r="U78" s="15">
        <f t="shared" ref="U78:AG78" si="61">SUM(U70:U77)</f>
        <v>-23538.74</v>
      </c>
      <c r="V78" s="15">
        <f t="shared" si="61"/>
        <v>-31712.44</v>
      </c>
      <c r="W78" s="15">
        <f t="shared" si="61"/>
        <v>-34745.800000000003</v>
      </c>
      <c r="X78" s="15">
        <f t="shared" si="61"/>
        <v>-32136.280000000002</v>
      </c>
      <c r="Y78" s="15">
        <f t="shared" si="61"/>
        <v>-34034.29</v>
      </c>
      <c r="Z78" s="15">
        <f t="shared" si="61"/>
        <v>-32065.559999999998</v>
      </c>
      <c r="AA78" s="15">
        <f t="shared" si="61"/>
        <v>-38976.33</v>
      </c>
      <c r="AB78" s="15">
        <f t="shared" si="61"/>
        <v>-48636.7</v>
      </c>
      <c r="AC78" s="15">
        <f t="shared" si="61"/>
        <v>-34377.230000000003</v>
      </c>
      <c r="AD78" s="15">
        <f t="shared" si="61"/>
        <v>-40467.980000000003</v>
      </c>
      <c r="AE78" s="15">
        <f t="shared" si="61"/>
        <v>-30633.360000000001</v>
      </c>
      <c r="AF78" s="15">
        <f t="shared" si="61"/>
        <v>-33317.450000000004</v>
      </c>
      <c r="AG78" s="15">
        <f t="shared" si="61"/>
        <v>-414642.16000000003</v>
      </c>
    </row>
    <row r="80" spans="1:33" x14ac:dyDescent="0.25">
      <c r="A80" s="18" t="s">
        <v>160</v>
      </c>
    </row>
    <row r="81" spans="1:33" x14ac:dyDescent="0.25">
      <c r="A81" s="20" t="s">
        <v>163</v>
      </c>
    </row>
    <row r="82" spans="1:33" x14ac:dyDescent="0.25">
      <c r="A82" s="16" t="s">
        <v>54</v>
      </c>
      <c r="B82" s="1" t="s">
        <v>53</v>
      </c>
      <c r="C82" s="2">
        <v>5000</v>
      </c>
      <c r="D82" s="2">
        <v>5000</v>
      </c>
      <c r="E82" s="2">
        <v>6250</v>
      </c>
      <c r="F82" s="2">
        <v>2865.31</v>
      </c>
      <c r="G82" s="2">
        <v>5923.07</v>
      </c>
      <c r="H82" s="2">
        <v>7403.86</v>
      </c>
      <c r="I82" s="2">
        <v>2627.23</v>
      </c>
      <c r="J82" s="2">
        <v>6192.29</v>
      </c>
      <c r="K82" s="2">
        <v>8646.94</v>
      </c>
      <c r="L82" s="2">
        <v>6192.29</v>
      </c>
      <c r="M82" s="2">
        <v>5739</v>
      </c>
      <c r="N82" s="2">
        <v>7740.36</v>
      </c>
      <c r="O82" s="2">
        <v>69580.350000000006</v>
      </c>
      <c r="Q82" s="11">
        <v>5</v>
      </c>
      <c r="R82" s="1" t="s">
        <v>320</v>
      </c>
      <c r="U82" s="12">
        <f t="shared" ref="U82:U88" si="62">IF(5 = Q82, C82 * -1, C82)</f>
        <v>-5000</v>
      </c>
      <c r="V82" s="12">
        <f t="shared" ref="V82:V88" si="63">IF(5 = Q82, D82 * -1, D82)</f>
        <v>-5000</v>
      </c>
      <c r="W82" s="12">
        <f t="shared" ref="W82:W88" si="64">IF(5 = Q82, E82 * -1, E82)</f>
        <v>-6250</v>
      </c>
      <c r="X82" s="12">
        <f t="shared" ref="X82:X88" si="65">IF(5 = Q82, F82 * -1, F82)</f>
        <v>-2865.31</v>
      </c>
      <c r="Y82" s="12">
        <f t="shared" ref="Y82:Y88" si="66">IF(5 = Q82, G82 * -1, G82)</f>
        <v>-5923.07</v>
      </c>
      <c r="Z82" s="12">
        <f t="shared" ref="Z82:Z88" si="67">IF(5 = Q82, H82 * -1, H82)</f>
        <v>-7403.86</v>
      </c>
      <c r="AA82" s="12">
        <f t="shared" ref="AA82:AA88" si="68">IF(5 = Q82, I82 * -1, I82)</f>
        <v>-2627.23</v>
      </c>
      <c r="AB82" s="12">
        <f t="shared" ref="AB82:AB88" si="69">IF(5 = Q82, J82 * -1, J82)</f>
        <v>-6192.29</v>
      </c>
      <c r="AC82" s="12">
        <f t="shared" ref="AC82:AC88" si="70">IF(5 = Q82, K82 * -1, K82)</f>
        <v>-8646.94</v>
      </c>
      <c r="AD82" s="12">
        <f t="shared" ref="AD82:AD88" si="71">IF(5 = Q82, L82 * -1, L82)</f>
        <v>-6192.29</v>
      </c>
      <c r="AE82" s="12">
        <f t="shared" ref="AE82:AE88" si="72">IF(5 = Q82, M82 * -1, M82)</f>
        <v>-5739</v>
      </c>
      <c r="AF82" s="12">
        <f t="shared" ref="AF82:AF88" si="73">IF(5 = Q82, N82 * -1, N82)</f>
        <v>-7740.36</v>
      </c>
      <c r="AG82" s="12">
        <f t="shared" ref="AG82:AG88" si="74">IF(5 = Q82, O82 * -1, O82)</f>
        <v>-69580.350000000006</v>
      </c>
    </row>
    <row r="83" spans="1:33" x14ac:dyDescent="0.25">
      <c r="A83" s="16" t="s">
        <v>52</v>
      </c>
      <c r="B83" s="1" t="s">
        <v>51</v>
      </c>
      <c r="C83" s="2">
        <v>3686.98</v>
      </c>
      <c r="D83" s="2">
        <v>3559.25</v>
      </c>
      <c r="E83" s="2">
        <v>4418.6499999999996</v>
      </c>
      <c r="F83" s="2">
        <v>3712.31</v>
      </c>
      <c r="G83" s="2">
        <v>3789.38</v>
      </c>
      <c r="H83" s="2">
        <v>4739.74</v>
      </c>
      <c r="I83" s="2">
        <v>3816.24</v>
      </c>
      <c r="J83" s="2">
        <v>3543.4</v>
      </c>
      <c r="K83" s="2">
        <v>4439.34</v>
      </c>
      <c r="L83" s="2">
        <v>3713.01</v>
      </c>
      <c r="M83" s="2">
        <v>3865.46</v>
      </c>
      <c r="N83" s="2">
        <v>-1485.68</v>
      </c>
      <c r="O83" s="2">
        <v>41798.080000000002</v>
      </c>
      <c r="Q83" s="11">
        <v>5</v>
      </c>
      <c r="R83" s="1" t="s">
        <v>320</v>
      </c>
      <c r="U83" s="12">
        <f t="shared" si="62"/>
        <v>-3686.98</v>
      </c>
      <c r="V83" s="12">
        <f t="shared" si="63"/>
        <v>-3559.25</v>
      </c>
      <c r="W83" s="12">
        <f t="shared" si="64"/>
        <v>-4418.6499999999996</v>
      </c>
      <c r="X83" s="12">
        <f t="shared" si="65"/>
        <v>-3712.31</v>
      </c>
      <c r="Y83" s="12">
        <f t="shared" si="66"/>
        <v>-3789.38</v>
      </c>
      <c r="Z83" s="12">
        <f t="shared" si="67"/>
        <v>-4739.74</v>
      </c>
      <c r="AA83" s="12">
        <f t="shared" si="68"/>
        <v>-3816.24</v>
      </c>
      <c r="AB83" s="12">
        <f t="shared" si="69"/>
        <v>-3543.4</v>
      </c>
      <c r="AC83" s="12">
        <f t="shared" si="70"/>
        <v>-4439.34</v>
      </c>
      <c r="AD83" s="12">
        <f t="shared" si="71"/>
        <v>-3713.01</v>
      </c>
      <c r="AE83" s="12">
        <f t="shared" si="72"/>
        <v>-3865.46</v>
      </c>
      <c r="AF83" s="12">
        <f t="shared" si="73"/>
        <v>1485.68</v>
      </c>
      <c r="AG83" s="12">
        <f t="shared" si="74"/>
        <v>-41798.080000000002</v>
      </c>
    </row>
    <row r="84" spans="1:33" x14ac:dyDescent="0.25">
      <c r="A84" s="16" t="s">
        <v>276</v>
      </c>
      <c r="B84" s="1" t="s">
        <v>277</v>
      </c>
      <c r="C84" s="2">
        <v>4706.75</v>
      </c>
      <c r="D84" s="2">
        <v>4367.2</v>
      </c>
      <c r="E84" s="2">
        <v>6315.3</v>
      </c>
      <c r="F84" s="2">
        <v>3449.88</v>
      </c>
      <c r="G84" s="2">
        <v>550.92999999999995</v>
      </c>
      <c r="H84" s="2">
        <v>3203.4</v>
      </c>
      <c r="I84" s="2">
        <v>3201.88</v>
      </c>
      <c r="J84" s="2">
        <v>3072.11</v>
      </c>
      <c r="K84" s="2">
        <v>4023.09</v>
      </c>
      <c r="L84" s="2">
        <v>5136.75</v>
      </c>
      <c r="M84" s="2">
        <v>4667.41</v>
      </c>
      <c r="N84" s="2">
        <v>8465.0499999999993</v>
      </c>
      <c r="O84" s="2">
        <v>51159.75</v>
      </c>
      <c r="Q84" s="11">
        <v>5</v>
      </c>
      <c r="R84" s="1" t="s">
        <v>320</v>
      </c>
      <c r="U84" s="12">
        <f t="shared" si="62"/>
        <v>-4706.75</v>
      </c>
      <c r="V84" s="12">
        <f t="shared" si="63"/>
        <v>-4367.2</v>
      </c>
      <c r="W84" s="12">
        <f t="shared" si="64"/>
        <v>-6315.3</v>
      </c>
      <c r="X84" s="12">
        <f t="shared" si="65"/>
        <v>-3449.88</v>
      </c>
      <c r="Y84" s="12">
        <f t="shared" si="66"/>
        <v>-550.92999999999995</v>
      </c>
      <c r="Z84" s="12">
        <f t="shared" si="67"/>
        <v>-3203.4</v>
      </c>
      <c r="AA84" s="12">
        <f t="shared" si="68"/>
        <v>-3201.88</v>
      </c>
      <c r="AB84" s="12">
        <f t="shared" si="69"/>
        <v>-3072.11</v>
      </c>
      <c r="AC84" s="12">
        <f t="shared" si="70"/>
        <v>-4023.09</v>
      </c>
      <c r="AD84" s="12">
        <f t="shared" si="71"/>
        <v>-5136.75</v>
      </c>
      <c r="AE84" s="12">
        <f t="shared" si="72"/>
        <v>-4667.41</v>
      </c>
      <c r="AF84" s="12">
        <f t="shared" si="73"/>
        <v>-8465.0499999999993</v>
      </c>
      <c r="AG84" s="12">
        <f t="shared" si="74"/>
        <v>-51159.75</v>
      </c>
    </row>
    <row r="85" spans="1:33" x14ac:dyDescent="0.25">
      <c r="A85" s="16" t="s">
        <v>50</v>
      </c>
      <c r="B85" s="1" t="s">
        <v>49</v>
      </c>
      <c r="C85" s="2">
        <v>0</v>
      </c>
      <c r="D85" s="2">
        <v>248.52</v>
      </c>
      <c r="E85" s="2">
        <v>56.43</v>
      </c>
      <c r="F85" s="2">
        <v>74.25</v>
      </c>
      <c r="G85" s="2">
        <v>585.55999999999995</v>
      </c>
      <c r="H85" s="2">
        <v>14.43</v>
      </c>
      <c r="I85" s="2">
        <v>146.91</v>
      </c>
      <c r="J85" s="2">
        <v>142.51</v>
      </c>
      <c r="K85" s="2">
        <v>69.260000000000005</v>
      </c>
      <c r="L85" s="2">
        <v>162</v>
      </c>
      <c r="M85" s="2">
        <v>93.2</v>
      </c>
      <c r="N85" s="2">
        <v>190.39</v>
      </c>
      <c r="O85" s="2">
        <v>1783.46</v>
      </c>
      <c r="Q85" s="11">
        <v>5</v>
      </c>
      <c r="R85" s="1" t="s">
        <v>320</v>
      </c>
      <c r="U85" s="12">
        <f t="shared" si="62"/>
        <v>0</v>
      </c>
      <c r="V85" s="12">
        <f t="shared" si="63"/>
        <v>-248.52</v>
      </c>
      <c r="W85" s="12">
        <f t="shared" si="64"/>
        <v>-56.43</v>
      </c>
      <c r="X85" s="12">
        <f t="shared" si="65"/>
        <v>-74.25</v>
      </c>
      <c r="Y85" s="12">
        <f t="shared" si="66"/>
        <v>-585.55999999999995</v>
      </c>
      <c r="Z85" s="12">
        <f t="shared" si="67"/>
        <v>-14.43</v>
      </c>
      <c r="AA85" s="12">
        <f t="shared" si="68"/>
        <v>-146.91</v>
      </c>
      <c r="AB85" s="12">
        <f t="shared" si="69"/>
        <v>-142.51</v>
      </c>
      <c r="AC85" s="12">
        <f t="shared" si="70"/>
        <v>-69.260000000000005</v>
      </c>
      <c r="AD85" s="12">
        <f t="shared" si="71"/>
        <v>-162</v>
      </c>
      <c r="AE85" s="12">
        <f t="shared" si="72"/>
        <v>-93.2</v>
      </c>
      <c r="AF85" s="12">
        <f t="shared" si="73"/>
        <v>-190.39</v>
      </c>
      <c r="AG85" s="12">
        <f t="shared" si="74"/>
        <v>-1783.46</v>
      </c>
    </row>
    <row r="86" spans="1:33" x14ac:dyDescent="0.25">
      <c r="A86" s="16" t="s">
        <v>238</v>
      </c>
      <c r="B86" s="1" t="s">
        <v>239</v>
      </c>
      <c r="C86" s="2">
        <v>0</v>
      </c>
      <c r="D86" s="2">
        <v>-50</v>
      </c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2415</v>
      </c>
      <c r="N86" s="2">
        <v>0</v>
      </c>
      <c r="O86" s="2">
        <v>2365</v>
      </c>
      <c r="Q86" s="11">
        <v>5</v>
      </c>
      <c r="R86" s="1" t="s">
        <v>320</v>
      </c>
      <c r="U86" s="12">
        <f t="shared" si="62"/>
        <v>0</v>
      </c>
      <c r="V86" s="12">
        <f t="shared" si="63"/>
        <v>50</v>
      </c>
      <c r="W86" s="12">
        <f t="shared" si="64"/>
        <v>0</v>
      </c>
      <c r="X86" s="12">
        <f t="shared" si="65"/>
        <v>0</v>
      </c>
      <c r="Y86" s="12">
        <f t="shared" si="66"/>
        <v>0</v>
      </c>
      <c r="Z86" s="12">
        <f t="shared" si="67"/>
        <v>0</v>
      </c>
      <c r="AA86" s="12">
        <f t="shared" si="68"/>
        <v>0</v>
      </c>
      <c r="AB86" s="12">
        <f t="shared" si="69"/>
        <v>0</v>
      </c>
      <c r="AC86" s="12">
        <f t="shared" si="70"/>
        <v>0</v>
      </c>
      <c r="AD86" s="12">
        <f t="shared" si="71"/>
        <v>0</v>
      </c>
      <c r="AE86" s="12">
        <f t="shared" si="72"/>
        <v>-2415</v>
      </c>
      <c r="AF86" s="12">
        <f t="shared" si="73"/>
        <v>0</v>
      </c>
      <c r="AG86" s="12">
        <f t="shared" si="74"/>
        <v>-2365</v>
      </c>
    </row>
    <row r="87" spans="1:33" x14ac:dyDescent="0.25">
      <c r="A87" s="16" t="s">
        <v>48</v>
      </c>
      <c r="B87" s="1" t="s">
        <v>47</v>
      </c>
      <c r="C87" s="2">
        <v>1629.5</v>
      </c>
      <c r="D87" s="2">
        <v>1384.11</v>
      </c>
      <c r="E87" s="2">
        <v>1592.15</v>
      </c>
      <c r="F87" s="2">
        <v>961.36</v>
      </c>
      <c r="G87" s="2">
        <v>1069.49</v>
      </c>
      <c r="H87" s="2">
        <v>1369.23</v>
      </c>
      <c r="I87" s="2">
        <v>1221.9100000000001</v>
      </c>
      <c r="J87" s="2">
        <v>1372.77</v>
      </c>
      <c r="K87" s="2">
        <v>1522.38</v>
      </c>
      <c r="L87" s="2">
        <v>1536.01</v>
      </c>
      <c r="M87" s="2">
        <v>2922.45</v>
      </c>
      <c r="N87" s="2">
        <v>238.62</v>
      </c>
      <c r="O87" s="2">
        <v>16819.98</v>
      </c>
      <c r="Q87" s="11">
        <v>5</v>
      </c>
      <c r="R87" s="1" t="s">
        <v>320</v>
      </c>
      <c r="U87" s="12">
        <f t="shared" si="62"/>
        <v>-1629.5</v>
      </c>
      <c r="V87" s="12">
        <f t="shared" si="63"/>
        <v>-1384.11</v>
      </c>
      <c r="W87" s="12">
        <f t="shared" si="64"/>
        <v>-1592.15</v>
      </c>
      <c r="X87" s="12">
        <f t="shared" si="65"/>
        <v>-961.36</v>
      </c>
      <c r="Y87" s="12">
        <f t="shared" si="66"/>
        <v>-1069.49</v>
      </c>
      <c r="Z87" s="12">
        <f t="shared" si="67"/>
        <v>-1369.23</v>
      </c>
      <c r="AA87" s="12">
        <f t="shared" si="68"/>
        <v>-1221.9100000000001</v>
      </c>
      <c r="AB87" s="12">
        <f t="shared" si="69"/>
        <v>-1372.77</v>
      </c>
      <c r="AC87" s="12">
        <f t="shared" si="70"/>
        <v>-1522.38</v>
      </c>
      <c r="AD87" s="12">
        <f t="shared" si="71"/>
        <v>-1536.01</v>
      </c>
      <c r="AE87" s="12">
        <f t="shared" si="72"/>
        <v>-2922.45</v>
      </c>
      <c r="AF87" s="12">
        <f t="shared" si="73"/>
        <v>-238.62</v>
      </c>
      <c r="AG87" s="12">
        <f t="shared" si="74"/>
        <v>-16819.98</v>
      </c>
    </row>
    <row r="88" spans="1:33" x14ac:dyDescent="0.25">
      <c r="A88" s="16" t="s">
        <v>165</v>
      </c>
      <c r="B88" s="1" t="s">
        <v>164</v>
      </c>
      <c r="C88" s="2">
        <v>2204</v>
      </c>
      <c r="D88" s="2">
        <v>2534.84</v>
      </c>
      <c r="E88" s="2">
        <v>2775</v>
      </c>
      <c r="F88" s="2">
        <v>2966.67</v>
      </c>
      <c r="G88" s="2">
        <v>3558.33</v>
      </c>
      <c r="H88" s="2">
        <v>2600</v>
      </c>
      <c r="I88" s="2">
        <v>5683.32</v>
      </c>
      <c r="J88" s="2">
        <v>5846.14</v>
      </c>
      <c r="K88" s="2">
        <v>3875</v>
      </c>
      <c r="L88" s="2">
        <v>3725</v>
      </c>
      <c r="M88" s="2">
        <v>2978.25</v>
      </c>
      <c r="N88" s="2">
        <v>2649</v>
      </c>
      <c r="O88" s="2">
        <v>41395.550000000003</v>
      </c>
      <c r="Q88" s="11">
        <v>5</v>
      </c>
      <c r="R88" s="1" t="s">
        <v>320</v>
      </c>
      <c r="U88" s="12">
        <f t="shared" si="62"/>
        <v>-2204</v>
      </c>
      <c r="V88" s="12">
        <f t="shared" si="63"/>
        <v>-2534.84</v>
      </c>
      <c r="W88" s="12">
        <f t="shared" si="64"/>
        <v>-2775</v>
      </c>
      <c r="X88" s="12">
        <f t="shared" si="65"/>
        <v>-2966.67</v>
      </c>
      <c r="Y88" s="12">
        <f t="shared" si="66"/>
        <v>-3558.33</v>
      </c>
      <c r="Z88" s="12">
        <f t="shared" si="67"/>
        <v>-2600</v>
      </c>
      <c r="AA88" s="12">
        <f t="shared" si="68"/>
        <v>-5683.32</v>
      </c>
      <c r="AB88" s="12">
        <f t="shared" si="69"/>
        <v>-5846.14</v>
      </c>
      <c r="AC88" s="12">
        <f t="shared" si="70"/>
        <v>-3875</v>
      </c>
      <c r="AD88" s="12">
        <f t="shared" si="71"/>
        <v>-3725</v>
      </c>
      <c r="AE88" s="12">
        <f t="shared" si="72"/>
        <v>-2978.25</v>
      </c>
      <c r="AF88" s="12">
        <f t="shared" si="73"/>
        <v>-2649</v>
      </c>
      <c r="AG88" s="12">
        <f t="shared" si="74"/>
        <v>-41395.550000000003</v>
      </c>
    </row>
    <row r="89" spans="1:33" x14ac:dyDescent="0.25">
      <c r="B89" s="3" t="s">
        <v>163</v>
      </c>
      <c r="C89" s="13">
        <f>IF(5 = Q89, U89 * -1, U89)</f>
        <v>17227.23</v>
      </c>
      <c r="D89" s="13">
        <f>IF(5 = Q89, V89 * -1, V89)</f>
        <v>17043.920000000002</v>
      </c>
      <c r="E89" s="13">
        <f>IF(5 = Q89, W89 * -1, W89)</f>
        <v>21407.530000000002</v>
      </c>
      <c r="F89" s="13">
        <f>IF(5 = Q89, X89 * -1, X89)</f>
        <v>14029.78</v>
      </c>
      <c r="G89" s="13">
        <f>IF(5 = Q89, Y89 * -1, Y89)</f>
        <v>15476.76</v>
      </c>
      <c r="H89" s="13">
        <f>IF(5 = Q89, Z89 * -1, Z89)</f>
        <v>19330.66</v>
      </c>
      <c r="I89" s="13">
        <f>IF(5 = Q89, AA89 * -1, AA89)</f>
        <v>16697.489999999998</v>
      </c>
      <c r="J89" s="13">
        <f>IF(5 = Q89, AB89 * -1, AB89)</f>
        <v>20169.22</v>
      </c>
      <c r="K89" s="13">
        <f>IF(5 = Q89, AC89 * -1, AC89)</f>
        <v>22576.010000000002</v>
      </c>
      <c r="L89" s="13">
        <f>IF(5 = Q89, AD89 * -1, AD89)</f>
        <v>20465.059999999998</v>
      </c>
      <c r="M89" s="13">
        <f>IF(5 = Q89, AE89 * -1, AE89)</f>
        <v>22680.77</v>
      </c>
      <c r="N89" s="13">
        <f>IF(5 = Q89, AF89 * -1, AF89)</f>
        <v>17797.739999999998</v>
      </c>
      <c r="O89" s="13">
        <f>IF(5 = Q89, AG89 * -1, AG89)</f>
        <v>224902.16999999998</v>
      </c>
      <c r="Q89" s="14">
        <v>5</v>
      </c>
      <c r="R89" s="17" t="str">
        <f>R88</f>
        <v>Argenta Apartments</v>
      </c>
      <c r="S89" s="17">
        <f>S88</f>
        <v>0</v>
      </c>
      <c r="T89" s="14">
        <f>T88</f>
        <v>0</v>
      </c>
      <c r="U89" s="15">
        <f t="shared" ref="U89:AG89" si="75">SUM(U82:U88)</f>
        <v>-17227.23</v>
      </c>
      <c r="V89" s="15">
        <f t="shared" si="75"/>
        <v>-17043.920000000002</v>
      </c>
      <c r="W89" s="15">
        <f t="shared" si="75"/>
        <v>-21407.530000000002</v>
      </c>
      <c r="X89" s="15">
        <f t="shared" si="75"/>
        <v>-14029.78</v>
      </c>
      <c r="Y89" s="15">
        <f t="shared" si="75"/>
        <v>-15476.76</v>
      </c>
      <c r="Z89" s="15">
        <f t="shared" si="75"/>
        <v>-19330.66</v>
      </c>
      <c r="AA89" s="15">
        <f t="shared" si="75"/>
        <v>-16697.489999999998</v>
      </c>
      <c r="AB89" s="15">
        <f t="shared" si="75"/>
        <v>-20169.22</v>
      </c>
      <c r="AC89" s="15">
        <f t="shared" si="75"/>
        <v>-22576.010000000002</v>
      </c>
      <c r="AD89" s="15">
        <f t="shared" si="75"/>
        <v>-20465.059999999998</v>
      </c>
      <c r="AE89" s="15">
        <f t="shared" si="75"/>
        <v>-22680.77</v>
      </c>
      <c r="AF89" s="15">
        <f t="shared" si="75"/>
        <v>-17797.739999999998</v>
      </c>
      <c r="AG89" s="15">
        <f t="shared" si="75"/>
        <v>-224902.16999999998</v>
      </c>
    </row>
    <row r="91" spans="1:33" x14ac:dyDescent="0.25">
      <c r="A91" s="20" t="s">
        <v>162</v>
      </c>
    </row>
    <row r="92" spans="1:33" x14ac:dyDescent="0.25">
      <c r="A92" s="16" t="s">
        <v>46</v>
      </c>
      <c r="B92" s="1" t="s">
        <v>45</v>
      </c>
      <c r="C92" s="2">
        <v>6059.94</v>
      </c>
      <c r="D92" s="2">
        <v>5440</v>
      </c>
      <c r="E92" s="2">
        <v>7486.92</v>
      </c>
      <c r="F92" s="2">
        <v>5760</v>
      </c>
      <c r="G92" s="2">
        <v>6293.16</v>
      </c>
      <c r="H92" s="2">
        <v>7766.64</v>
      </c>
      <c r="I92" s="2">
        <v>5978.88</v>
      </c>
      <c r="J92" s="2">
        <v>6028.56</v>
      </c>
      <c r="K92" s="2">
        <v>6588.18</v>
      </c>
      <c r="L92" s="2">
        <v>5926.22</v>
      </c>
      <c r="M92" s="2">
        <v>7279.33</v>
      </c>
      <c r="N92" s="2">
        <v>6921.27</v>
      </c>
      <c r="O92" s="2">
        <v>77529.100000000006</v>
      </c>
      <c r="Q92" s="11">
        <v>5</v>
      </c>
      <c r="R92" s="1" t="s">
        <v>320</v>
      </c>
      <c r="U92" s="12">
        <f>IF(5 = Q92, C92 * -1, C92)</f>
        <v>-6059.94</v>
      </c>
      <c r="V92" s="12">
        <f>IF(5 = Q92, D92 * -1, D92)</f>
        <v>-5440</v>
      </c>
      <c r="W92" s="12">
        <f>IF(5 = Q92, E92 * -1, E92)</f>
        <v>-7486.92</v>
      </c>
      <c r="X92" s="12">
        <f>IF(5 = Q92, F92 * -1, F92)</f>
        <v>-5760</v>
      </c>
      <c r="Y92" s="12">
        <f>IF(5 = Q92, G92 * -1, G92)</f>
        <v>-6293.16</v>
      </c>
      <c r="Z92" s="12">
        <f>IF(5 = Q92, H92 * -1, H92)</f>
        <v>-7766.64</v>
      </c>
      <c r="AA92" s="12">
        <f>IF(5 = Q92, I92 * -1, I92)</f>
        <v>-5978.88</v>
      </c>
      <c r="AB92" s="12">
        <f>IF(5 = Q92, J92 * -1, J92)</f>
        <v>-6028.56</v>
      </c>
      <c r="AC92" s="12">
        <f>IF(5 = Q92, K92 * -1, K92)</f>
        <v>-6588.18</v>
      </c>
      <c r="AD92" s="12">
        <f>IF(5 = Q92, L92 * -1, L92)</f>
        <v>-5926.22</v>
      </c>
      <c r="AE92" s="12">
        <f>IF(5 = Q92, M92 * -1, M92)</f>
        <v>-7279.33</v>
      </c>
      <c r="AF92" s="12">
        <f>IF(5 = Q92, N92 * -1, N92)</f>
        <v>-6921.27</v>
      </c>
      <c r="AG92" s="12">
        <f>IF(5 = Q92, O92 * -1, O92)</f>
        <v>-77529.100000000006</v>
      </c>
    </row>
    <row r="93" spans="1:33" x14ac:dyDescent="0.25">
      <c r="A93" s="16" t="s">
        <v>44</v>
      </c>
      <c r="B93" s="1" t="s">
        <v>43</v>
      </c>
      <c r="C93" s="2">
        <v>10458.700000000001</v>
      </c>
      <c r="D93" s="2">
        <v>9873.52</v>
      </c>
      <c r="E93" s="2">
        <v>12545.94</v>
      </c>
      <c r="F93" s="2">
        <v>9039.25</v>
      </c>
      <c r="G93" s="2">
        <v>8683.8799999999992</v>
      </c>
      <c r="H93" s="2">
        <v>10779.46</v>
      </c>
      <c r="I93" s="2">
        <v>9808.0400000000009</v>
      </c>
      <c r="J93" s="2">
        <v>6930.73</v>
      </c>
      <c r="K93" s="2">
        <v>9055.6299999999992</v>
      </c>
      <c r="L93" s="2">
        <v>9155.17</v>
      </c>
      <c r="M93" s="2">
        <v>8418.4500000000007</v>
      </c>
      <c r="N93" s="2">
        <v>16194.38</v>
      </c>
      <c r="O93" s="2">
        <v>120943.15</v>
      </c>
      <c r="Q93" s="11">
        <v>5</v>
      </c>
      <c r="R93" s="1" t="s">
        <v>320</v>
      </c>
      <c r="U93" s="12">
        <f>IF(5 = Q93, C93 * -1, C93)</f>
        <v>-10458.700000000001</v>
      </c>
      <c r="V93" s="12">
        <f>IF(5 = Q93, D93 * -1, D93)</f>
        <v>-9873.52</v>
      </c>
      <c r="W93" s="12">
        <f>IF(5 = Q93, E93 * -1, E93)</f>
        <v>-12545.94</v>
      </c>
      <c r="X93" s="12">
        <f>IF(5 = Q93, F93 * -1, F93)</f>
        <v>-9039.25</v>
      </c>
      <c r="Y93" s="12">
        <f>IF(5 = Q93, G93 * -1, G93)</f>
        <v>-8683.8799999999992</v>
      </c>
      <c r="Z93" s="12">
        <f>IF(5 = Q93, H93 * -1, H93)</f>
        <v>-10779.46</v>
      </c>
      <c r="AA93" s="12">
        <f>IF(5 = Q93, I93 * -1, I93)</f>
        <v>-9808.0400000000009</v>
      </c>
      <c r="AB93" s="12">
        <f>IF(5 = Q93, J93 * -1, J93)</f>
        <v>-6930.73</v>
      </c>
      <c r="AC93" s="12">
        <f>IF(5 = Q93, K93 * -1, K93)</f>
        <v>-9055.6299999999992</v>
      </c>
      <c r="AD93" s="12">
        <f>IF(5 = Q93, L93 * -1, L93)</f>
        <v>-9155.17</v>
      </c>
      <c r="AE93" s="12">
        <f>IF(5 = Q93, M93 * -1, M93)</f>
        <v>-8418.4500000000007</v>
      </c>
      <c r="AF93" s="12">
        <f>IF(5 = Q93, N93 * -1, N93)</f>
        <v>-16194.38</v>
      </c>
      <c r="AG93" s="12">
        <f>IF(5 = Q93, O93 * -1, O93)</f>
        <v>-120943.15</v>
      </c>
    </row>
    <row r="94" spans="1:33" x14ac:dyDescent="0.25">
      <c r="A94" s="16" t="s">
        <v>42</v>
      </c>
      <c r="B94" s="1" t="s">
        <v>41</v>
      </c>
      <c r="C94" s="2">
        <v>66.47</v>
      </c>
      <c r="D94" s="2">
        <v>1943.46</v>
      </c>
      <c r="E94" s="2">
        <v>2015.42</v>
      </c>
      <c r="F94" s="2">
        <v>3580.28</v>
      </c>
      <c r="G94" s="2">
        <v>2465.89</v>
      </c>
      <c r="H94" s="2">
        <v>2455.0500000000002</v>
      </c>
      <c r="I94" s="2">
        <v>2640.42</v>
      </c>
      <c r="J94" s="2">
        <v>1904.9</v>
      </c>
      <c r="K94" s="2">
        <v>976.26</v>
      </c>
      <c r="L94" s="2">
        <v>1645.02</v>
      </c>
      <c r="M94" s="2">
        <v>2097.48</v>
      </c>
      <c r="N94" s="2">
        <v>948.09</v>
      </c>
      <c r="O94" s="2">
        <v>22738.74</v>
      </c>
      <c r="Q94" s="11">
        <v>5</v>
      </c>
      <c r="R94" s="1" t="s">
        <v>320</v>
      </c>
      <c r="U94" s="12">
        <f>IF(5 = Q94, C94 * -1, C94)</f>
        <v>-66.47</v>
      </c>
      <c r="V94" s="12">
        <f>IF(5 = Q94, D94 * -1, D94)</f>
        <v>-1943.46</v>
      </c>
      <c r="W94" s="12">
        <f>IF(5 = Q94, E94 * -1, E94)</f>
        <v>-2015.42</v>
      </c>
      <c r="X94" s="12">
        <f>IF(5 = Q94, F94 * -1, F94)</f>
        <v>-3580.28</v>
      </c>
      <c r="Y94" s="12">
        <f>IF(5 = Q94, G94 * -1, G94)</f>
        <v>-2465.89</v>
      </c>
      <c r="Z94" s="12">
        <f>IF(5 = Q94, H94 * -1, H94)</f>
        <v>-2455.0500000000002</v>
      </c>
      <c r="AA94" s="12">
        <f>IF(5 = Q94, I94 * -1, I94)</f>
        <v>-2640.42</v>
      </c>
      <c r="AB94" s="12">
        <f>IF(5 = Q94, J94 * -1, J94)</f>
        <v>-1904.9</v>
      </c>
      <c r="AC94" s="12">
        <f>IF(5 = Q94, K94 * -1, K94)</f>
        <v>-976.26</v>
      </c>
      <c r="AD94" s="12">
        <f>IF(5 = Q94, L94 * -1, L94)</f>
        <v>-1645.02</v>
      </c>
      <c r="AE94" s="12">
        <f>IF(5 = Q94, M94 * -1, M94)</f>
        <v>-2097.48</v>
      </c>
      <c r="AF94" s="12">
        <f>IF(5 = Q94, N94 * -1, N94)</f>
        <v>-948.09</v>
      </c>
      <c r="AG94" s="12">
        <f>IF(5 = Q94, O94 * -1, O94)</f>
        <v>-22738.74</v>
      </c>
    </row>
    <row r="95" spans="1:33" x14ac:dyDescent="0.25">
      <c r="A95" s="16" t="s">
        <v>202</v>
      </c>
      <c r="B95" s="1" t="s">
        <v>204</v>
      </c>
      <c r="C95" s="2">
        <v>750</v>
      </c>
      <c r="D95" s="2">
        <v>-50</v>
      </c>
      <c r="E95" s="2">
        <v>0</v>
      </c>
      <c r="F95" s="2">
        <v>0</v>
      </c>
      <c r="G95" s="2">
        <v>1266.97</v>
      </c>
      <c r="H95" s="2">
        <v>0</v>
      </c>
      <c r="I95" s="2">
        <v>0</v>
      </c>
      <c r="J95" s="2">
        <v>0</v>
      </c>
      <c r="K95" s="2">
        <v>0</v>
      </c>
      <c r="L95" s="2">
        <v>0</v>
      </c>
      <c r="M95" s="2">
        <v>1248</v>
      </c>
      <c r="N95" s="2">
        <v>0</v>
      </c>
      <c r="O95" s="2">
        <v>3214.97</v>
      </c>
      <c r="Q95" s="11">
        <v>5</v>
      </c>
      <c r="R95" s="1" t="s">
        <v>320</v>
      </c>
      <c r="U95" s="12">
        <f>IF(5 = Q95, C95 * -1, C95)</f>
        <v>-750</v>
      </c>
      <c r="V95" s="12">
        <f>IF(5 = Q95, D95 * -1, D95)</f>
        <v>50</v>
      </c>
      <c r="W95" s="12">
        <f>IF(5 = Q95, E95 * -1, E95)</f>
        <v>0</v>
      </c>
      <c r="X95" s="12">
        <f>IF(5 = Q95, F95 * -1, F95)</f>
        <v>0</v>
      </c>
      <c r="Y95" s="12">
        <f>IF(5 = Q95, G95 * -1, G95)</f>
        <v>-1266.97</v>
      </c>
      <c r="Z95" s="12">
        <f>IF(5 = Q95, H95 * -1, H95)</f>
        <v>0</v>
      </c>
      <c r="AA95" s="12">
        <f>IF(5 = Q95, I95 * -1, I95)</f>
        <v>0</v>
      </c>
      <c r="AB95" s="12">
        <f>IF(5 = Q95, J95 * -1, J95)</f>
        <v>0</v>
      </c>
      <c r="AC95" s="12">
        <f>IF(5 = Q95, K95 * -1, K95)</f>
        <v>0</v>
      </c>
      <c r="AD95" s="12">
        <f>IF(5 = Q95, L95 * -1, L95)</f>
        <v>0</v>
      </c>
      <c r="AE95" s="12">
        <f>IF(5 = Q95, M95 * -1, M95)</f>
        <v>-1248</v>
      </c>
      <c r="AF95" s="12">
        <f>IF(5 = Q95, N95 * -1, N95)</f>
        <v>0</v>
      </c>
      <c r="AG95" s="12">
        <f>IF(5 = Q95, O95 * -1, O95)</f>
        <v>-3214.97</v>
      </c>
    </row>
    <row r="96" spans="1:33" x14ac:dyDescent="0.25">
      <c r="A96" s="16" t="s">
        <v>40</v>
      </c>
      <c r="B96" s="1" t="s">
        <v>39</v>
      </c>
      <c r="C96" s="2">
        <v>1876.9</v>
      </c>
      <c r="D96" s="2">
        <v>1688.09</v>
      </c>
      <c r="E96" s="2">
        <v>1759.39</v>
      </c>
      <c r="F96" s="2">
        <v>1467.24</v>
      </c>
      <c r="G96" s="2">
        <v>1506.25</v>
      </c>
      <c r="H96" s="2">
        <v>1729.47</v>
      </c>
      <c r="I96" s="2">
        <v>1611.1</v>
      </c>
      <c r="J96" s="2">
        <v>1319.85</v>
      </c>
      <c r="K96" s="2">
        <v>1375.79</v>
      </c>
      <c r="L96" s="2">
        <v>1444.73</v>
      </c>
      <c r="M96" s="2">
        <v>1639.94</v>
      </c>
      <c r="N96" s="2">
        <v>1803.11</v>
      </c>
      <c r="O96" s="2">
        <v>19221.86</v>
      </c>
      <c r="Q96" s="11">
        <v>5</v>
      </c>
      <c r="R96" s="1" t="s">
        <v>320</v>
      </c>
      <c r="U96" s="12">
        <f>IF(5 = Q96, C96 * -1, C96)</f>
        <v>-1876.9</v>
      </c>
      <c r="V96" s="12">
        <f>IF(5 = Q96, D96 * -1, D96)</f>
        <v>-1688.09</v>
      </c>
      <c r="W96" s="12">
        <f>IF(5 = Q96, E96 * -1, E96)</f>
        <v>-1759.39</v>
      </c>
      <c r="X96" s="12">
        <f>IF(5 = Q96, F96 * -1, F96)</f>
        <v>-1467.24</v>
      </c>
      <c r="Y96" s="12">
        <f>IF(5 = Q96, G96 * -1, G96)</f>
        <v>-1506.25</v>
      </c>
      <c r="Z96" s="12">
        <f>IF(5 = Q96, H96 * -1, H96)</f>
        <v>-1729.47</v>
      </c>
      <c r="AA96" s="12">
        <f>IF(5 = Q96, I96 * -1, I96)</f>
        <v>-1611.1</v>
      </c>
      <c r="AB96" s="12">
        <f>IF(5 = Q96, J96 * -1, J96)</f>
        <v>-1319.85</v>
      </c>
      <c r="AC96" s="12">
        <f>IF(5 = Q96, K96 * -1, K96)</f>
        <v>-1375.79</v>
      </c>
      <c r="AD96" s="12">
        <f>IF(5 = Q96, L96 * -1, L96)</f>
        <v>-1444.73</v>
      </c>
      <c r="AE96" s="12">
        <f>IF(5 = Q96, M96 * -1, M96)</f>
        <v>-1639.94</v>
      </c>
      <c r="AF96" s="12">
        <f>IF(5 = Q96, N96 * -1, N96)</f>
        <v>-1803.11</v>
      </c>
      <c r="AG96" s="12">
        <f>IF(5 = Q96, O96 * -1, O96)</f>
        <v>-19221.86</v>
      </c>
    </row>
    <row r="97" spans="1:33" x14ac:dyDescent="0.25">
      <c r="B97" s="3" t="s">
        <v>162</v>
      </c>
      <c r="C97" s="13">
        <f>IF(5 = Q97, U97 * -1, U97)</f>
        <v>19212.010000000002</v>
      </c>
      <c r="D97" s="13">
        <f>IF(5 = Q97, V97 * -1, V97)</f>
        <v>18895.07</v>
      </c>
      <c r="E97" s="13">
        <f>IF(5 = Q97, W97 * -1, W97)</f>
        <v>23807.67</v>
      </c>
      <c r="F97" s="13">
        <f>IF(5 = Q97, X97 * -1, X97)</f>
        <v>19846.77</v>
      </c>
      <c r="G97" s="13">
        <f>IF(5 = Q97, Y97 * -1, Y97)</f>
        <v>20216.150000000001</v>
      </c>
      <c r="H97" s="13">
        <f>IF(5 = Q97, Z97 * -1, Z97)</f>
        <v>22730.62</v>
      </c>
      <c r="I97" s="13">
        <f>IF(5 = Q97, AA97 * -1, AA97)</f>
        <v>20038.440000000002</v>
      </c>
      <c r="J97" s="13">
        <f>IF(5 = Q97, AB97 * -1, AB97)</f>
        <v>16184.04</v>
      </c>
      <c r="K97" s="13">
        <f>IF(5 = Q97, AC97 * -1, AC97)</f>
        <v>17995.86</v>
      </c>
      <c r="L97" s="13">
        <f>IF(5 = Q97, AD97 * -1, AD97)</f>
        <v>18171.14</v>
      </c>
      <c r="M97" s="13">
        <f>IF(5 = Q97, AE97 * -1, AE97)</f>
        <v>20683.2</v>
      </c>
      <c r="N97" s="13">
        <f>IF(5 = Q97, AF97 * -1, AF97)</f>
        <v>25866.850000000002</v>
      </c>
      <c r="O97" s="13">
        <f>IF(5 = Q97, AG97 * -1, AG97)</f>
        <v>243647.82</v>
      </c>
      <c r="Q97" s="14">
        <v>5</v>
      </c>
      <c r="R97" s="17" t="str">
        <f>R96</f>
        <v>Argenta Apartments</v>
      </c>
      <c r="S97" s="17">
        <f>S96</f>
        <v>0</v>
      </c>
      <c r="T97" s="14">
        <f>T96</f>
        <v>0</v>
      </c>
      <c r="U97" s="15">
        <f t="shared" ref="U97:AG97" si="76">SUM(U92:U96)</f>
        <v>-19212.010000000002</v>
      </c>
      <c r="V97" s="15">
        <f t="shared" si="76"/>
        <v>-18895.07</v>
      </c>
      <c r="W97" s="15">
        <f t="shared" si="76"/>
        <v>-23807.67</v>
      </c>
      <c r="X97" s="15">
        <f t="shared" si="76"/>
        <v>-19846.77</v>
      </c>
      <c r="Y97" s="15">
        <f t="shared" si="76"/>
        <v>-20216.150000000001</v>
      </c>
      <c r="Z97" s="15">
        <f t="shared" si="76"/>
        <v>-22730.62</v>
      </c>
      <c r="AA97" s="15">
        <f t="shared" si="76"/>
        <v>-20038.440000000002</v>
      </c>
      <c r="AB97" s="15">
        <f t="shared" si="76"/>
        <v>-16184.04</v>
      </c>
      <c r="AC97" s="15">
        <f t="shared" si="76"/>
        <v>-17995.86</v>
      </c>
      <c r="AD97" s="15">
        <f t="shared" si="76"/>
        <v>-18171.14</v>
      </c>
      <c r="AE97" s="15">
        <f t="shared" si="76"/>
        <v>-20683.2</v>
      </c>
      <c r="AF97" s="15">
        <f t="shared" si="76"/>
        <v>-25866.850000000002</v>
      </c>
      <c r="AG97" s="15">
        <f t="shared" si="76"/>
        <v>-243647.82</v>
      </c>
    </row>
    <row r="99" spans="1:33" x14ac:dyDescent="0.25">
      <c r="A99" s="20" t="s">
        <v>161</v>
      </c>
    </row>
    <row r="100" spans="1:33" x14ac:dyDescent="0.25">
      <c r="A100" s="16" t="s">
        <v>88</v>
      </c>
      <c r="B100" s="1" t="s">
        <v>87</v>
      </c>
      <c r="C100" s="2">
        <v>221.76</v>
      </c>
      <c r="D100" s="2">
        <v>206.98</v>
      </c>
      <c r="E100" s="2">
        <v>268</v>
      </c>
      <c r="F100" s="2">
        <v>147.63999999999999</v>
      </c>
      <c r="G100" s="2">
        <v>828.18</v>
      </c>
      <c r="H100" s="2">
        <v>1282.43</v>
      </c>
      <c r="I100" s="2">
        <v>751.4</v>
      </c>
      <c r="J100" s="2">
        <v>951.83</v>
      </c>
      <c r="K100" s="2">
        <v>958.84</v>
      </c>
      <c r="L100" s="2">
        <v>988.34</v>
      </c>
      <c r="M100" s="2">
        <v>1854.65</v>
      </c>
      <c r="N100" s="2">
        <v>2721.25</v>
      </c>
      <c r="O100" s="2">
        <v>11181.3</v>
      </c>
      <c r="Q100" s="11">
        <v>5</v>
      </c>
      <c r="R100" s="1" t="s">
        <v>320</v>
      </c>
      <c r="U100" s="12">
        <f t="shared" ref="U100:U105" si="77">IF(5 = Q100, C100 * -1, C100)</f>
        <v>-221.76</v>
      </c>
      <c r="V100" s="12">
        <f t="shared" ref="V100:V105" si="78">IF(5 = Q100, D100 * -1, D100)</f>
        <v>-206.98</v>
      </c>
      <c r="W100" s="12">
        <f t="shared" ref="W100:W105" si="79">IF(5 = Q100, E100 * -1, E100)</f>
        <v>-268</v>
      </c>
      <c r="X100" s="12">
        <f t="shared" ref="X100:X105" si="80">IF(5 = Q100, F100 * -1, F100)</f>
        <v>-147.63999999999999</v>
      </c>
      <c r="Y100" s="12">
        <f t="shared" ref="Y100:Y105" si="81">IF(5 = Q100, G100 * -1, G100)</f>
        <v>-828.18</v>
      </c>
      <c r="Z100" s="12">
        <f t="shared" ref="Z100:Z105" si="82">IF(5 = Q100, H100 * -1, H100)</f>
        <v>-1282.43</v>
      </c>
      <c r="AA100" s="12">
        <f t="shared" ref="AA100:AA105" si="83">IF(5 = Q100, I100 * -1, I100)</f>
        <v>-751.4</v>
      </c>
      <c r="AB100" s="12">
        <f t="shared" ref="AB100:AB105" si="84">IF(5 = Q100, J100 * -1, J100)</f>
        <v>-951.83</v>
      </c>
      <c r="AC100" s="12">
        <f t="shared" ref="AC100:AC105" si="85">IF(5 = Q100, K100 * -1, K100)</f>
        <v>-958.84</v>
      </c>
      <c r="AD100" s="12">
        <f t="shared" ref="AD100:AD105" si="86">IF(5 = Q100, L100 * -1, L100)</f>
        <v>-988.34</v>
      </c>
      <c r="AE100" s="12">
        <f t="shared" ref="AE100:AE105" si="87">IF(5 = Q100, M100 * -1, M100)</f>
        <v>-1854.65</v>
      </c>
      <c r="AF100" s="12">
        <f t="shared" ref="AF100:AF105" si="88">IF(5 = Q100, N100 * -1, N100)</f>
        <v>-2721.25</v>
      </c>
      <c r="AG100" s="12">
        <f t="shared" ref="AG100:AG105" si="89">IF(5 = Q100, O100 * -1, O100)</f>
        <v>-11181.3</v>
      </c>
    </row>
    <row r="101" spans="1:33" x14ac:dyDescent="0.25">
      <c r="A101" s="16" t="s">
        <v>86</v>
      </c>
      <c r="B101" s="1" t="s">
        <v>85</v>
      </c>
      <c r="C101" s="2">
        <v>1090.18</v>
      </c>
      <c r="D101" s="2">
        <v>1081.2</v>
      </c>
      <c r="E101" s="2">
        <v>1356.51</v>
      </c>
      <c r="F101" s="2">
        <v>1016.32</v>
      </c>
      <c r="G101" s="2">
        <v>1070.8</v>
      </c>
      <c r="H101" s="2">
        <v>1257.27</v>
      </c>
      <c r="I101" s="2">
        <v>1106.6300000000001</v>
      </c>
      <c r="J101" s="2">
        <v>1090.5999999999999</v>
      </c>
      <c r="K101" s="2">
        <v>982.85</v>
      </c>
      <c r="L101" s="2">
        <v>1162.58</v>
      </c>
      <c r="M101" s="2">
        <v>1401.38</v>
      </c>
      <c r="N101" s="2">
        <v>1630.66</v>
      </c>
      <c r="O101" s="2">
        <v>14246.98</v>
      </c>
      <c r="Q101" s="11">
        <v>5</v>
      </c>
      <c r="R101" s="1" t="s">
        <v>320</v>
      </c>
      <c r="U101" s="12">
        <f t="shared" si="77"/>
        <v>-1090.18</v>
      </c>
      <c r="V101" s="12">
        <f t="shared" si="78"/>
        <v>-1081.2</v>
      </c>
      <c r="W101" s="12">
        <f t="shared" si="79"/>
        <v>-1356.51</v>
      </c>
      <c r="X101" s="12">
        <f t="shared" si="80"/>
        <v>-1016.32</v>
      </c>
      <c r="Y101" s="12">
        <f t="shared" si="81"/>
        <v>-1070.8</v>
      </c>
      <c r="Z101" s="12">
        <f t="shared" si="82"/>
        <v>-1257.27</v>
      </c>
      <c r="AA101" s="12">
        <f t="shared" si="83"/>
        <v>-1106.6300000000001</v>
      </c>
      <c r="AB101" s="12">
        <f t="shared" si="84"/>
        <v>-1090.5999999999999</v>
      </c>
      <c r="AC101" s="12">
        <f t="shared" si="85"/>
        <v>-982.85</v>
      </c>
      <c r="AD101" s="12">
        <f t="shared" si="86"/>
        <v>-1162.58</v>
      </c>
      <c r="AE101" s="12">
        <f t="shared" si="87"/>
        <v>-1401.38</v>
      </c>
      <c r="AF101" s="12">
        <f t="shared" si="88"/>
        <v>-1630.66</v>
      </c>
      <c r="AG101" s="12">
        <f t="shared" si="89"/>
        <v>-14246.98</v>
      </c>
    </row>
    <row r="102" spans="1:33" x14ac:dyDescent="0.25">
      <c r="A102" s="16" t="s">
        <v>84</v>
      </c>
      <c r="B102" s="1" t="s">
        <v>83</v>
      </c>
      <c r="C102" s="2">
        <v>1029.24</v>
      </c>
      <c r="D102" s="2">
        <v>989</v>
      </c>
      <c r="E102" s="2">
        <v>1255.93</v>
      </c>
      <c r="F102" s="2">
        <v>943.45</v>
      </c>
      <c r="G102" s="2">
        <v>993.51</v>
      </c>
      <c r="H102" s="2">
        <v>1164.3399999999999</v>
      </c>
      <c r="I102" s="2">
        <v>1021.65</v>
      </c>
      <c r="J102" s="2">
        <v>1009.8</v>
      </c>
      <c r="K102" s="2">
        <v>913.53</v>
      </c>
      <c r="L102" s="2">
        <v>1078.3</v>
      </c>
      <c r="M102" s="2">
        <v>1298.54</v>
      </c>
      <c r="N102" s="2">
        <v>1512.61</v>
      </c>
      <c r="O102" s="2">
        <v>13209.9</v>
      </c>
      <c r="Q102" s="11">
        <v>5</v>
      </c>
      <c r="R102" s="1" t="s">
        <v>320</v>
      </c>
      <c r="U102" s="12">
        <f t="shared" si="77"/>
        <v>-1029.24</v>
      </c>
      <c r="V102" s="12">
        <f t="shared" si="78"/>
        <v>-989</v>
      </c>
      <c r="W102" s="12">
        <f t="shared" si="79"/>
        <v>-1255.93</v>
      </c>
      <c r="X102" s="12">
        <f t="shared" si="80"/>
        <v>-943.45</v>
      </c>
      <c r="Y102" s="12">
        <f t="shared" si="81"/>
        <v>-993.51</v>
      </c>
      <c r="Z102" s="12">
        <f t="shared" si="82"/>
        <v>-1164.3399999999999</v>
      </c>
      <c r="AA102" s="12">
        <f t="shared" si="83"/>
        <v>-1021.65</v>
      </c>
      <c r="AB102" s="12">
        <f t="shared" si="84"/>
        <v>-1009.8</v>
      </c>
      <c r="AC102" s="12">
        <f t="shared" si="85"/>
        <v>-913.53</v>
      </c>
      <c r="AD102" s="12">
        <f t="shared" si="86"/>
        <v>-1078.3</v>
      </c>
      <c r="AE102" s="12">
        <f t="shared" si="87"/>
        <v>-1298.54</v>
      </c>
      <c r="AF102" s="12">
        <f t="shared" si="88"/>
        <v>-1512.61</v>
      </c>
      <c r="AG102" s="12">
        <f t="shared" si="89"/>
        <v>-13209.9</v>
      </c>
    </row>
    <row r="103" spans="1:33" x14ac:dyDescent="0.25">
      <c r="A103" s="16" t="s">
        <v>82</v>
      </c>
      <c r="B103" s="1" t="s">
        <v>81</v>
      </c>
      <c r="C103" s="2">
        <v>305.89999999999998</v>
      </c>
      <c r="D103" s="2">
        <v>313.7</v>
      </c>
      <c r="E103" s="2">
        <v>401.37</v>
      </c>
      <c r="F103" s="2">
        <v>295.89999999999998</v>
      </c>
      <c r="G103" s="2">
        <v>244.08</v>
      </c>
      <c r="H103" s="2">
        <v>161.36000000000001</v>
      </c>
      <c r="I103" s="2">
        <v>176.62</v>
      </c>
      <c r="J103" s="2">
        <v>168.96</v>
      </c>
      <c r="K103" s="2">
        <v>174.59</v>
      </c>
      <c r="L103" s="2">
        <v>215.41</v>
      </c>
      <c r="M103" s="2">
        <v>205.84</v>
      </c>
      <c r="N103" s="2">
        <v>422.03</v>
      </c>
      <c r="O103" s="2">
        <v>3085.76</v>
      </c>
      <c r="Q103" s="11">
        <v>5</v>
      </c>
      <c r="R103" s="1" t="s">
        <v>320</v>
      </c>
      <c r="U103" s="12">
        <f t="shared" si="77"/>
        <v>-305.89999999999998</v>
      </c>
      <c r="V103" s="12">
        <f t="shared" si="78"/>
        <v>-313.7</v>
      </c>
      <c r="W103" s="12">
        <f t="shared" si="79"/>
        <v>-401.37</v>
      </c>
      <c r="X103" s="12">
        <f t="shared" si="80"/>
        <v>-295.89999999999998</v>
      </c>
      <c r="Y103" s="12">
        <f t="shared" si="81"/>
        <v>-244.08</v>
      </c>
      <c r="Z103" s="12">
        <f t="shared" si="82"/>
        <v>-161.36000000000001</v>
      </c>
      <c r="AA103" s="12">
        <f t="shared" si="83"/>
        <v>-176.62</v>
      </c>
      <c r="AB103" s="12">
        <f t="shared" si="84"/>
        <v>-168.96</v>
      </c>
      <c r="AC103" s="12">
        <f t="shared" si="85"/>
        <v>-174.59</v>
      </c>
      <c r="AD103" s="12">
        <f t="shared" si="86"/>
        <v>-215.41</v>
      </c>
      <c r="AE103" s="12">
        <f t="shared" si="87"/>
        <v>-205.84</v>
      </c>
      <c r="AF103" s="12">
        <f t="shared" si="88"/>
        <v>-422.03</v>
      </c>
      <c r="AG103" s="12">
        <f t="shared" si="89"/>
        <v>-3085.76</v>
      </c>
    </row>
    <row r="104" spans="1:33" x14ac:dyDescent="0.25">
      <c r="A104" s="16" t="s">
        <v>278</v>
      </c>
      <c r="B104" s="1" t="s">
        <v>279</v>
      </c>
      <c r="C104" s="2">
        <v>816</v>
      </c>
      <c r="D104" s="2">
        <v>0</v>
      </c>
      <c r="E104" s="2">
        <v>0</v>
      </c>
      <c r="F104" s="2">
        <v>1088</v>
      </c>
      <c r="G104" s="2">
        <v>8519.69</v>
      </c>
      <c r="H104" s="2">
        <v>6000</v>
      </c>
      <c r="I104" s="2">
        <v>3427.88</v>
      </c>
      <c r="J104" s="2">
        <v>14952.75</v>
      </c>
      <c r="K104" s="2">
        <v>5575.34</v>
      </c>
      <c r="L104" s="2">
        <v>1484.55</v>
      </c>
      <c r="M104" s="2">
        <v>280.42</v>
      </c>
      <c r="N104" s="2">
        <v>263.92</v>
      </c>
      <c r="O104" s="2">
        <v>42408.55</v>
      </c>
      <c r="Q104" s="11">
        <v>5</v>
      </c>
      <c r="R104" s="1" t="s">
        <v>320</v>
      </c>
      <c r="U104" s="12">
        <f t="shared" si="77"/>
        <v>-816</v>
      </c>
      <c r="V104" s="12">
        <f t="shared" si="78"/>
        <v>0</v>
      </c>
      <c r="W104" s="12">
        <f t="shared" si="79"/>
        <v>0</v>
      </c>
      <c r="X104" s="12">
        <f t="shared" si="80"/>
        <v>-1088</v>
      </c>
      <c r="Y104" s="12">
        <f t="shared" si="81"/>
        <v>-8519.69</v>
      </c>
      <c r="Z104" s="12">
        <f t="shared" si="82"/>
        <v>-6000</v>
      </c>
      <c r="AA104" s="12">
        <f t="shared" si="83"/>
        <v>-3427.88</v>
      </c>
      <c r="AB104" s="12">
        <f t="shared" si="84"/>
        <v>-14952.75</v>
      </c>
      <c r="AC104" s="12">
        <f t="shared" si="85"/>
        <v>-5575.34</v>
      </c>
      <c r="AD104" s="12">
        <f t="shared" si="86"/>
        <v>-1484.55</v>
      </c>
      <c r="AE104" s="12">
        <f t="shared" si="87"/>
        <v>-280.42</v>
      </c>
      <c r="AF104" s="12">
        <f t="shared" si="88"/>
        <v>-263.92</v>
      </c>
      <c r="AG104" s="12">
        <f t="shared" si="89"/>
        <v>-42408.55</v>
      </c>
    </row>
    <row r="105" spans="1:33" x14ac:dyDescent="0.25">
      <c r="A105" s="16" t="s">
        <v>280</v>
      </c>
      <c r="B105" s="1" t="s">
        <v>281</v>
      </c>
      <c r="C105" s="2">
        <v>0</v>
      </c>
      <c r="D105" s="2">
        <v>0</v>
      </c>
      <c r="E105" s="2">
        <v>0</v>
      </c>
      <c r="F105" s="2">
        <v>0</v>
      </c>
      <c r="G105" s="2">
        <v>1918.6</v>
      </c>
      <c r="H105" s="2">
        <v>-868.8</v>
      </c>
      <c r="I105" s="2">
        <v>1583.75</v>
      </c>
      <c r="J105" s="2">
        <v>1086</v>
      </c>
      <c r="K105" s="2">
        <v>6671.86</v>
      </c>
      <c r="L105" s="2">
        <v>4018.21</v>
      </c>
      <c r="M105" s="2">
        <v>0</v>
      </c>
      <c r="N105" s="2">
        <v>5457.15</v>
      </c>
      <c r="O105" s="2">
        <v>19866.77</v>
      </c>
      <c r="Q105" s="11">
        <v>5</v>
      </c>
      <c r="R105" s="1" t="s">
        <v>320</v>
      </c>
      <c r="U105" s="12">
        <f t="shared" si="77"/>
        <v>0</v>
      </c>
      <c r="V105" s="12">
        <f t="shared" si="78"/>
        <v>0</v>
      </c>
      <c r="W105" s="12">
        <f t="shared" si="79"/>
        <v>0</v>
      </c>
      <c r="X105" s="12">
        <f t="shared" si="80"/>
        <v>0</v>
      </c>
      <c r="Y105" s="12">
        <f t="shared" si="81"/>
        <v>-1918.6</v>
      </c>
      <c r="Z105" s="12">
        <f t="shared" si="82"/>
        <v>868.8</v>
      </c>
      <c r="AA105" s="12">
        <f t="shared" si="83"/>
        <v>-1583.75</v>
      </c>
      <c r="AB105" s="12">
        <f t="shared" si="84"/>
        <v>-1086</v>
      </c>
      <c r="AC105" s="12">
        <f t="shared" si="85"/>
        <v>-6671.86</v>
      </c>
      <c r="AD105" s="12">
        <f t="shared" si="86"/>
        <v>-4018.21</v>
      </c>
      <c r="AE105" s="12">
        <f t="shared" si="87"/>
        <v>0</v>
      </c>
      <c r="AF105" s="12">
        <f t="shared" si="88"/>
        <v>-5457.15</v>
      </c>
      <c r="AG105" s="12">
        <f t="shared" si="89"/>
        <v>-19866.77</v>
      </c>
    </row>
    <row r="106" spans="1:33" x14ac:dyDescent="0.25">
      <c r="B106" s="3" t="s">
        <v>161</v>
      </c>
      <c r="C106" s="13">
        <f>IF(5 = Q106, U106 * -1, U106)</f>
        <v>3463.0800000000004</v>
      </c>
      <c r="D106" s="13">
        <f>IF(5 = Q106, V106 * -1, V106)</f>
        <v>2590.88</v>
      </c>
      <c r="E106" s="13">
        <f>IF(5 = Q106, W106 * -1, W106)</f>
        <v>3281.81</v>
      </c>
      <c r="F106" s="13">
        <f>IF(5 = Q106, X106 * -1, X106)</f>
        <v>3491.31</v>
      </c>
      <c r="G106" s="13">
        <f>IF(5 = Q106, Y106 * -1, Y106)</f>
        <v>13574.86</v>
      </c>
      <c r="H106" s="13">
        <f>IF(5 = Q106, Z106 * -1, Z106)</f>
        <v>8996.6</v>
      </c>
      <c r="I106" s="13">
        <f>IF(5 = Q106, AA106 * -1, AA106)</f>
        <v>8067.93</v>
      </c>
      <c r="J106" s="13">
        <f>IF(5 = Q106, AB106 * -1, AB106)</f>
        <v>19259.939999999999</v>
      </c>
      <c r="K106" s="13">
        <f>IF(5 = Q106, AC106 * -1, AC106)</f>
        <v>15277.010000000002</v>
      </c>
      <c r="L106" s="13">
        <f>IF(5 = Q106, AD106 * -1, AD106)</f>
        <v>8947.39</v>
      </c>
      <c r="M106" s="13">
        <f>IF(5 = Q106, AE106 * -1, AE106)</f>
        <v>5040.83</v>
      </c>
      <c r="N106" s="13">
        <f>IF(5 = Q106, AF106 * -1, AF106)</f>
        <v>12007.619999999999</v>
      </c>
      <c r="O106" s="13">
        <f>IF(5 = Q106, AG106 * -1, AG106)</f>
        <v>103999.26000000001</v>
      </c>
      <c r="Q106" s="14">
        <v>5</v>
      </c>
      <c r="R106" s="17" t="str">
        <f>R105</f>
        <v>Argenta Apartments</v>
      </c>
      <c r="S106" s="17">
        <f>S105</f>
        <v>0</v>
      </c>
      <c r="T106" s="14">
        <f>T105</f>
        <v>0</v>
      </c>
      <c r="U106" s="15">
        <f t="shared" ref="U106:AG106" si="90">SUM(U100:U105)</f>
        <v>-3463.0800000000004</v>
      </c>
      <c r="V106" s="15">
        <f t="shared" si="90"/>
        <v>-2590.88</v>
      </c>
      <c r="W106" s="15">
        <f t="shared" si="90"/>
        <v>-3281.81</v>
      </c>
      <c r="X106" s="15">
        <f t="shared" si="90"/>
        <v>-3491.31</v>
      </c>
      <c r="Y106" s="15">
        <f t="shared" si="90"/>
        <v>-13574.86</v>
      </c>
      <c r="Z106" s="15">
        <f t="shared" si="90"/>
        <v>-8996.6</v>
      </c>
      <c r="AA106" s="15">
        <f t="shared" si="90"/>
        <v>-8067.93</v>
      </c>
      <c r="AB106" s="15">
        <f t="shared" si="90"/>
        <v>-19259.939999999999</v>
      </c>
      <c r="AC106" s="15">
        <f t="shared" si="90"/>
        <v>-15277.010000000002</v>
      </c>
      <c r="AD106" s="15">
        <f t="shared" si="90"/>
        <v>-8947.39</v>
      </c>
      <c r="AE106" s="15">
        <f t="shared" si="90"/>
        <v>-5040.83</v>
      </c>
      <c r="AF106" s="15">
        <f t="shared" si="90"/>
        <v>-12007.619999999999</v>
      </c>
      <c r="AG106" s="15">
        <f t="shared" si="90"/>
        <v>-103999.26000000001</v>
      </c>
    </row>
    <row r="108" spans="1:33" x14ac:dyDescent="0.25">
      <c r="B108" s="3" t="s">
        <v>160</v>
      </c>
      <c r="C108" s="13">
        <f>IF(5 = Q108, U108 * -1, U108)</f>
        <v>39902.320000000007</v>
      </c>
      <c r="D108" s="13">
        <f>IF(5 = Q108, V108 * -1, V108)</f>
        <v>38529.870000000003</v>
      </c>
      <c r="E108" s="13">
        <f>IF(5 = Q108, W108 * -1, W108)</f>
        <v>48497.009999999995</v>
      </c>
      <c r="F108" s="13">
        <f>IF(5 = Q108, X108 * -1, X108)</f>
        <v>37367.86</v>
      </c>
      <c r="G108" s="13">
        <f>IF(5 = Q108, Y108 * -1, Y108)</f>
        <v>49267.770000000004</v>
      </c>
      <c r="H108" s="13">
        <f>IF(5 = Q108, Z108 * -1, Z108)</f>
        <v>51057.88</v>
      </c>
      <c r="I108" s="13">
        <f>IF(5 = Q108, AA108 * -1, AA108)</f>
        <v>44803.86</v>
      </c>
      <c r="J108" s="13">
        <f>IF(5 = Q108, AB108 * -1, AB108)</f>
        <v>55613.2</v>
      </c>
      <c r="K108" s="13">
        <f>IF(5 = Q108, AC108 * -1, AC108)</f>
        <v>55848.880000000005</v>
      </c>
      <c r="L108" s="13">
        <f>IF(5 = Q108, AD108 * -1, AD108)</f>
        <v>47583.59</v>
      </c>
      <c r="M108" s="13">
        <f>IF(5 = Q108, AE108 * -1, AE108)</f>
        <v>48404.800000000003</v>
      </c>
      <c r="N108" s="13">
        <f>IF(5 = Q108, AF108 * -1, AF108)</f>
        <v>55672.209999999992</v>
      </c>
      <c r="O108" s="13">
        <f>IF(5 = Q108, AG108 * -1, AG108)</f>
        <v>572549.25</v>
      </c>
      <c r="Q108" s="14">
        <v>5</v>
      </c>
      <c r="R108" s="17" t="str">
        <f>R105</f>
        <v>Argenta Apartments</v>
      </c>
      <c r="S108" s="17">
        <f>S105</f>
        <v>0</v>
      </c>
      <c r="T108" s="14">
        <f>T105</f>
        <v>0</v>
      </c>
      <c r="U108" s="15">
        <f t="shared" ref="U108:AG108" si="91">SUM(U82:U88)+SUM(U92:U96)+SUM(U100:U105)</f>
        <v>-39902.320000000007</v>
      </c>
      <c r="V108" s="15">
        <f t="shared" si="91"/>
        <v>-38529.870000000003</v>
      </c>
      <c r="W108" s="15">
        <f t="shared" si="91"/>
        <v>-48497.009999999995</v>
      </c>
      <c r="X108" s="15">
        <f t="shared" si="91"/>
        <v>-37367.86</v>
      </c>
      <c r="Y108" s="15">
        <f t="shared" si="91"/>
        <v>-49267.770000000004</v>
      </c>
      <c r="Z108" s="15">
        <f t="shared" si="91"/>
        <v>-51057.88</v>
      </c>
      <c r="AA108" s="15">
        <f t="shared" si="91"/>
        <v>-44803.86</v>
      </c>
      <c r="AB108" s="15">
        <f t="shared" si="91"/>
        <v>-55613.2</v>
      </c>
      <c r="AC108" s="15">
        <f t="shared" si="91"/>
        <v>-55848.880000000005</v>
      </c>
      <c r="AD108" s="15">
        <f t="shared" si="91"/>
        <v>-47583.59</v>
      </c>
      <c r="AE108" s="15">
        <f t="shared" si="91"/>
        <v>-48404.800000000003</v>
      </c>
      <c r="AF108" s="15">
        <f t="shared" si="91"/>
        <v>-55672.209999999992</v>
      </c>
      <c r="AG108" s="15">
        <f t="shared" si="91"/>
        <v>-572549.25</v>
      </c>
    </row>
    <row r="110" spans="1:33" x14ac:dyDescent="0.25">
      <c r="A110" s="18" t="s">
        <v>157</v>
      </c>
    </row>
    <row r="111" spans="1:33" x14ac:dyDescent="0.25">
      <c r="A111" s="10" t="s">
        <v>24</v>
      </c>
      <c r="B111" s="1" t="s">
        <v>23</v>
      </c>
      <c r="C111" s="2">
        <v>1150.9100000000001</v>
      </c>
      <c r="D111" s="2">
        <v>-800.09</v>
      </c>
      <c r="E111" s="2">
        <v>834.91</v>
      </c>
      <c r="F111" s="2">
        <v>834.91</v>
      </c>
      <c r="G111" s="2">
        <v>2290.91</v>
      </c>
      <c r="H111" s="2">
        <v>3448.32</v>
      </c>
      <c r="I111" s="2">
        <v>-718.5</v>
      </c>
      <c r="J111" s="2">
        <v>1828.91</v>
      </c>
      <c r="K111" s="2">
        <v>1348</v>
      </c>
      <c r="L111" s="2">
        <v>746</v>
      </c>
      <c r="M111" s="2">
        <v>455</v>
      </c>
      <c r="N111" s="2">
        <v>465</v>
      </c>
      <c r="O111" s="2">
        <v>11884.28</v>
      </c>
      <c r="Q111" s="11">
        <v>5</v>
      </c>
      <c r="R111" s="1" t="s">
        <v>320</v>
      </c>
      <c r="U111" s="12">
        <f t="shared" ref="U111:U122" si="92">IF(5 = Q111, C111 * -1, C111)</f>
        <v>-1150.9100000000001</v>
      </c>
      <c r="V111" s="12">
        <f t="shared" ref="V111:V122" si="93">IF(5 = Q111, D111 * -1, D111)</f>
        <v>800.09</v>
      </c>
      <c r="W111" s="12">
        <f t="shared" ref="W111:W122" si="94">IF(5 = Q111, E111 * -1, E111)</f>
        <v>-834.91</v>
      </c>
      <c r="X111" s="12">
        <f t="shared" ref="X111:X122" si="95">IF(5 = Q111, F111 * -1, F111)</f>
        <v>-834.91</v>
      </c>
      <c r="Y111" s="12">
        <f t="shared" ref="Y111:Y122" si="96">IF(5 = Q111, G111 * -1, G111)</f>
        <v>-2290.91</v>
      </c>
      <c r="Z111" s="12">
        <f t="shared" ref="Z111:Z122" si="97">IF(5 = Q111, H111 * -1, H111)</f>
        <v>-3448.32</v>
      </c>
      <c r="AA111" s="12">
        <f t="shared" ref="AA111:AA122" si="98">IF(5 = Q111, I111 * -1, I111)</f>
        <v>718.5</v>
      </c>
      <c r="AB111" s="12">
        <f t="shared" ref="AB111:AB122" si="99">IF(5 = Q111, J111 * -1, J111)</f>
        <v>-1828.91</v>
      </c>
      <c r="AC111" s="12">
        <f t="shared" ref="AC111:AC122" si="100">IF(5 = Q111, K111 * -1, K111)</f>
        <v>-1348</v>
      </c>
      <c r="AD111" s="12">
        <f t="shared" ref="AD111:AD122" si="101">IF(5 = Q111, L111 * -1, L111)</f>
        <v>-746</v>
      </c>
      <c r="AE111" s="12">
        <f t="shared" ref="AE111:AE122" si="102">IF(5 = Q111, M111 * -1, M111)</f>
        <v>-455</v>
      </c>
      <c r="AF111" s="12">
        <f t="shared" ref="AF111:AF122" si="103">IF(5 = Q111, N111 * -1, N111)</f>
        <v>-465</v>
      </c>
      <c r="AG111" s="12">
        <f t="shared" ref="AG111:AG122" si="104">IF(5 = Q111, O111 * -1, O111)</f>
        <v>-11884.28</v>
      </c>
    </row>
    <row r="112" spans="1:33" x14ac:dyDescent="0.25">
      <c r="A112" s="10" t="s">
        <v>159</v>
      </c>
      <c r="B112" s="1" t="s">
        <v>158</v>
      </c>
      <c r="C112" s="2">
        <v>0</v>
      </c>
      <c r="D112" s="2">
        <v>0</v>
      </c>
      <c r="E112" s="2">
        <v>585</v>
      </c>
      <c r="F112" s="2">
        <v>0</v>
      </c>
      <c r="G112" s="2">
        <v>0</v>
      </c>
      <c r="H112" s="2">
        <v>0</v>
      </c>
      <c r="I112" s="2">
        <v>0</v>
      </c>
      <c r="J112" s="2">
        <v>0</v>
      </c>
      <c r="K112" s="2">
        <v>0</v>
      </c>
      <c r="L112" s="2">
        <v>1044.95</v>
      </c>
      <c r="M112" s="2">
        <v>0</v>
      </c>
      <c r="N112" s="2">
        <v>0</v>
      </c>
      <c r="O112" s="2">
        <v>1629.95</v>
      </c>
      <c r="Q112" s="11">
        <v>5</v>
      </c>
      <c r="R112" s="1" t="s">
        <v>320</v>
      </c>
      <c r="U112" s="12">
        <f t="shared" si="92"/>
        <v>0</v>
      </c>
      <c r="V112" s="12">
        <f t="shared" si="93"/>
        <v>0</v>
      </c>
      <c r="W112" s="12">
        <f t="shared" si="94"/>
        <v>-585</v>
      </c>
      <c r="X112" s="12">
        <f t="shared" si="95"/>
        <v>0</v>
      </c>
      <c r="Y112" s="12">
        <f t="shared" si="96"/>
        <v>0</v>
      </c>
      <c r="Z112" s="12">
        <f t="shared" si="97"/>
        <v>0</v>
      </c>
      <c r="AA112" s="12">
        <f t="shared" si="98"/>
        <v>0</v>
      </c>
      <c r="AB112" s="12">
        <f t="shared" si="99"/>
        <v>0</v>
      </c>
      <c r="AC112" s="12">
        <f t="shared" si="100"/>
        <v>0</v>
      </c>
      <c r="AD112" s="12">
        <f t="shared" si="101"/>
        <v>-1044.95</v>
      </c>
      <c r="AE112" s="12">
        <f t="shared" si="102"/>
        <v>0</v>
      </c>
      <c r="AF112" s="12">
        <f t="shared" si="103"/>
        <v>0</v>
      </c>
      <c r="AG112" s="12">
        <f t="shared" si="104"/>
        <v>-1629.95</v>
      </c>
    </row>
    <row r="113" spans="1:33" x14ac:dyDescent="0.25">
      <c r="A113" s="10" t="s">
        <v>22</v>
      </c>
      <c r="B113" s="1" t="s">
        <v>21</v>
      </c>
      <c r="C113" s="2">
        <v>1015</v>
      </c>
      <c r="D113" s="2">
        <v>950</v>
      </c>
      <c r="E113" s="2">
        <v>950</v>
      </c>
      <c r="F113" s="2">
        <v>1900</v>
      </c>
      <c r="G113" s="2">
        <v>1400</v>
      </c>
      <c r="H113" s="2">
        <v>1400</v>
      </c>
      <c r="I113" s="2">
        <v>1520</v>
      </c>
      <c r="J113" s="2">
        <v>1280</v>
      </c>
      <c r="K113" s="2">
        <v>945</v>
      </c>
      <c r="L113" s="2">
        <v>1150</v>
      </c>
      <c r="M113" s="2">
        <v>1430</v>
      </c>
      <c r="N113" s="2">
        <v>140</v>
      </c>
      <c r="O113" s="2">
        <v>14080</v>
      </c>
      <c r="Q113" s="11">
        <v>5</v>
      </c>
      <c r="R113" s="1" t="s">
        <v>320</v>
      </c>
      <c r="U113" s="12">
        <f t="shared" si="92"/>
        <v>-1015</v>
      </c>
      <c r="V113" s="12">
        <f t="shared" si="93"/>
        <v>-950</v>
      </c>
      <c r="W113" s="12">
        <f t="shared" si="94"/>
        <v>-950</v>
      </c>
      <c r="X113" s="12">
        <f t="shared" si="95"/>
        <v>-1900</v>
      </c>
      <c r="Y113" s="12">
        <f t="shared" si="96"/>
        <v>-1400</v>
      </c>
      <c r="Z113" s="12">
        <f t="shared" si="97"/>
        <v>-1400</v>
      </c>
      <c r="AA113" s="12">
        <f t="shared" si="98"/>
        <v>-1520</v>
      </c>
      <c r="AB113" s="12">
        <f t="shared" si="99"/>
        <v>-1280</v>
      </c>
      <c r="AC113" s="12">
        <f t="shared" si="100"/>
        <v>-945</v>
      </c>
      <c r="AD113" s="12">
        <f t="shared" si="101"/>
        <v>-1150</v>
      </c>
      <c r="AE113" s="12">
        <f t="shared" si="102"/>
        <v>-1430</v>
      </c>
      <c r="AF113" s="12">
        <f t="shared" si="103"/>
        <v>-140</v>
      </c>
      <c r="AG113" s="12">
        <f t="shared" si="104"/>
        <v>-14080</v>
      </c>
    </row>
    <row r="114" spans="1:33" x14ac:dyDescent="0.25">
      <c r="A114" s="10" t="s">
        <v>20</v>
      </c>
      <c r="B114" s="1" t="s">
        <v>19</v>
      </c>
      <c r="C114" s="2">
        <v>5199</v>
      </c>
      <c r="D114" s="2">
        <v>5354.93</v>
      </c>
      <c r="E114" s="2">
        <v>5354.93</v>
      </c>
      <c r="F114" s="2">
        <v>5354.93</v>
      </c>
      <c r="G114" s="2">
        <v>5354.93</v>
      </c>
      <c r="H114" s="2">
        <v>5354.93</v>
      </c>
      <c r="I114" s="2">
        <v>5354.93</v>
      </c>
      <c r="J114" s="2">
        <v>5354.93</v>
      </c>
      <c r="K114" s="2">
        <v>5354.93</v>
      </c>
      <c r="L114" s="2">
        <v>5354.93</v>
      </c>
      <c r="M114" s="2">
        <v>5354.93</v>
      </c>
      <c r="N114" s="2">
        <v>5354.93</v>
      </c>
      <c r="O114" s="2">
        <v>64103.23</v>
      </c>
      <c r="Q114" s="11">
        <v>5</v>
      </c>
      <c r="R114" s="1" t="s">
        <v>320</v>
      </c>
      <c r="U114" s="12">
        <f t="shared" si="92"/>
        <v>-5199</v>
      </c>
      <c r="V114" s="12">
        <f t="shared" si="93"/>
        <v>-5354.93</v>
      </c>
      <c r="W114" s="12">
        <f t="shared" si="94"/>
        <v>-5354.93</v>
      </c>
      <c r="X114" s="12">
        <f t="shared" si="95"/>
        <v>-5354.93</v>
      </c>
      <c r="Y114" s="12">
        <f t="shared" si="96"/>
        <v>-5354.93</v>
      </c>
      <c r="Z114" s="12">
        <f t="shared" si="97"/>
        <v>-5354.93</v>
      </c>
      <c r="AA114" s="12">
        <f t="shared" si="98"/>
        <v>-5354.93</v>
      </c>
      <c r="AB114" s="12">
        <f t="shared" si="99"/>
        <v>-5354.93</v>
      </c>
      <c r="AC114" s="12">
        <f t="shared" si="100"/>
        <v>-5354.93</v>
      </c>
      <c r="AD114" s="12">
        <f t="shared" si="101"/>
        <v>-5354.93</v>
      </c>
      <c r="AE114" s="12">
        <f t="shared" si="102"/>
        <v>-5354.93</v>
      </c>
      <c r="AF114" s="12">
        <f t="shared" si="103"/>
        <v>-5354.93</v>
      </c>
      <c r="AG114" s="12">
        <f t="shared" si="104"/>
        <v>-64103.23</v>
      </c>
    </row>
    <row r="115" spans="1:33" x14ac:dyDescent="0.25">
      <c r="A115" s="10" t="s">
        <v>303</v>
      </c>
      <c r="B115" s="1" t="s">
        <v>312</v>
      </c>
      <c r="C115" s="2">
        <v>678.86</v>
      </c>
      <c r="D115" s="2">
        <v>1122.8599999999999</v>
      </c>
      <c r="E115" s="2">
        <v>-1122.8599999999999</v>
      </c>
      <c r="F115" s="2">
        <v>0</v>
      </c>
      <c r="G115" s="2">
        <v>2220.0700000000002</v>
      </c>
      <c r="H115" s="2">
        <v>1482.18</v>
      </c>
      <c r="I115" s="2">
        <v>1118.52</v>
      </c>
      <c r="J115" s="2">
        <v>1118.52</v>
      </c>
      <c r="K115" s="2">
        <v>1476.57</v>
      </c>
      <c r="L115" s="2">
        <v>1161.9100000000001</v>
      </c>
      <c r="M115" s="2">
        <v>1118.52</v>
      </c>
      <c r="N115" s="2">
        <v>1118.52</v>
      </c>
      <c r="O115" s="2">
        <v>11493.67</v>
      </c>
      <c r="Q115" s="11">
        <v>5</v>
      </c>
      <c r="R115" s="1" t="s">
        <v>320</v>
      </c>
      <c r="U115" s="12">
        <f t="shared" si="92"/>
        <v>-678.86</v>
      </c>
      <c r="V115" s="12">
        <f t="shared" si="93"/>
        <v>-1122.8599999999999</v>
      </c>
      <c r="W115" s="12">
        <f t="shared" si="94"/>
        <v>1122.8599999999999</v>
      </c>
      <c r="X115" s="12">
        <f t="shared" si="95"/>
        <v>0</v>
      </c>
      <c r="Y115" s="12">
        <f t="shared" si="96"/>
        <v>-2220.0700000000002</v>
      </c>
      <c r="Z115" s="12">
        <f t="shared" si="97"/>
        <v>-1482.18</v>
      </c>
      <c r="AA115" s="12">
        <f t="shared" si="98"/>
        <v>-1118.52</v>
      </c>
      <c r="AB115" s="12">
        <f t="shared" si="99"/>
        <v>-1118.52</v>
      </c>
      <c r="AC115" s="12">
        <f t="shared" si="100"/>
        <v>-1476.57</v>
      </c>
      <c r="AD115" s="12">
        <f t="shared" si="101"/>
        <v>-1161.9100000000001</v>
      </c>
      <c r="AE115" s="12">
        <f t="shared" si="102"/>
        <v>-1118.52</v>
      </c>
      <c r="AF115" s="12">
        <f t="shared" si="103"/>
        <v>-1118.52</v>
      </c>
      <c r="AG115" s="12">
        <f t="shared" si="104"/>
        <v>-11493.67</v>
      </c>
    </row>
    <row r="116" spans="1:33" x14ac:dyDescent="0.25">
      <c r="A116" s="10" t="s">
        <v>347</v>
      </c>
      <c r="B116" s="1" t="s">
        <v>348</v>
      </c>
      <c r="C116" s="2">
        <v>0</v>
      </c>
      <c r="D116" s="2">
        <v>0</v>
      </c>
      <c r="E116" s="2">
        <v>73</v>
      </c>
      <c r="F116" s="2">
        <v>-73</v>
      </c>
      <c r="G116" s="2">
        <v>0</v>
      </c>
      <c r="H116" s="2">
        <v>68.95</v>
      </c>
      <c r="I116" s="2">
        <v>-68.95</v>
      </c>
      <c r="J116" s="2">
        <v>0</v>
      </c>
      <c r="K116" s="2">
        <v>0</v>
      </c>
      <c r="L116" s="2">
        <v>0</v>
      </c>
      <c r="M116" s="2">
        <v>0</v>
      </c>
      <c r="N116" s="2">
        <v>0</v>
      </c>
      <c r="O116" s="2">
        <v>0</v>
      </c>
      <c r="Q116" s="11">
        <v>5</v>
      </c>
      <c r="R116" s="1" t="s">
        <v>320</v>
      </c>
      <c r="U116" s="12">
        <f t="shared" si="92"/>
        <v>0</v>
      </c>
      <c r="V116" s="12">
        <f t="shared" si="93"/>
        <v>0</v>
      </c>
      <c r="W116" s="12">
        <f t="shared" si="94"/>
        <v>-73</v>
      </c>
      <c r="X116" s="12">
        <f t="shared" si="95"/>
        <v>73</v>
      </c>
      <c r="Y116" s="12">
        <f t="shared" si="96"/>
        <v>0</v>
      </c>
      <c r="Z116" s="12">
        <f t="shared" si="97"/>
        <v>-68.95</v>
      </c>
      <c r="AA116" s="12">
        <f t="shared" si="98"/>
        <v>68.95</v>
      </c>
      <c r="AB116" s="12">
        <f t="shared" si="99"/>
        <v>0</v>
      </c>
      <c r="AC116" s="12">
        <f t="shared" si="100"/>
        <v>0</v>
      </c>
      <c r="AD116" s="12">
        <f t="shared" si="101"/>
        <v>0</v>
      </c>
      <c r="AE116" s="12">
        <f t="shared" si="102"/>
        <v>0</v>
      </c>
      <c r="AF116" s="12">
        <f t="shared" si="103"/>
        <v>0</v>
      </c>
      <c r="AG116" s="12">
        <f t="shared" si="104"/>
        <v>0</v>
      </c>
    </row>
    <row r="117" spans="1:33" x14ac:dyDescent="0.25">
      <c r="A117" s="10" t="s">
        <v>282</v>
      </c>
      <c r="B117" s="1" t="s">
        <v>283</v>
      </c>
      <c r="C117" s="2">
        <v>962.51</v>
      </c>
      <c r="D117" s="2">
        <v>962.51</v>
      </c>
      <c r="E117" s="2">
        <v>962.51</v>
      </c>
      <c r="F117" s="2">
        <v>962.51</v>
      </c>
      <c r="G117" s="2">
        <v>962.51</v>
      </c>
      <c r="H117" s="2">
        <v>962.51</v>
      </c>
      <c r="I117" s="2">
        <v>962.51</v>
      </c>
      <c r="J117" s="2">
        <v>962.51</v>
      </c>
      <c r="K117" s="2">
        <v>962.51</v>
      </c>
      <c r="L117" s="2">
        <v>962.51</v>
      </c>
      <c r="M117" s="2">
        <v>0</v>
      </c>
      <c r="N117" s="2">
        <v>1925.02</v>
      </c>
      <c r="O117" s="2">
        <v>11550.12</v>
      </c>
      <c r="Q117" s="11">
        <v>5</v>
      </c>
      <c r="R117" s="1" t="s">
        <v>320</v>
      </c>
      <c r="U117" s="12">
        <f t="shared" si="92"/>
        <v>-962.51</v>
      </c>
      <c r="V117" s="12">
        <f t="shared" si="93"/>
        <v>-962.51</v>
      </c>
      <c r="W117" s="12">
        <f t="shared" si="94"/>
        <v>-962.51</v>
      </c>
      <c r="X117" s="12">
        <f t="shared" si="95"/>
        <v>-962.51</v>
      </c>
      <c r="Y117" s="12">
        <f t="shared" si="96"/>
        <v>-962.51</v>
      </c>
      <c r="Z117" s="12">
        <f t="shared" si="97"/>
        <v>-962.51</v>
      </c>
      <c r="AA117" s="12">
        <f t="shared" si="98"/>
        <v>-962.51</v>
      </c>
      <c r="AB117" s="12">
        <f t="shared" si="99"/>
        <v>-962.51</v>
      </c>
      <c r="AC117" s="12">
        <f t="shared" si="100"/>
        <v>-962.51</v>
      </c>
      <c r="AD117" s="12">
        <f t="shared" si="101"/>
        <v>-962.51</v>
      </c>
      <c r="AE117" s="12">
        <f t="shared" si="102"/>
        <v>0</v>
      </c>
      <c r="AF117" s="12">
        <f t="shared" si="103"/>
        <v>-1925.02</v>
      </c>
      <c r="AG117" s="12">
        <f t="shared" si="104"/>
        <v>-11550.12</v>
      </c>
    </row>
    <row r="118" spans="1:33" x14ac:dyDescent="0.25">
      <c r="A118" s="10" t="s">
        <v>304</v>
      </c>
      <c r="B118" s="1" t="s">
        <v>313</v>
      </c>
      <c r="C118" s="2">
        <v>117</v>
      </c>
      <c r="D118" s="2">
        <v>117</v>
      </c>
      <c r="E118" s="2">
        <v>0</v>
      </c>
      <c r="F118" s="2">
        <v>117</v>
      </c>
      <c r="G118" s="2">
        <v>195.99</v>
      </c>
      <c r="H118" s="2">
        <v>117</v>
      </c>
      <c r="I118" s="2">
        <v>0</v>
      </c>
      <c r="J118" s="2">
        <v>40.98</v>
      </c>
      <c r="K118" s="2">
        <v>158.97</v>
      </c>
      <c r="L118" s="2">
        <v>378.98</v>
      </c>
      <c r="M118" s="2">
        <v>119.97</v>
      </c>
      <c r="N118" s="2">
        <v>119.97</v>
      </c>
      <c r="O118" s="2">
        <v>1482.86</v>
      </c>
      <c r="Q118" s="11">
        <v>5</v>
      </c>
      <c r="R118" s="1" t="s">
        <v>320</v>
      </c>
      <c r="U118" s="12">
        <f t="shared" si="92"/>
        <v>-117</v>
      </c>
      <c r="V118" s="12">
        <f t="shared" si="93"/>
        <v>-117</v>
      </c>
      <c r="W118" s="12">
        <f t="shared" si="94"/>
        <v>0</v>
      </c>
      <c r="X118" s="12">
        <f t="shared" si="95"/>
        <v>-117</v>
      </c>
      <c r="Y118" s="12">
        <f t="shared" si="96"/>
        <v>-195.99</v>
      </c>
      <c r="Z118" s="12">
        <f t="shared" si="97"/>
        <v>-117</v>
      </c>
      <c r="AA118" s="12">
        <f t="shared" si="98"/>
        <v>0</v>
      </c>
      <c r="AB118" s="12">
        <f t="shared" si="99"/>
        <v>-40.98</v>
      </c>
      <c r="AC118" s="12">
        <f t="shared" si="100"/>
        <v>-158.97</v>
      </c>
      <c r="AD118" s="12">
        <f t="shared" si="101"/>
        <v>-378.98</v>
      </c>
      <c r="AE118" s="12">
        <f t="shared" si="102"/>
        <v>-119.97</v>
      </c>
      <c r="AF118" s="12">
        <f t="shared" si="103"/>
        <v>-119.97</v>
      </c>
      <c r="AG118" s="12">
        <f t="shared" si="104"/>
        <v>-1482.86</v>
      </c>
    </row>
    <row r="119" spans="1:33" x14ac:dyDescent="0.25">
      <c r="A119" s="10" t="s">
        <v>250</v>
      </c>
      <c r="B119" s="1" t="s">
        <v>251</v>
      </c>
      <c r="C119" s="2">
        <v>0</v>
      </c>
      <c r="D119" s="2">
        <v>0</v>
      </c>
      <c r="E119" s="2">
        <v>0</v>
      </c>
      <c r="F119" s="2">
        <v>0</v>
      </c>
      <c r="G119" s="2">
        <v>0</v>
      </c>
      <c r="H119" s="2">
        <v>149</v>
      </c>
      <c r="I119" s="2">
        <v>149</v>
      </c>
      <c r="J119" s="2">
        <v>0</v>
      </c>
      <c r="K119" s="2">
        <v>145</v>
      </c>
      <c r="L119" s="2">
        <v>149</v>
      </c>
      <c r="M119" s="2">
        <v>0</v>
      </c>
      <c r="N119" s="2">
        <v>0</v>
      </c>
      <c r="O119" s="2">
        <v>592</v>
      </c>
      <c r="Q119" s="11">
        <v>5</v>
      </c>
      <c r="R119" s="1" t="s">
        <v>320</v>
      </c>
      <c r="U119" s="12">
        <f t="shared" si="92"/>
        <v>0</v>
      </c>
      <c r="V119" s="12">
        <f t="shared" si="93"/>
        <v>0</v>
      </c>
      <c r="W119" s="12">
        <f t="shared" si="94"/>
        <v>0</v>
      </c>
      <c r="X119" s="12">
        <f t="shared" si="95"/>
        <v>0</v>
      </c>
      <c r="Y119" s="12">
        <f t="shared" si="96"/>
        <v>0</v>
      </c>
      <c r="Z119" s="12">
        <f t="shared" si="97"/>
        <v>-149</v>
      </c>
      <c r="AA119" s="12">
        <f t="shared" si="98"/>
        <v>-149</v>
      </c>
      <c r="AB119" s="12">
        <f t="shared" si="99"/>
        <v>0</v>
      </c>
      <c r="AC119" s="12">
        <f t="shared" si="100"/>
        <v>-145</v>
      </c>
      <c r="AD119" s="12">
        <f t="shared" si="101"/>
        <v>-149</v>
      </c>
      <c r="AE119" s="12">
        <f t="shared" si="102"/>
        <v>0</v>
      </c>
      <c r="AF119" s="12">
        <f t="shared" si="103"/>
        <v>0</v>
      </c>
      <c r="AG119" s="12">
        <f t="shared" si="104"/>
        <v>-592</v>
      </c>
    </row>
    <row r="120" spans="1:33" x14ac:dyDescent="0.25">
      <c r="A120" s="10" t="s">
        <v>229</v>
      </c>
      <c r="B120" s="1" t="s">
        <v>230</v>
      </c>
      <c r="C120" s="2">
        <v>919.51</v>
      </c>
      <c r="D120" s="2">
        <v>1154.01</v>
      </c>
      <c r="E120" s="2">
        <v>1068.51</v>
      </c>
      <c r="F120" s="2">
        <v>839.75</v>
      </c>
      <c r="G120" s="2">
        <v>1402.98</v>
      </c>
      <c r="H120" s="2">
        <v>422.43</v>
      </c>
      <c r="I120" s="2">
        <v>1251.8900000000001</v>
      </c>
      <c r="J120" s="2">
        <v>1074.3399999999999</v>
      </c>
      <c r="K120" s="2">
        <v>795.52</v>
      </c>
      <c r="L120" s="2">
        <v>795.52</v>
      </c>
      <c r="M120" s="2">
        <v>773.47</v>
      </c>
      <c r="N120" s="2">
        <v>2678.95</v>
      </c>
      <c r="O120" s="2">
        <v>13176.88</v>
      </c>
      <c r="Q120" s="11">
        <v>5</v>
      </c>
      <c r="R120" s="1" t="s">
        <v>320</v>
      </c>
      <c r="U120" s="12">
        <f t="shared" si="92"/>
        <v>-919.51</v>
      </c>
      <c r="V120" s="12">
        <f t="shared" si="93"/>
        <v>-1154.01</v>
      </c>
      <c r="W120" s="12">
        <f t="shared" si="94"/>
        <v>-1068.51</v>
      </c>
      <c r="X120" s="12">
        <f t="shared" si="95"/>
        <v>-839.75</v>
      </c>
      <c r="Y120" s="12">
        <f t="shared" si="96"/>
        <v>-1402.98</v>
      </c>
      <c r="Z120" s="12">
        <f t="shared" si="97"/>
        <v>-422.43</v>
      </c>
      <c r="AA120" s="12">
        <f t="shared" si="98"/>
        <v>-1251.8900000000001</v>
      </c>
      <c r="AB120" s="12">
        <f t="shared" si="99"/>
        <v>-1074.3399999999999</v>
      </c>
      <c r="AC120" s="12">
        <f t="shared" si="100"/>
        <v>-795.52</v>
      </c>
      <c r="AD120" s="12">
        <f t="shared" si="101"/>
        <v>-795.52</v>
      </c>
      <c r="AE120" s="12">
        <f t="shared" si="102"/>
        <v>-773.47</v>
      </c>
      <c r="AF120" s="12">
        <f t="shared" si="103"/>
        <v>-2678.95</v>
      </c>
      <c r="AG120" s="12">
        <f t="shared" si="104"/>
        <v>-13176.88</v>
      </c>
    </row>
    <row r="121" spans="1:33" x14ac:dyDescent="0.25">
      <c r="A121" s="10" t="s">
        <v>284</v>
      </c>
      <c r="B121" s="1" t="s">
        <v>271</v>
      </c>
      <c r="C121" s="2">
        <v>0</v>
      </c>
      <c r="D121" s="2">
        <v>0</v>
      </c>
      <c r="E121" s="2">
        <v>0</v>
      </c>
      <c r="F121" s="2">
        <v>0</v>
      </c>
      <c r="G121" s="2">
        <v>0</v>
      </c>
      <c r="H121" s="2">
        <v>0</v>
      </c>
      <c r="I121" s="2">
        <v>2105.4</v>
      </c>
      <c r="J121" s="2">
        <v>2526.48</v>
      </c>
      <c r="K121" s="2">
        <v>2947.56</v>
      </c>
      <c r="L121" s="2">
        <v>3300</v>
      </c>
      <c r="M121" s="2">
        <v>3858.36</v>
      </c>
      <c r="N121" s="2">
        <v>2947.56</v>
      </c>
      <c r="O121" s="2">
        <v>17685.36</v>
      </c>
      <c r="Q121" s="11">
        <v>5</v>
      </c>
      <c r="R121" s="1" t="s">
        <v>320</v>
      </c>
      <c r="U121" s="12">
        <f t="shared" si="92"/>
        <v>0</v>
      </c>
      <c r="V121" s="12">
        <f t="shared" si="93"/>
        <v>0</v>
      </c>
      <c r="W121" s="12">
        <f t="shared" si="94"/>
        <v>0</v>
      </c>
      <c r="X121" s="12">
        <f t="shared" si="95"/>
        <v>0</v>
      </c>
      <c r="Y121" s="12">
        <f t="shared" si="96"/>
        <v>0</v>
      </c>
      <c r="Z121" s="12">
        <f t="shared" si="97"/>
        <v>0</v>
      </c>
      <c r="AA121" s="12">
        <f t="shared" si="98"/>
        <v>-2105.4</v>
      </c>
      <c r="AB121" s="12">
        <f t="shared" si="99"/>
        <v>-2526.48</v>
      </c>
      <c r="AC121" s="12">
        <f t="shared" si="100"/>
        <v>-2947.56</v>
      </c>
      <c r="AD121" s="12">
        <f t="shared" si="101"/>
        <v>-3300</v>
      </c>
      <c r="AE121" s="12">
        <f t="shared" si="102"/>
        <v>-3858.36</v>
      </c>
      <c r="AF121" s="12">
        <f t="shared" si="103"/>
        <v>-2947.56</v>
      </c>
      <c r="AG121" s="12">
        <f t="shared" si="104"/>
        <v>-17685.36</v>
      </c>
    </row>
    <row r="122" spans="1:33" x14ac:dyDescent="0.25">
      <c r="A122" s="10" t="s">
        <v>293</v>
      </c>
      <c r="B122" s="1" t="s">
        <v>294</v>
      </c>
      <c r="C122" s="2">
        <v>0</v>
      </c>
      <c r="D122" s="2">
        <v>0</v>
      </c>
      <c r="E122" s="2">
        <v>0</v>
      </c>
      <c r="F122" s="2">
        <v>0</v>
      </c>
      <c r="G122" s="2">
        <v>1345.9</v>
      </c>
      <c r="H122" s="2">
        <v>0</v>
      </c>
      <c r="I122" s="2">
        <v>0</v>
      </c>
      <c r="J122" s="2">
        <v>0</v>
      </c>
      <c r="K122" s="2">
        <v>0</v>
      </c>
      <c r="L122" s="2">
        <v>0</v>
      </c>
      <c r="M122" s="2">
        <v>0</v>
      </c>
      <c r="N122" s="2">
        <v>0</v>
      </c>
      <c r="O122" s="2">
        <v>1345.9</v>
      </c>
      <c r="Q122" s="11">
        <v>5</v>
      </c>
      <c r="R122" s="1" t="s">
        <v>320</v>
      </c>
      <c r="U122" s="12">
        <f t="shared" si="92"/>
        <v>0</v>
      </c>
      <c r="V122" s="12">
        <f t="shared" si="93"/>
        <v>0</v>
      </c>
      <c r="W122" s="12">
        <f t="shared" si="94"/>
        <v>0</v>
      </c>
      <c r="X122" s="12">
        <f t="shared" si="95"/>
        <v>0</v>
      </c>
      <c r="Y122" s="12">
        <f t="shared" si="96"/>
        <v>-1345.9</v>
      </c>
      <c r="Z122" s="12">
        <f t="shared" si="97"/>
        <v>0</v>
      </c>
      <c r="AA122" s="12">
        <f t="shared" si="98"/>
        <v>0</v>
      </c>
      <c r="AB122" s="12">
        <f t="shared" si="99"/>
        <v>0</v>
      </c>
      <c r="AC122" s="12">
        <f t="shared" si="100"/>
        <v>0</v>
      </c>
      <c r="AD122" s="12">
        <f t="shared" si="101"/>
        <v>0</v>
      </c>
      <c r="AE122" s="12">
        <f t="shared" si="102"/>
        <v>0</v>
      </c>
      <c r="AF122" s="12">
        <f t="shared" si="103"/>
        <v>0</v>
      </c>
      <c r="AG122" s="12">
        <f t="shared" si="104"/>
        <v>-1345.9</v>
      </c>
    </row>
    <row r="123" spans="1:33" x14ac:dyDescent="0.25">
      <c r="B123" s="3" t="s">
        <v>157</v>
      </c>
      <c r="C123" s="13">
        <f>IF(5 = Q123, U123 * -1, U123)</f>
        <v>10042.789999999999</v>
      </c>
      <c r="D123" s="13">
        <f>IF(5 = Q123, V123 * -1, V123)</f>
        <v>8861.2199999999993</v>
      </c>
      <c r="E123" s="13">
        <f>IF(5 = Q123, W123 * -1, W123)</f>
        <v>8706</v>
      </c>
      <c r="F123" s="13">
        <f>IF(5 = Q123, X123 * -1, X123)</f>
        <v>9936.1</v>
      </c>
      <c r="G123" s="13">
        <f>IF(5 = Q123, Y123 * -1, Y123)</f>
        <v>15173.289999999999</v>
      </c>
      <c r="H123" s="13">
        <f>IF(5 = Q123, Z123 * -1, Z123)</f>
        <v>13405.320000000002</v>
      </c>
      <c r="I123" s="13">
        <f>IF(5 = Q123, AA123 * -1, AA123)</f>
        <v>11674.800000000001</v>
      </c>
      <c r="J123" s="13">
        <f>IF(5 = Q123, AB123 * -1, AB123)</f>
        <v>14186.67</v>
      </c>
      <c r="K123" s="13">
        <f>IF(5 = Q123, AC123 * -1, AC123)</f>
        <v>14134.06</v>
      </c>
      <c r="L123" s="13">
        <f>IF(5 = Q123, AD123 * -1, AD123)</f>
        <v>15043.800000000001</v>
      </c>
      <c r="M123" s="13">
        <f>IF(5 = Q123, AE123 * -1, AE123)</f>
        <v>13110.25</v>
      </c>
      <c r="N123" s="13">
        <f>IF(5 = Q123, AF123 * -1, AF123)</f>
        <v>14749.949999999999</v>
      </c>
      <c r="O123" s="13">
        <f>IF(5 = Q123, AG123 * -1, AG123)</f>
        <v>149024.25</v>
      </c>
      <c r="Q123" s="14">
        <v>5</v>
      </c>
      <c r="R123" s="17" t="str">
        <f>R122</f>
        <v>Argenta Apartments</v>
      </c>
      <c r="S123" s="17">
        <f>S122</f>
        <v>0</v>
      </c>
      <c r="T123" s="14">
        <f>T122</f>
        <v>0</v>
      </c>
      <c r="U123" s="15">
        <f t="shared" ref="U123:AG123" si="105">SUM(U111:U122)</f>
        <v>-10042.789999999999</v>
      </c>
      <c r="V123" s="15">
        <f t="shared" si="105"/>
        <v>-8861.2199999999993</v>
      </c>
      <c r="W123" s="15">
        <f t="shared" si="105"/>
        <v>-8706</v>
      </c>
      <c r="X123" s="15">
        <f t="shared" si="105"/>
        <v>-9936.1</v>
      </c>
      <c r="Y123" s="15">
        <f t="shared" si="105"/>
        <v>-15173.289999999999</v>
      </c>
      <c r="Z123" s="15">
        <f t="shared" si="105"/>
        <v>-13405.320000000002</v>
      </c>
      <c r="AA123" s="15">
        <f t="shared" si="105"/>
        <v>-11674.800000000001</v>
      </c>
      <c r="AB123" s="15">
        <f t="shared" si="105"/>
        <v>-14186.67</v>
      </c>
      <c r="AC123" s="15">
        <f t="shared" si="105"/>
        <v>-14134.06</v>
      </c>
      <c r="AD123" s="15">
        <f t="shared" si="105"/>
        <v>-15043.800000000001</v>
      </c>
      <c r="AE123" s="15">
        <f t="shared" si="105"/>
        <v>-13110.25</v>
      </c>
      <c r="AF123" s="15">
        <f t="shared" si="105"/>
        <v>-14749.949999999999</v>
      </c>
      <c r="AG123" s="15">
        <f t="shared" si="105"/>
        <v>-149024.25</v>
      </c>
    </row>
    <row r="125" spans="1:33" x14ac:dyDescent="0.25">
      <c r="A125" s="18" t="s">
        <v>146</v>
      </c>
    </row>
    <row r="126" spans="1:33" x14ac:dyDescent="0.25">
      <c r="A126" s="10" t="s">
        <v>285</v>
      </c>
      <c r="B126" s="1" t="s">
        <v>286</v>
      </c>
      <c r="C126" s="2">
        <v>0</v>
      </c>
      <c r="D126" s="2">
        <v>0</v>
      </c>
      <c r="E126" s="2">
        <v>0</v>
      </c>
      <c r="F126" s="2">
        <v>0</v>
      </c>
      <c r="G126" s="2">
        <v>0</v>
      </c>
      <c r="H126" s="2">
        <v>0</v>
      </c>
      <c r="I126" s="2">
        <v>160.25</v>
      </c>
      <c r="J126" s="2">
        <v>0.05</v>
      </c>
      <c r="K126" s="2">
        <v>0</v>
      </c>
      <c r="L126" s="2">
        <v>0</v>
      </c>
      <c r="M126" s="2">
        <v>0</v>
      </c>
      <c r="N126" s="2">
        <v>0</v>
      </c>
      <c r="O126" s="2">
        <v>160.30000000000001</v>
      </c>
      <c r="Q126" s="11">
        <v>5</v>
      </c>
      <c r="R126" s="1" t="s">
        <v>320</v>
      </c>
      <c r="U126" s="12">
        <f t="shared" ref="U126:U145" si="106">IF(5 = Q126, C126 * -1, C126)</f>
        <v>0</v>
      </c>
      <c r="V126" s="12">
        <f t="shared" ref="V126:V145" si="107">IF(5 = Q126, D126 * -1, D126)</f>
        <v>0</v>
      </c>
      <c r="W126" s="12">
        <f t="shared" ref="W126:W145" si="108">IF(5 = Q126, E126 * -1, E126)</f>
        <v>0</v>
      </c>
      <c r="X126" s="12">
        <f t="shared" ref="X126:X145" si="109">IF(5 = Q126, F126 * -1, F126)</f>
        <v>0</v>
      </c>
      <c r="Y126" s="12">
        <f t="shared" ref="Y126:Y145" si="110">IF(5 = Q126, G126 * -1, G126)</f>
        <v>0</v>
      </c>
      <c r="Z126" s="12">
        <f t="shared" ref="Z126:Z145" si="111">IF(5 = Q126, H126 * -1, H126)</f>
        <v>0</v>
      </c>
      <c r="AA126" s="12">
        <f t="shared" ref="AA126:AA145" si="112">IF(5 = Q126, I126 * -1, I126)</f>
        <v>-160.25</v>
      </c>
      <c r="AB126" s="12">
        <f t="shared" ref="AB126:AB145" si="113">IF(5 = Q126, J126 * -1, J126)</f>
        <v>-0.05</v>
      </c>
      <c r="AC126" s="12">
        <f t="shared" ref="AC126:AC145" si="114">IF(5 = Q126, K126 * -1, K126)</f>
        <v>0</v>
      </c>
      <c r="AD126" s="12">
        <f t="shared" ref="AD126:AD145" si="115">IF(5 = Q126, L126 * -1, L126)</f>
        <v>0</v>
      </c>
      <c r="AE126" s="12">
        <f t="shared" ref="AE126:AE145" si="116">IF(5 = Q126, M126 * -1, M126)</f>
        <v>0</v>
      </c>
      <c r="AF126" s="12">
        <f t="shared" ref="AF126:AF145" si="117">IF(5 = Q126, N126 * -1, N126)</f>
        <v>0</v>
      </c>
      <c r="AG126" s="12">
        <f t="shared" ref="AG126:AG145" si="118">IF(5 = Q126, O126 * -1, O126)</f>
        <v>-160.30000000000001</v>
      </c>
    </row>
    <row r="127" spans="1:33" x14ac:dyDescent="0.25">
      <c r="A127" s="10" t="s">
        <v>18</v>
      </c>
      <c r="B127" s="1" t="s">
        <v>17</v>
      </c>
      <c r="C127" s="2">
        <v>488.94</v>
      </c>
      <c r="D127" s="2">
        <v>1210.31</v>
      </c>
      <c r="E127" s="2">
        <v>1707.79</v>
      </c>
      <c r="F127" s="2">
        <v>818.91</v>
      </c>
      <c r="G127" s="2">
        <v>1085.51</v>
      </c>
      <c r="H127" s="2">
        <v>1971.84</v>
      </c>
      <c r="I127" s="2">
        <v>1029.06</v>
      </c>
      <c r="J127" s="2">
        <v>723.38</v>
      </c>
      <c r="K127" s="2">
        <v>2249.54</v>
      </c>
      <c r="L127" s="2">
        <v>800.69</v>
      </c>
      <c r="M127" s="2">
        <v>632.91</v>
      </c>
      <c r="N127" s="2">
        <v>1381.47</v>
      </c>
      <c r="O127" s="2">
        <v>14100.35</v>
      </c>
      <c r="Q127" s="11">
        <v>5</v>
      </c>
      <c r="R127" s="1" t="s">
        <v>320</v>
      </c>
      <c r="U127" s="12">
        <f t="shared" si="106"/>
        <v>-488.94</v>
      </c>
      <c r="V127" s="12">
        <f t="shared" si="107"/>
        <v>-1210.31</v>
      </c>
      <c r="W127" s="12">
        <f t="shared" si="108"/>
        <v>-1707.79</v>
      </c>
      <c r="X127" s="12">
        <f t="shared" si="109"/>
        <v>-818.91</v>
      </c>
      <c r="Y127" s="12">
        <f t="shared" si="110"/>
        <v>-1085.51</v>
      </c>
      <c r="Z127" s="12">
        <f t="shared" si="111"/>
        <v>-1971.84</v>
      </c>
      <c r="AA127" s="12">
        <f t="shared" si="112"/>
        <v>-1029.06</v>
      </c>
      <c r="AB127" s="12">
        <f t="shared" si="113"/>
        <v>-723.38</v>
      </c>
      <c r="AC127" s="12">
        <f t="shared" si="114"/>
        <v>-2249.54</v>
      </c>
      <c r="AD127" s="12">
        <f t="shared" si="115"/>
        <v>-800.69</v>
      </c>
      <c r="AE127" s="12">
        <f t="shared" si="116"/>
        <v>-632.91</v>
      </c>
      <c r="AF127" s="12">
        <f t="shared" si="117"/>
        <v>-1381.47</v>
      </c>
      <c r="AG127" s="12">
        <f t="shared" si="118"/>
        <v>-14100.35</v>
      </c>
    </row>
    <row r="128" spans="1:33" x14ac:dyDescent="0.25">
      <c r="A128" s="10" t="s">
        <v>16</v>
      </c>
      <c r="B128" s="1" t="s">
        <v>15</v>
      </c>
      <c r="C128" s="2">
        <v>323.31</v>
      </c>
      <c r="D128" s="2">
        <v>71.319999999999993</v>
      </c>
      <c r="E128" s="2">
        <v>124.74</v>
      </c>
      <c r="F128" s="2">
        <v>0</v>
      </c>
      <c r="G128" s="2">
        <v>493.91</v>
      </c>
      <c r="H128" s="2">
        <v>137.72999999999999</v>
      </c>
      <c r="I128" s="2">
        <v>-30.29</v>
      </c>
      <c r="J128" s="2">
        <v>414.87</v>
      </c>
      <c r="K128" s="2">
        <v>330.01</v>
      </c>
      <c r="L128" s="2">
        <v>351.39</v>
      </c>
      <c r="M128" s="2">
        <v>33.270000000000003</v>
      </c>
      <c r="N128" s="2">
        <v>195.51</v>
      </c>
      <c r="O128" s="2">
        <v>2445.77</v>
      </c>
      <c r="Q128" s="11">
        <v>5</v>
      </c>
      <c r="R128" s="1" t="s">
        <v>320</v>
      </c>
      <c r="U128" s="12">
        <f t="shared" si="106"/>
        <v>-323.31</v>
      </c>
      <c r="V128" s="12">
        <f t="shared" si="107"/>
        <v>-71.319999999999993</v>
      </c>
      <c r="W128" s="12">
        <f t="shared" si="108"/>
        <v>-124.74</v>
      </c>
      <c r="X128" s="12">
        <f t="shared" si="109"/>
        <v>0</v>
      </c>
      <c r="Y128" s="12">
        <f t="shared" si="110"/>
        <v>-493.91</v>
      </c>
      <c r="Z128" s="12">
        <f t="shared" si="111"/>
        <v>-137.72999999999999</v>
      </c>
      <c r="AA128" s="12">
        <f t="shared" si="112"/>
        <v>30.29</v>
      </c>
      <c r="AB128" s="12">
        <f t="shared" si="113"/>
        <v>-414.87</v>
      </c>
      <c r="AC128" s="12">
        <f t="shared" si="114"/>
        <v>-330.01</v>
      </c>
      <c r="AD128" s="12">
        <f t="shared" si="115"/>
        <v>-351.39</v>
      </c>
      <c r="AE128" s="12">
        <f t="shared" si="116"/>
        <v>-33.270000000000003</v>
      </c>
      <c r="AF128" s="12">
        <f t="shared" si="117"/>
        <v>-195.51</v>
      </c>
      <c r="AG128" s="12">
        <f t="shared" si="118"/>
        <v>-2445.77</v>
      </c>
    </row>
    <row r="129" spans="1:33" x14ac:dyDescent="0.25">
      <c r="A129" s="10" t="s">
        <v>14</v>
      </c>
      <c r="B129" s="1" t="s">
        <v>208</v>
      </c>
      <c r="C129" s="2">
        <v>250</v>
      </c>
      <c r="D129" s="2">
        <v>234.48</v>
      </c>
      <c r="E129" s="2">
        <v>-51.85</v>
      </c>
      <c r="F129" s="2">
        <v>751.59</v>
      </c>
      <c r="G129" s="2">
        <v>2415.1999999999998</v>
      </c>
      <c r="H129" s="2">
        <v>434.29</v>
      </c>
      <c r="I129" s="2">
        <v>1604.84</v>
      </c>
      <c r="J129" s="2">
        <v>1625.5</v>
      </c>
      <c r="K129" s="2">
        <v>2690.92</v>
      </c>
      <c r="L129" s="2">
        <v>2192.6799999999998</v>
      </c>
      <c r="M129" s="2">
        <v>1605.11</v>
      </c>
      <c r="N129" s="2">
        <v>3010.52</v>
      </c>
      <c r="O129" s="2">
        <v>16763.28</v>
      </c>
      <c r="Q129" s="11">
        <v>5</v>
      </c>
      <c r="R129" s="1" t="s">
        <v>320</v>
      </c>
      <c r="U129" s="12">
        <f t="shared" si="106"/>
        <v>-250</v>
      </c>
      <c r="V129" s="12">
        <f t="shared" si="107"/>
        <v>-234.48</v>
      </c>
      <c r="W129" s="12">
        <f t="shared" si="108"/>
        <v>51.85</v>
      </c>
      <c r="X129" s="12">
        <f t="shared" si="109"/>
        <v>-751.59</v>
      </c>
      <c r="Y129" s="12">
        <f t="shared" si="110"/>
        <v>-2415.1999999999998</v>
      </c>
      <c r="Z129" s="12">
        <f t="shared" si="111"/>
        <v>-434.29</v>
      </c>
      <c r="AA129" s="12">
        <f t="shared" si="112"/>
        <v>-1604.84</v>
      </c>
      <c r="AB129" s="12">
        <f t="shared" si="113"/>
        <v>-1625.5</v>
      </c>
      <c r="AC129" s="12">
        <f t="shared" si="114"/>
        <v>-2690.92</v>
      </c>
      <c r="AD129" s="12">
        <f t="shared" si="115"/>
        <v>-2192.6799999999998</v>
      </c>
      <c r="AE129" s="12">
        <f t="shared" si="116"/>
        <v>-1605.11</v>
      </c>
      <c r="AF129" s="12">
        <f t="shared" si="117"/>
        <v>-3010.52</v>
      </c>
      <c r="AG129" s="12">
        <f t="shared" si="118"/>
        <v>-16763.28</v>
      </c>
    </row>
    <row r="130" spans="1:33" x14ac:dyDescent="0.25">
      <c r="A130" s="10" t="s">
        <v>325</v>
      </c>
      <c r="B130" s="1" t="s">
        <v>326</v>
      </c>
      <c r="C130" s="2">
        <v>589.71</v>
      </c>
      <c r="D130" s="2">
        <v>0</v>
      </c>
      <c r="E130" s="2">
        <v>904.63</v>
      </c>
      <c r="F130" s="2">
        <v>-462.31</v>
      </c>
      <c r="G130" s="2">
        <v>0</v>
      </c>
      <c r="H130" s="2">
        <v>0</v>
      </c>
      <c r="I130" s="2">
        <v>0</v>
      </c>
      <c r="J130" s="2">
        <v>0</v>
      </c>
      <c r="K130" s="2">
        <v>0</v>
      </c>
      <c r="L130" s="2">
        <v>0</v>
      </c>
      <c r="M130" s="2">
        <v>0</v>
      </c>
      <c r="N130" s="2">
        <v>0</v>
      </c>
      <c r="O130" s="2">
        <v>1032.03</v>
      </c>
      <c r="Q130" s="11">
        <v>5</v>
      </c>
      <c r="R130" s="1" t="s">
        <v>320</v>
      </c>
      <c r="U130" s="12">
        <f t="shared" si="106"/>
        <v>-589.71</v>
      </c>
      <c r="V130" s="12">
        <f t="shared" si="107"/>
        <v>0</v>
      </c>
      <c r="W130" s="12">
        <f t="shared" si="108"/>
        <v>-904.63</v>
      </c>
      <c r="X130" s="12">
        <f t="shared" si="109"/>
        <v>462.31</v>
      </c>
      <c r="Y130" s="12">
        <f t="shared" si="110"/>
        <v>0</v>
      </c>
      <c r="Z130" s="12">
        <f t="shared" si="111"/>
        <v>0</v>
      </c>
      <c r="AA130" s="12">
        <f t="shared" si="112"/>
        <v>0</v>
      </c>
      <c r="AB130" s="12">
        <f t="shared" si="113"/>
        <v>0</v>
      </c>
      <c r="AC130" s="12">
        <f t="shared" si="114"/>
        <v>0</v>
      </c>
      <c r="AD130" s="12">
        <f t="shared" si="115"/>
        <v>0</v>
      </c>
      <c r="AE130" s="12">
        <f t="shared" si="116"/>
        <v>0</v>
      </c>
      <c r="AF130" s="12">
        <f t="shared" si="117"/>
        <v>0</v>
      </c>
      <c r="AG130" s="12">
        <f t="shared" si="118"/>
        <v>-1032.03</v>
      </c>
    </row>
    <row r="131" spans="1:33" x14ac:dyDescent="0.25">
      <c r="A131" s="10" t="s">
        <v>156</v>
      </c>
      <c r="B131" s="1" t="s">
        <v>209</v>
      </c>
      <c r="C131" s="2">
        <v>569.91999999999996</v>
      </c>
      <c r="D131" s="2">
        <v>-1813.12</v>
      </c>
      <c r="E131" s="2">
        <v>252.81</v>
      </c>
      <c r="F131" s="2">
        <v>2720.01</v>
      </c>
      <c r="G131" s="2">
        <v>1593.17</v>
      </c>
      <c r="H131" s="2">
        <v>2341.81</v>
      </c>
      <c r="I131" s="2">
        <v>581.79999999999995</v>
      </c>
      <c r="J131" s="2">
        <v>1600.02</v>
      </c>
      <c r="K131" s="2">
        <v>1523.3</v>
      </c>
      <c r="L131" s="2">
        <v>1115.75</v>
      </c>
      <c r="M131" s="2">
        <v>676.25</v>
      </c>
      <c r="N131" s="2">
        <v>324.77</v>
      </c>
      <c r="O131" s="2">
        <v>11486.49</v>
      </c>
      <c r="Q131" s="11">
        <v>5</v>
      </c>
      <c r="R131" s="1" t="s">
        <v>320</v>
      </c>
      <c r="U131" s="12">
        <f t="shared" si="106"/>
        <v>-569.91999999999996</v>
      </c>
      <c r="V131" s="12">
        <f t="shared" si="107"/>
        <v>1813.12</v>
      </c>
      <c r="W131" s="12">
        <f t="shared" si="108"/>
        <v>-252.81</v>
      </c>
      <c r="X131" s="12">
        <f t="shared" si="109"/>
        <v>-2720.01</v>
      </c>
      <c r="Y131" s="12">
        <f t="shared" si="110"/>
        <v>-1593.17</v>
      </c>
      <c r="Z131" s="12">
        <f t="shared" si="111"/>
        <v>-2341.81</v>
      </c>
      <c r="AA131" s="12">
        <f t="shared" si="112"/>
        <v>-581.79999999999995</v>
      </c>
      <c r="AB131" s="12">
        <f t="shared" si="113"/>
        <v>-1600.02</v>
      </c>
      <c r="AC131" s="12">
        <f t="shared" si="114"/>
        <v>-1523.3</v>
      </c>
      <c r="AD131" s="12">
        <f t="shared" si="115"/>
        <v>-1115.75</v>
      </c>
      <c r="AE131" s="12">
        <f t="shared" si="116"/>
        <v>-676.25</v>
      </c>
      <c r="AF131" s="12">
        <f t="shared" si="117"/>
        <v>-324.77</v>
      </c>
      <c r="AG131" s="12">
        <f t="shared" si="118"/>
        <v>-11486.49</v>
      </c>
    </row>
    <row r="132" spans="1:33" x14ac:dyDescent="0.25">
      <c r="A132" s="10" t="s">
        <v>13</v>
      </c>
      <c r="B132" s="1" t="s">
        <v>12</v>
      </c>
      <c r="C132" s="2">
        <v>78.180000000000007</v>
      </c>
      <c r="D132" s="2">
        <v>225.95</v>
      </c>
      <c r="E132" s="2">
        <v>22.96</v>
      </c>
      <c r="F132" s="2">
        <v>55.17</v>
      </c>
      <c r="G132" s="2">
        <v>124.88</v>
      </c>
      <c r="H132" s="2">
        <v>194.41</v>
      </c>
      <c r="I132" s="2">
        <v>272.26</v>
      </c>
      <c r="J132" s="2">
        <v>209.56</v>
      </c>
      <c r="K132" s="2">
        <v>393.42</v>
      </c>
      <c r="L132" s="2">
        <v>271.27</v>
      </c>
      <c r="M132" s="2">
        <v>204.88</v>
      </c>
      <c r="N132" s="2">
        <v>82.3</v>
      </c>
      <c r="O132" s="2">
        <v>2135.2399999999998</v>
      </c>
      <c r="Q132" s="11">
        <v>5</v>
      </c>
      <c r="R132" s="1" t="s">
        <v>320</v>
      </c>
      <c r="U132" s="12">
        <f t="shared" si="106"/>
        <v>-78.180000000000007</v>
      </c>
      <c r="V132" s="12">
        <f t="shared" si="107"/>
        <v>-225.95</v>
      </c>
      <c r="W132" s="12">
        <f t="shared" si="108"/>
        <v>-22.96</v>
      </c>
      <c r="X132" s="12">
        <f t="shared" si="109"/>
        <v>-55.17</v>
      </c>
      <c r="Y132" s="12">
        <f t="shared" si="110"/>
        <v>-124.88</v>
      </c>
      <c r="Z132" s="12">
        <f t="shared" si="111"/>
        <v>-194.41</v>
      </c>
      <c r="AA132" s="12">
        <f t="shared" si="112"/>
        <v>-272.26</v>
      </c>
      <c r="AB132" s="12">
        <f t="shared" si="113"/>
        <v>-209.56</v>
      </c>
      <c r="AC132" s="12">
        <f t="shared" si="114"/>
        <v>-393.42</v>
      </c>
      <c r="AD132" s="12">
        <f t="shared" si="115"/>
        <v>-271.27</v>
      </c>
      <c r="AE132" s="12">
        <f t="shared" si="116"/>
        <v>-204.88</v>
      </c>
      <c r="AF132" s="12">
        <f t="shared" si="117"/>
        <v>-82.3</v>
      </c>
      <c r="AG132" s="12">
        <f t="shared" si="118"/>
        <v>-2135.2399999999998</v>
      </c>
    </row>
    <row r="133" spans="1:33" x14ac:dyDescent="0.25">
      <c r="A133" s="10" t="s">
        <v>11</v>
      </c>
      <c r="B133" s="1" t="s">
        <v>10</v>
      </c>
      <c r="C133" s="2">
        <v>185.86</v>
      </c>
      <c r="D133" s="2">
        <v>0</v>
      </c>
      <c r="E133" s="2">
        <v>9.8699999999999992</v>
      </c>
      <c r="F133" s="2">
        <v>0</v>
      </c>
      <c r="G133" s="2">
        <v>125.64</v>
      </c>
      <c r="H133" s="2">
        <v>257.75</v>
      </c>
      <c r="I133" s="2">
        <v>-230.94</v>
      </c>
      <c r="J133" s="2">
        <v>36.549999999999997</v>
      </c>
      <c r="K133" s="2">
        <v>257.75</v>
      </c>
      <c r="L133" s="2">
        <v>150.54</v>
      </c>
      <c r="M133" s="2">
        <v>80.8</v>
      </c>
      <c r="N133" s="2">
        <v>364.12</v>
      </c>
      <c r="O133" s="2">
        <v>1237.94</v>
      </c>
      <c r="Q133" s="11">
        <v>5</v>
      </c>
      <c r="R133" s="1" t="s">
        <v>320</v>
      </c>
      <c r="U133" s="12">
        <f t="shared" si="106"/>
        <v>-185.86</v>
      </c>
      <c r="V133" s="12">
        <f t="shared" si="107"/>
        <v>0</v>
      </c>
      <c r="W133" s="12">
        <f t="shared" si="108"/>
        <v>-9.8699999999999992</v>
      </c>
      <c r="X133" s="12">
        <f t="shared" si="109"/>
        <v>0</v>
      </c>
      <c r="Y133" s="12">
        <f t="shared" si="110"/>
        <v>-125.64</v>
      </c>
      <c r="Z133" s="12">
        <f t="shared" si="111"/>
        <v>-257.75</v>
      </c>
      <c r="AA133" s="12">
        <f t="shared" si="112"/>
        <v>230.94</v>
      </c>
      <c r="AB133" s="12">
        <f t="shared" si="113"/>
        <v>-36.549999999999997</v>
      </c>
      <c r="AC133" s="12">
        <f t="shared" si="114"/>
        <v>-257.75</v>
      </c>
      <c r="AD133" s="12">
        <f t="shared" si="115"/>
        <v>-150.54</v>
      </c>
      <c r="AE133" s="12">
        <f t="shared" si="116"/>
        <v>-80.8</v>
      </c>
      <c r="AF133" s="12">
        <f t="shared" si="117"/>
        <v>-364.12</v>
      </c>
      <c r="AG133" s="12">
        <f t="shared" si="118"/>
        <v>-1237.94</v>
      </c>
    </row>
    <row r="134" spans="1:33" x14ac:dyDescent="0.25">
      <c r="A134" s="10" t="s">
        <v>155</v>
      </c>
      <c r="B134" s="1" t="s">
        <v>210</v>
      </c>
      <c r="C134" s="2">
        <v>0</v>
      </c>
      <c r="D134" s="2">
        <v>0</v>
      </c>
      <c r="E134" s="2">
        <v>0</v>
      </c>
      <c r="F134" s="2">
        <v>0</v>
      </c>
      <c r="G134" s="2">
        <v>0</v>
      </c>
      <c r="H134" s="2">
        <v>0</v>
      </c>
      <c r="I134" s="2">
        <v>0</v>
      </c>
      <c r="J134" s="2">
        <v>0</v>
      </c>
      <c r="K134" s="2">
        <v>0</v>
      </c>
      <c r="L134" s="2">
        <v>0</v>
      </c>
      <c r="M134" s="2">
        <v>0</v>
      </c>
      <c r="N134" s="2">
        <v>139.25</v>
      </c>
      <c r="O134" s="2">
        <v>139.25</v>
      </c>
      <c r="Q134" s="11">
        <v>5</v>
      </c>
      <c r="R134" s="1" t="s">
        <v>320</v>
      </c>
      <c r="U134" s="12">
        <f t="shared" si="106"/>
        <v>0</v>
      </c>
      <c r="V134" s="12">
        <f t="shared" si="107"/>
        <v>0</v>
      </c>
      <c r="W134" s="12">
        <f t="shared" si="108"/>
        <v>0</v>
      </c>
      <c r="X134" s="12">
        <f t="shared" si="109"/>
        <v>0</v>
      </c>
      <c r="Y134" s="12">
        <f t="shared" si="110"/>
        <v>0</v>
      </c>
      <c r="Z134" s="12">
        <f t="shared" si="111"/>
        <v>0</v>
      </c>
      <c r="AA134" s="12">
        <f t="shared" si="112"/>
        <v>0</v>
      </c>
      <c r="AB134" s="12">
        <f t="shared" si="113"/>
        <v>0</v>
      </c>
      <c r="AC134" s="12">
        <f t="shared" si="114"/>
        <v>0</v>
      </c>
      <c r="AD134" s="12">
        <f t="shared" si="115"/>
        <v>0</v>
      </c>
      <c r="AE134" s="12">
        <f t="shared" si="116"/>
        <v>0</v>
      </c>
      <c r="AF134" s="12">
        <f t="shared" si="117"/>
        <v>-139.25</v>
      </c>
      <c r="AG134" s="12">
        <f t="shared" si="118"/>
        <v>-139.25</v>
      </c>
    </row>
    <row r="135" spans="1:33" x14ac:dyDescent="0.25">
      <c r="A135" s="10" t="s">
        <v>305</v>
      </c>
      <c r="B135" s="1" t="s">
        <v>314</v>
      </c>
      <c r="C135" s="2">
        <v>0</v>
      </c>
      <c r="D135" s="2">
        <v>0</v>
      </c>
      <c r="E135" s="2">
        <v>0</v>
      </c>
      <c r="F135" s="2">
        <v>0</v>
      </c>
      <c r="G135" s="2">
        <v>0</v>
      </c>
      <c r="H135" s="2">
        <v>0</v>
      </c>
      <c r="I135" s="2">
        <v>0</v>
      </c>
      <c r="J135" s="2">
        <v>0</v>
      </c>
      <c r="K135" s="2">
        <v>0</v>
      </c>
      <c r="L135" s="2">
        <v>0</v>
      </c>
      <c r="M135" s="2">
        <v>-809.99</v>
      </c>
      <c r="N135" s="2">
        <v>0</v>
      </c>
      <c r="O135" s="2">
        <v>-809.99</v>
      </c>
      <c r="Q135" s="11">
        <v>5</v>
      </c>
      <c r="R135" s="1" t="s">
        <v>320</v>
      </c>
      <c r="U135" s="12">
        <f t="shared" si="106"/>
        <v>0</v>
      </c>
      <c r="V135" s="12">
        <f t="shared" si="107"/>
        <v>0</v>
      </c>
      <c r="W135" s="12">
        <f t="shared" si="108"/>
        <v>0</v>
      </c>
      <c r="X135" s="12">
        <f t="shared" si="109"/>
        <v>0</v>
      </c>
      <c r="Y135" s="12">
        <f t="shared" si="110"/>
        <v>0</v>
      </c>
      <c r="Z135" s="12">
        <f t="shared" si="111"/>
        <v>0</v>
      </c>
      <c r="AA135" s="12">
        <f t="shared" si="112"/>
        <v>0</v>
      </c>
      <c r="AB135" s="12">
        <f t="shared" si="113"/>
        <v>0</v>
      </c>
      <c r="AC135" s="12">
        <f t="shared" si="114"/>
        <v>0</v>
      </c>
      <c r="AD135" s="12">
        <f t="shared" si="115"/>
        <v>0</v>
      </c>
      <c r="AE135" s="12">
        <f t="shared" si="116"/>
        <v>809.99</v>
      </c>
      <c r="AF135" s="12">
        <f t="shared" si="117"/>
        <v>0</v>
      </c>
      <c r="AG135" s="12">
        <f t="shared" si="118"/>
        <v>809.99</v>
      </c>
    </row>
    <row r="136" spans="1:33" x14ac:dyDescent="0.25">
      <c r="A136" s="10" t="s">
        <v>211</v>
      </c>
      <c r="B136" s="1" t="s">
        <v>212</v>
      </c>
      <c r="C136" s="2">
        <v>0</v>
      </c>
      <c r="D136" s="2">
        <v>-2971.49</v>
      </c>
      <c r="E136" s="2">
        <v>422</v>
      </c>
      <c r="F136" s="2">
        <v>1613.22</v>
      </c>
      <c r="G136" s="2">
        <v>819.73</v>
      </c>
      <c r="H136" s="2">
        <v>3384.58</v>
      </c>
      <c r="I136" s="2">
        <v>406.79</v>
      </c>
      <c r="J136" s="2">
        <v>1601.19</v>
      </c>
      <c r="K136" s="2">
        <v>2833.24</v>
      </c>
      <c r="L136" s="2">
        <v>1239.7</v>
      </c>
      <c r="M136" s="2">
        <v>1229.1400000000001</v>
      </c>
      <c r="N136" s="2">
        <v>2097.71</v>
      </c>
      <c r="O136" s="2">
        <v>12675.81</v>
      </c>
      <c r="Q136" s="11">
        <v>5</v>
      </c>
      <c r="R136" s="1" t="s">
        <v>320</v>
      </c>
      <c r="U136" s="12">
        <f t="shared" si="106"/>
        <v>0</v>
      </c>
      <c r="V136" s="12">
        <f t="shared" si="107"/>
        <v>2971.49</v>
      </c>
      <c r="W136" s="12">
        <f t="shared" si="108"/>
        <v>-422</v>
      </c>
      <c r="X136" s="12">
        <f t="shared" si="109"/>
        <v>-1613.22</v>
      </c>
      <c r="Y136" s="12">
        <f t="shared" si="110"/>
        <v>-819.73</v>
      </c>
      <c r="Z136" s="12">
        <f t="shared" si="111"/>
        <v>-3384.58</v>
      </c>
      <c r="AA136" s="12">
        <f t="shared" si="112"/>
        <v>-406.79</v>
      </c>
      <c r="AB136" s="12">
        <f t="shared" si="113"/>
        <v>-1601.19</v>
      </c>
      <c r="AC136" s="12">
        <f t="shared" si="114"/>
        <v>-2833.24</v>
      </c>
      <c r="AD136" s="12">
        <f t="shared" si="115"/>
        <v>-1239.7</v>
      </c>
      <c r="AE136" s="12">
        <f t="shared" si="116"/>
        <v>-1229.1400000000001</v>
      </c>
      <c r="AF136" s="12">
        <f t="shared" si="117"/>
        <v>-2097.71</v>
      </c>
      <c r="AG136" s="12">
        <f t="shared" si="118"/>
        <v>-12675.81</v>
      </c>
    </row>
    <row r="137" spans="1:33" x14ac:dyDescent="0.25">
      <c r="A137" s="10" t="s">
        <v>154</v>
      </c>
      <c r="B137" s="1" t="s">
        <v>153</v>
      </c>
      <c r="C137" s="2">
        <v>1050</v>
      </c>
      <c r="D137" s="2">
        <v>1179.32</v>
      </c>
      <c r="E137" s="2">
        <v>400</v>
      </c>
      <c r="F137" s="2">
        <v>1115</v>
      </c>
      <c r="G137" s="2">
        <v>136.72999999999999</v>
      </c>
      <c r="H137" s="2">
        <v>310.24</v>
      </c>
      <c r="I137" s="2">
        <v>0</v>
      </c>
      <c r="J137" s="2">
        <v>399.23</v>
      </c>
      <c r="K137" s="2">
        <v>673.76</v>
      </c>
      <c r="L137" s="2">
        <v>44.48</v>
      </c>
      <c r="M137" s="2">
        <v>310</v>
      </c>
      <c r="N137" s="2">
        <v>-279.81</v>
      </c>
      <c r="O137" s="2">
        <v>5338.95</v>
      </c>
      <c r="Q137" s="11">
        <v>5</v>
      </c>
      <c r="R137" s="1" t="s">
        <v>320</v>
      </c>
      <c r="U137" s="12">
        <f t="shared" si="106"/>
        <v>-1050</v>
      </c>
      <c r="V137" s="12">
        <f t="shared" si="107"/>
        <v>-1179.32</v>
      </c>
      <c r="W137" s="12">
        <f t="shared" si="108"/>
        <v>-400</v>
      </c>
      <c r="X137" s="12">
        <f t="shared" si="109"/>
        <v>-1115</v>
      </c>
      <c r="Y137" s="12">
        <f t="shared" si="110"/>
        <v>-136.72999999999999</v>
      </c>
      <c r="Z137" s="12">
        <f t="shared" si="111"/>
        <v>-310.24</v>
      </c>
      <c r="AA137" s="12">
        <f t="shared" si="112"/>
        <v>0</v>
      </c>
      <c r="AB137" s="12">
        <f t="shared" si="113"/>
        <v>-399.23</v>
      </c>
      <c r="AC137" s="12">
        <f t="shared" si="114"/>
        <v>-673.76</v>
      </c>
      <c r="AD137" s="12">
        <f t="shared" si="115"/>
        <v>-44.48</v>
      </c>
      <c r="AE137" s="12">
        <f t="shared" si="116"/>
        <v>-310</v>
      </c>
      <c r="AF137" s="12">
        <f t="shared" si="117"/>
        <v>279.81</v>
      </c>
      <c r="AG137" s="12">
        <f t="shared" si="118"/>
        <v>-5338.95</v>
      </c>
    </row>
    <row r="138" spans="1:33" x14ac:dyDescent="0.25">
      <c r="A138" s="10" t="s">
        <v>152</v>
      </c>
      <c r="B138" s="1" t="s">
        <v>213</v>
      </c>
      <c r="C138" s="2">
        <v>1618.47</v>
      </c>
      <c r="D138" s="2">
        <v>0</v>
      </c>
      <c r="E138" s="2">
        <v>823.31</v>
      </c>
      <c r="F138" s="2">
        <v>449.78</v>
      </c>
      <c r="G138" s="2">
        <v>-823.31</v>
      </c>
      <c r="H138" s="2">
        <v>-57.29</v>
      </c>
      <c r="I138" s="2">
        <v>427.43</v>
      </c>
      <c r="J138" s="2">
        <v>0</v>
      </c>
      <c r="K138" s="2">
        <v>1195.05</v>
      </c>
      <c r="L138" s="2">
        <v>746.7</v>
      </c>
      <c r="M138" s="2">
        <v>862.47</v>
      </c>
      <c r="N138" s="2">
        <v>0</v>
      </c>
      <c r="O138" s="2">
        <v>5242.6099999999997</v>
      </c>
      <c r="Q138" s="11">
        <v>5</v>
      </c>
      <c r="R138" s="1" t="s">
        <v>320</v>
      </c>
      <c r="U138" s="12">
        <f t="shared" si="106"/>
        <v>-1618.47</v>
      </c>
      <c r="V138" s="12">
        <f t="shared" si="107"/>
        <v>0</v>
      </c>
      <c r="W138" s="12">
        <f t="shared" si="108"/>
        <v>-823.31</v>
      </c>
      <c r="X138" s="12">
        <f t="shared" si="109"/>
        <v>-449.78</v>
      </c>
      <c r="Y138" s="12">
        <f t="shared" si="110"/>
        <v>823.31</v>
      </c>
      <c r="Z138" s="12">
        <f t="shared" si="111"/>
        <v>57.29</v>
      </c>
      <c r="AA138" s="12">
        <f t="shared" si="112"/>
        <v>-427.43</v>
      </c>
      <c r="AB138" s="12">
        <f t="shared" si="113"/>
        <v>0</v>
      </c>
      <c r="AC138" s="12">
        <f t="shared" si="114"/>
        <v>-1195.05</v>
      </c>
      <c r="AD138" s="12">
        <f t="shared" si="115"/>
        <v>-746.7</v>
      </c>
      <c r="AE138" s="12">
        <f t="shared" si="116"/>
        <v>-862.47</v>
      </c>
      <c r="AF138" s="12">
        <f t="shared" si="117"/>
        <v>0</v>
      </c>
      <c r="AG138" s="12">
        <f t="shared" si="118"/>
        <v>-5242.6099999999997</v>
      </c>
    </row>
    <row r="139" spans="1:33" x14ac:dyDescent="0.25">
      <c r="A139" s="10" t="s">
        <v>151</v>
      </c>
      <c r="B139" s="1" t="s">
        <v>214</v>
      </c>
      <c r="C139" s="2">
        <v>419.54</v>
      </c>
      <c r="D139" s="2">
        <v>164.52</v>
      </c>
      <c r="E139" s="2">
        <v>194.45</v>
      </c>
      <c r="F139" s="2">
        <v>184.31</v>
      </c>
      <c r="G139" s="2">
        <v>704.53</v>
      </c>
      <c r="H139" s="2">
        <v>1183.83</v>
      </c>
      <c r="I139" s="2">
        <v>-593.46</v>
      </c>
      <c r="J139" s="2">
        <v>750.64</v>
      </c>
      <c r="K139" s="2">
        <v>1241.26</v>
      </c>
      <c r="L139" s="2">
        <v>138.21</v>
      </c>
      <c r="M139" s="2">
        <v>614.58000000000004</v>
      </c>
      <c r="N139" s="2">
        <v>397.56</v>
      </c>
      <c r="O139" s="2">
        <v>5399.97</v>
      </c>
      <c r="Q139" s="11">
        <v>5</v>
      </c>
      <c r="R139" s="1" t="s">
        <v>320</v>
      </c>
      <c r="U139" s="12">
        <f t="shared" si="106"/>
        <v>-419.54</v>
      </c>
      <c r="V139" s="12">
        <f t="shared" si="107"/>
        <v>-164.52</v>
      </c>
      <c r="W139" s="12">
        <f t="shared" si="108"/>
        <v>-194.45</v>
      </c>
      <c r="X139" s="12">
        <f t="shared" si="109"/>
        <v>-184.31</v>
      </c>
      <c r="Y139" s="12">
        <f t="shared" si="110"/>
        <v>-704.53</v>
      </c>
      <c r="Z139" s="12">
        <f t="shared" si="111"/>
        <v>-1183.83</v>
      </c>
      <c r="AA139" s="12">
        <f t="shared" si="112"/>
        <v>593.46</v>
      </c>
      <c r="AB139" s="12">
        <f t="shared" si="113"/>
        <v>-750.64</v>
      </c>
      <c r="AC139" s="12">
        <f t="shared" si="114"/>
        <v>-1241.26</v>
      </c>
      <c r="AD139" s="12">
        <f t="shared" si="115"/>
        <v>-138.21</v>
      </c>
      <c r="AE139" s="12">
        <f t="shared" si="116"/>
        <v>-614.58000000000004</v>
      </c>
      <c r="AF139" s="12">
        <f t="shared" si="117"/>
        <v>-397.56</v>
      </c>
      <c r="AG139" s="12">
        <f t="shared" si="118"/>
        <v>-5399.97</v>
      </c>
    </row>
    <row r="140" spans="1:33" x14ac:dyDescent="0.25">
      <c r="A140" s="10" t="s">
        <v>254</v>
      </c>
      <c r="B140" s="1" t="s">
        <v>255</v>
      </c>
      <c r="C140" s="2">
        <v>56.39</v>
      </c>
      <c r="D140" s="2">
        <v>33.82</v>
      </c>
      <c r="E140" s="2">
        <v>0</v>
      </c>
      <c r="F140" s="2">
        <v>0</v>
      </c>
      <c r="G140" s="2">
        <v>0</v>
      </c>
      <c r="H140" s="2">
        <v>202.77</v>
      </c>
      <c r="I140" s="2">
        <v>-187.83</v>
      </c>
      <c r="J140" s="2">
        <v>0</v>
      </c>
      <c r="K140" s="2">
        <v>343.59</v>
      </c>
      <c r="L140" s="2">
        <v>106.54</v>
      </c>
      <c r="M140" s="2">
        <v>0</v>
      </c>
      <c r="N140" s="2">
        <v>0</v>
      </c>
      <c r="O140" s="2">
        <v>555.28</v>
      </c>
      <c r="Q140" s="11">
        <v>5</v>
      </c>
      <c r="R140" s="1" t="s">
        <v>320</v>
      </c>
      <c r="U140" s="12">
        <f t="shared" si="106"/>
        <v>-56.39</v>
      </c>
      <c r="V140" s="12">
        <f t="shared" si="107"/>
        <v>-33.82</v>
      </c>
      <c r="W140" s="12">
        <f t="shared" si="108"/>
        <v>0</v>
      </c>
      <c r="X140" s="12">
        <f t="shared" si="109"/>
        <v>0</v>
      </c>
      <c r="Y140" s="12">
        <f t="shared" si="110"/>
        <v>0</v>
      </c>
      <c r="Z140" s="12">
        <f t="shared" si="111"/>
        <v>-202.77</v>
      </c>
      <c r="AA140" s="12">
        <f t="shared" si="112"/>
        <v>187.83</v>
      </c>
      <c r="AB140" s="12">
        <f t="shared" si="113"/>
        <v>0</v>
      </c>
      <c r="AC140" s="12">
        <f t="shared" si="114"/>
        <v>-343.59</v>
      </c>
      <c r="AD140" s="12">
        <f t="shared" si="115"/>
        <v>-106.54</v>
      </c>
      <c r="AE140" s="12">
        <f t="shared" si="116"/>
        <v>0</v>
      </c>
      <c r="AF140" s="12">
        <f t="shared" si="117"/>
        <v>0</v>
      </c>
      <c r="AG140" s="12">
        <f t="shared" si="118"/>
        <v>-555.28</v>
      </c>
    </row>
    <row r="141" spans="1:33" x14ac:dyDescent="0.25">
      <c r="A141" s="10" t="s">
        <v>327</v>
      </c>
      <c r="B141" s="1" t="s">
        <v>328</v>
      </c>
      <c r="C141" s="2">
        <v>0</v>
      </c>
      <c r="D141" s="2">
        <v>0</v>
      </c>
      <c r="E141" s="2">
        <v>0</v>
      </c>
      <c r="F141" s="2">
        <v>0</v>
      </c>
      <c r="G141" s="2">
        <v>0</v>
      </c>
      <c r="H141" s="2">
        <v>0</v>
      </c>
      <c r="I141" s="2">
        <v>0</v>
      </c>
      <c r="J141" s="2">
        <v>0</v>
      </c>
      <c r="K141" s="2">
        <v>0</v>
      </c>
      <c r="L141" s="2">
        <v>98.88</v>
      </c>
      <c r="M141" s="2">
        <v>0</v>
      </c>
      <c r="N141" s="2">
        <v>0</v>
      </c>
      <c r="O141" s="2">
        <v>98.88</v>
      </c>
      <c r="Q141" s="11">
        <v>5</v>
      </c>
      <c r="R141" s="1" t="s">
        <v>320</v>
      </c>
      <c r="U141" s="12">
        <f t="shared" si="106"/>
        <v>0</v>
      </c>
      <c r="V141" s="12">
        <f t="shared" si="107"/>
        <v>0</v>
      </c>
      <c r="W141" s="12">
        <f t="shared" si="108"/>
        <v>0</v>
      </c>
      <c r="X141" s="12">
        <f t="shared" si="109"/>
        <v>0</v>
      </c>
      <c r="Y141" s="12">
        <f t="shared" si="110"/>
        <v>0</v>
      </c>
      <c r="Z141" s="12">
        <f t="shared" si="111"/>
        <v>0</v>
      </c>
      <c r="AA141" s="12">
        <f t="shared" si="112"/>
        <v>0</v>
      </c>
      <c r="AB141" s="12">
        <f t="shared" si="113"/>
        <v>0</v>
      </c>
      <c r="AC141" s="12">
        <f t="shared" si="114"/>
        <v>0</v>
      </c>
      <c r="AD141" s="12">
        <f t="shared" si="115"/>
        <v>-98.88</v>
      </c>
      <c r="AE141" s="12">
        <f t="shared" si="116"/>
        <v>0</v>
      </c>
      <c r="AF141" s="12">
        <f t="shared" si="117"/>
        <v>0</v>
      </c>
      <c r="AG141" s="12">
        <f t="shared" si="118"/>
        <v>-98.88</v>
      </c>
    </row>
    <row r="142" spans="1:33" x14ac:dyDescent="0.25">
      <c r="A142" s="10" t="s">
        <v>252</v>
      </c>
      <c r="B142" s="1" t="s">
        <v>253</v>
      </c>
      <c r="C142" s="2">
        <v>0</v>
      </c>
      <c r="D142" s="2">
        <v>137.30000000000001</v>
      </c>
      <c r="E142" s="2">
        <v>430</v>
      </c>
      <c r="F142" s="2">
        <v>9.8800000000000008</v>
      </c>
      <c r="G142" s="2">
        <v>319.51</v>
      </c>
      <c r="H142" s="2">
        <v>794.46</v>
      </c>
      <c r="I142" s="2">
        <v>-551.27</v>
      </c>
      <c r="J142" s="2">
        <v>188.29</v>
      </c>
      <c r="K142" s="2">
        <v>1119.0899999999999</v>
      </c>
      <c r="L142" s="2">
        <v>684.04</v>
      </c>
      <c r="M142" s="2">
        <v>263.52</v>
      </c>
      <c r="N142" s="2">
        <v>182.34</v>
      </c>
      <c r="O142" s="2">
        <v>3577.16</v>
      </c>
      <c r="Q142" s="11">
        <v>5</v>
      </c>
      <c r="R142" s="1" t="s">
        <v>320</v>
      </c>
      <c r="U142" s="12">
        <f t="shared" si="106"/>
        <v>0</v>
      </c>
      <c r="V142" s="12">
        <f t="shared" si="107"/>
        <v>-137.30000000000001</v>
      </c>
      <c r="W142" s="12">
        <f t="shared" si="108"/>
        <v>-430</v>
      </c>
      <c r="X142" s="12">
        <f t="shared" si="109"/>
        <v>-9.8800000000000008</v>
      </c>
      <c r="Y142" s="12">
        <f t="shared" si="110"/>
        <v>-319.51</v>
      </c>
      <c r="Z142" s="12">
        <f t="shared" si="111"/>
        <v>-794.46</v>
      </c>
      <c r="AA142" s="12">
        <f t="shared" si="112"/>
        <v>551.27</v>
      </c>
      <c r="AB142" s="12">
        <f t="shared" si="113"/>
        <v>-188.29</v>
      </c>
      <c r="AC142" s="12">
        <f t="shared" si="114"/>
        <v>-1119.0899999999999</v>
      </c>
      <c r="AD142" s="12">
        <f t="shared" si="115"/>
        <v>-684.04</v>
      </c>
      <c r="AE142" s="12">
        <f t="shared" si="116"/>
        <v>-263.52</v>
      </c>
      <c r="AF142" s="12">
        <f t="shared" si="117"/>
        <v>-182.34</v>
      </c>
      <c r="AG142" s="12">
        <f t="shared" si="118"/>
        <v>-3577.16</v>
      </c>
    </row>
    <row r="143" spans="1:33" x14ac:dyDescent="0.25">
      <c r="A143" s="10" t="s">
        <v>7</v>
      </c>
      <c r="B143" s="1" t="s">
        <v>6</v>
      </c>
      <c r="C143" s="2">
        <v>765.63</v>
      </c>
      <c r="D143" s="2">
        <v>630.94000000000005</v>
      </c>
      <c r="E143" s="2">
        <v>81.739999999999995</v>
      </c>
      <c r="F143" s="2">
        <v>748.76</v>
      </c>
      <c r="G143" s="2">
        <v>86.89</v>
      </c>
      <c r="H143" s="2">
        <v>1129.1600000000001</v>
      </c>
      <c r="I143" s="2">
        <v>1776.32</v>
      </c>
      <c r="J143" s="2">
        <v>1182.75</v>
      </c>
      <c r="K143" s="2">
        <v>910.24</v>
      </c>
      <c r="L143" s="2">
        <v>443</v>
      </c>
      <c r="M143" s="2">
        <v>247.23</v>
      </c>
      <c r="N143" s="2">
        <v>204.4</v>
      </c>
      <c r="O143" s="2">
        <v>8207.06</v>
      </c>
      <c r="Q143" s="11">
        <v>5</v>
      </c>
      <c r="R143" s="1" t="s">
        <v>320</v>
      </c>
      <c r="U143" s="12">
        <f t="shared" si="106"/>
        <v>-765.63</v>
      </c>
      <c r="V143" s="12">
        <f t="shared" si="107"/>
        <v>-630.94000000000005</v>
      </c>
      <c r="W143" s="12">
        <f t="shared" si="108"/>
        <v>-81.739999999999995</v>
      </c>
      <c r="X143" s="12">
        <f t="shared" si="109"/>
        <v>-748.76</v>
      </c>
      <c r="Y143" s="12">
        <f t="shared" si="110"/>
        <v>-86.89</v>
      </c>
      <c r="Z143" s="12">
        <f t="shared" si="111"/>
        <v>-1129.1600000000001</v>
      </c>
      <c r="AA143" s="12">
        <f t="shared" si="112"/>
        <v>-1776.32</v>
      </c>
      <c r="AB143" s="12">
        <f t="shared" si="113"/>
        <v>-1182.75</v>
      </c>
      <c r="AC143" s="12">
        <f t="shared" si="114"/>
        <v>-910.24</v>
      </c>
      <c r="AD143" s="12">
        <f t="shared" si="115"/>
        <v>-443</v>
      </c>
      <c r="AE143" s="12">
        <f t="shared" si="116"/>
        <v>-247.23</v>
      </c>
      <c r="AF143" s="12">
        <f t="shared" si="117"/>
        <v>-204.4</v>
      </c>
      <c r="AG143" s="12">
        <f t="shared" si="118"/>
        <v>-8207.06</v>
      </c>
    </row>
    <row r="144" spans="1:33" x14ac:dyDescent="0.25">
      <c r="A144" s="10" t="s">
        <v>150</v>
      </c>
      <c r="B144" s="1" t="s">
        <v>149</v>
      </c>
      <c r="C144" s="2">
        <v>0</v>
      </c>
      <c r="D144" s="2">
        <v>0</v>
      </c>
      <c r="E144" s="2">
        <v>1260.6500000000001</v>
      </c>
      <c r="F144" s="2">
        <v>122.11</v>
      </c>
      <c r="G144" s="2">
        <v>0</v>
      </c>
      <c r="H144" s="2">
        <v>0</v>
      </c>
      <c r="I144" s="2">
        <v>0</v>
      </c>
      <c r="J144" s="2">
        <v>0</v>
      </c>
      <c r="K144" s="2">
        <v>0</v>
      </c>
      <c r="L144" s="2">
        <v>180</v>
      </c>
      <c r="M144" s="2">
        <v>0</v>
      </c>
      <c r="N144" s="2">
        <v>0</v>
      </c>
      <c r="O144" s="2">
        <v>1562.76</v>
      </c>
      <c r="Q144" s="11">
        <v>5</v>
      </c>
      <c r="R144" s="1" t="s">
        <v>320</v>
      </c>
      <c r="U144" s="12">
        <f t="shared" si="106"/>
        <v>0</v>
      </c>
      <c r="V144" s="12">
        <f t="shared" si="107"/>
        <v>0</v>
      </c>
      <c r="W144" s="12">
        <f t="shared" si="108"/>
        <v>-1260.6500000000001</v>
      </c>
      <c r="X144" s="12">
        <f t="shared" si="109"/>
        <v>-122.11</v>
      </c>
      <c r="Y144" s="12">
        <f t="shared" si="110"/>
        <v>0</v>
      </c>
      <c r="Z144" s="12">
        <f t="shared" si="111"/>
        <v>0</v>
      </c>
      <c r="AA144" s="12">
        <f t="shared" si="112"/>
        <v>0</v>
      </c>
      <c r="AB144" s="12">
        <f t="shared" si="113"/>
        <v>0</v>
      </c>
      <c r="AC144" s="12">
        <f t="shared" si="114"/>
        <v>0</v>
      </c>
      <c r="AD144" s="12">
        <f t="shared" si="115"/>
        <v>-180</v>
      </c>
      <c r="AE144" s="12">
        <f t="shared" si="116"/>
        <v>0</v>
      </c>
      <c r="AF144" s="12">
        <f t="shared" si="117"/>
        <v>0</v>
      </c>
      <c r="AG144" s="12">
        <f t="shared" si="118"/>
        <v>-1562.76</v>
      </c>
    </row>
    <row r="145" spans="1:33" x14ac:dyDescent="0.25">
      <c r="A145" s="10" t="s">
        <v>148</v>
      </c>
      <c r="B145" s="1" t="s">
        <v>147</v>
      </c>
      <c r="C145" s="2">
        <v>0</v>
      </c>
      <c r="D145" s="2">
        <v>1194.55</v>
      </c>
      <c r="E145" s="2">
        <v>430.68</v>
      </c>
      <c r="F145" s="2">
        <v>0</v>
      </c>
      <c r="G145" s="2">
        <v>0</v>
      </c>
      <c r="H145" s="2">
        <v>249.06</v>
      </c>
      <c r="I145" s="2">
        <v>-249.06</v>
      </c>
      <c r="J145" s="2">
        <v>132.63999999999999</v>
      </c>
      <c r="K145" s="2">
        <v>647.71</v>
      </c>
      <c r="L145" s="2">
        <v>0</v>
      </c>
      <c r="M145" s="2">
        <v>0</v>
      </c>
      <c r="N145" s="2">
        <v>35.49</v>
      </c>
      <c r="O145" s="2">
        <v>2441.0700000000002</v>
      </c>
      <c r="Q145" s="11">
        <v>5</v>
      </c>
      <c r="R145" s="1" t="s">
        <v>320</v>
      </c>
      <c r="U145" s="12">
        <f t="shared" si="106"/>
        <v>0</v>
      </c>
      <c r="V145" s="12">
        <f t="shared" si="107"/>
        <v>-1194.55</v>
      </c>
      <c r="W145" s="12">
        <f t="shared" si="108"/>
        <v>-430.68</v>
      </c>
      <c r="X145" s="12">
        <f t="shared" si="109"/>
        <v>0</v>
      </c>
      <c r="Y145" s="12">
        <f t="shared" si="110"/>
        <v>0</v>
      </c>
      <c r="Z145" s="12">
        <f t="shared" si="111"/>
        <v>-249.06</v>
      </c>
      <c r="AA145" s="12">
        <f t="shared" si="112"/>
        <v>249.06</v>
      </c>
      <c r="AB145" s="12">
        <f t="shared" si="113"/>
        <v>-132.63999999999999</v>
      </c>
      <c r="AC145" s="12">
        <f t="shared" si="114"/>
        <v>-647.71</v>
      </c>
      <c r="AD145" s="12">
        <f t="shared" si="115"/>
        <v>0</v>
      </c>
      <c r="AE145" s="12">
        <f t="shared" si="116"/>
        <v>0</v>
      </c>
      <c r="AF145" s="12">
        <f t="shared" si="117"/>
        <v>-35.49</v>
      </c>
      <c r="AG145" s="12">
        <f t="shared" si="118"/>
        <v>-2441.0700000000002</v>
      </c>
    </row>
    <row r="146" spans="1:33" x14ac:dyDescent="0.25">
      <c r="B146" s="3" t="s">
        <v>146</v>
      </c>
      <c r="C146" s="13">
        <f>IF(5 = Q146, U146 * -1, U146)</f>
        <v>6395.9500000000007</v>
      </c>
      <c r="D146" s="13">
        <f>IF(5 = Q146, V146 * -1, V146)</f>
        <v>297.90000000000009</v>
      </c>
      <c r="E146" s="13">
        <f>IF(5 = Q146, W146 * -1, W146)</f>
        <v>7013.7800000000007</v>
      </c>
      <c r="F146" s="13">
        <f>IF(5 = Q146, X146 * -1, X146)</f>
        <v>8126.43</v>
      </c>
      <c r="G146" s="13">
        <f>IF(5 = Q146, Y146 * -1, Y146)</f>
        <v>7082.3900000000012</v>
      </c>
      <c r="H146" s="13">
        <f>IF(5 = Q146, Z146 * -1, Z146)</f>
        <v>12534.639999999998</v>
      </c>
      <c r="I146" s="13">
        <f>IF(5 = Q146, AA146 * -1, AA146)</f>
        <v>4415.8999999999996</v>
      </c>
      <c r="J146" s="13">
        <f>IF(5 = Q146, AB146 * -1, AB146)</f>
        <v>8864.67</v>
      </c>
      <c r="K146" s="13">
        <f>IF(5 = Q146, AC146 * -1, AC146)</f>
        <v>16408.88</v>
      </c>
      <c r="L146" s="13">
        <f>IF(5 = Q146, AD146 * -1, AD146)</f>
        <v>8563.869999999999</v>
      </c>
      <c r="M146" s="13">
        <f>IF(5 = Q146, AE146 * -1, AE146)</f>
        <v>5950.17</v>
      </c>
      <c r="N146" s="13">
        <f>IF(5 = Q146, AF146 * -1, AF146)</f>
        <v>8135.63</v>
      </c>
      <c r="O146" s="13">
        <f>IF(5 = Q146, AG146 * -1, AG146)</f>
        <v>93790.21</v>
      </c>
      <c r="Q146" s="14">
        <v>5</v>
      </c>
      <c r="R146" s="17" t="str">
        <f>R145</f>
        <v>Argenta Apartments</v>
      </c>
      <c r="S146" s="17">
        <f>S145</f>
        <v>0</v>
      </c>
      <c r="T146" s="14">
        <f>T145</f>
        <v>0</v>
      </c>
      <c r="U146" s="15">
        <f t="shared" ref="U146:AG146" si="119">SUM(U126:U145)</f>
        <v>-6395.9500000000007</v>
      </c>
      <c r="V146" s="15">
        <f t="shared" si="119"/>
        <v>-297.90000000000009</v>
      </c>
      <c r="W146" s="15">
        <f t="shared" si="119"/>
        <v>-7013.7800000000007</v>
      </c>
      <c r="X146" s="15">
        <f t="shared" si="119"/>
        <v>-8126.43</v>
      </c>
      <c r="Y146" s="15">
        <f t="shared" si="119"/>
        <v>-7082.3900000000012</v>
      </c>
      <c r="Z146" s="15">
        <f t="shared" si="119"/>
        <v>-12534.639999999998</v>
      </c>
      <c r="AA146" s="15">
        <f t="shared" si="119"/>
        <v>-4415.8999999999996</v>
      </c>
      <c r="AB146" s="15">
        <f t="shared" si="119"/>
        <v>-8864.67</v>
      </c>
      <c r="AC146" s="15">
        <f t="shared" si="119"/>
        <v>-16408.88</v>
      </c>
      <c r="AD146" s="15">
        <f t="shared" si="119"/>
        <v>-8563.869999999999</v>
      </c>
      <c r="AE146" s="15">
        <f t="shared" si="119"/>
        <v>-5950.17</v>
      </c>
      <c r="AF146" s="15">
        <f t="shared" si="119"/>
        <v>-8135.63</v>
      </c>
      <c r="AG146" s="15">
        <f t="shared" si="119"/>
        <v>-93790.21</v>
      </c>
    </row>
    <row r="148" spans="1:33" x14ac:dyDescent="0.25">
      <c r="A148" s="18" t="s">
        <v>143</v>
      </c>
    </row>
    <row r="149" spans="1:33" x14ac:dyDescent="0.25">
      <c r="A149" s="10" t="s">
        <v>329</v>
      </c>
      <c r="B149" s="1" t="s">
        <v>330</v>
      </c>
      <c r="C149" s="2">
        <v>0</v>
      </c>
      <c r="D149" s="2">
        <v>0</v>
      </c>
      <c r="E149" s="2">
        <v>1088</v>
      </c>
      <c r="F149" s="2">
        <v>750</v>
      </c>
      <c r="G149" s="2">
        <v>5637</v>
      </c>
      <c r="H149" s="2">
        <v>4485</v>
      </c>
      <c r="I149" s="2">
        <v>8647</v>
      </c>
      <c r="J149" s="2">
        <v>550</v>
      </c>
      <c r="K149" s="2">
        <v>1598</v>
      </c>
      <c r="L149" s="2">
        <v>0</v>
      </c>
      <c r="M149" s="2">
        <v>0</v>
      </c>
      <c r="N149" s="2">
        <v>68.81</v>
      </c>
      <c r="O149" s="2">
        <v>22823.81</v>
      </c>
      <c r="Q149" s="11">
        <v>5</v>
      </c>
      <c r="R149" s="1" t="s">
        <v>320</v>
      </c>
      <c r="U149" s="12">
        <f t="shared" ref="U149:U156" si="120">IF(5 = Q149, C149 * -1, C149)</f>
        <v>0</v>
      </c>
      <c r="V149" s="12">
        <f t="shared" ref="V149:V156" si="121">IF(5 = Q149, D149 * -1, D149)</f>
        <v>0</v>
      </c>
      <c r="W149" s="12">
        <f t="shared" ref="W149:W156" si="122">IF(5 = Q149, E149 * -1, E149)</f>
        <v>-1088</v>
      </c>
      <c r="X149" s="12">
        <f t="shared" ref="X149:X156" si="123">IF(5 = Q149, F149 * -1, F149)</f>
        <v>-750</v>
      </c>
      <c r="Y149" s="12">
        <f t="shared" ref="Y149:Y156" si="124">IF(5 = Q149, G149 * -1, G149)</f>
        <v>-5637</v>
      </c>
      <c r="Z149" s="12">
        <f t="shared" ref="Z149:Z156" si="125">IF(5 = Q149, H149 * -1, H149)</f>
        <v>-4485</v>
      </c>
      <c r="AA149" s="12">
        <f t="shared" ref="AA149:AA156" si="126">IF(5 = Q149, I149 * -1, I149)</f>
        <v>-8647</v>
      </c>
      <c r="AB149" s="12">
        <f t="shared" ref="AB149:AB156" si="127">IF(5 = Q149, J149 * -1, J149)</f>
        <v>-550</v>
      </c>
      <c r="AC149" s="12">
        <f t="shared" ref="AC149:AC156" si="128">IF(5 = Q149, K149 * -1, K149)</f>
        <v>-1598</v>
      </c>
      <c r="AD149" s="12">
        <f t="shared" ref="AD149:AD156" si="129">IF(5 = Q149, L149 * -1, L149)</f>
        <v>0</v>
      </c>
      <c r="AE149" s="12">
        <f t="shared" ref="AE149:AE156" si="130">IF(5 = Q149, M149 * -1, M149)</f>
        <v>0</v>
      </c>
      <c r="AF149" s="12">
        <f t="shared" ref="AF149:AF156" si="131">IF(5 = Q149, N149 * -1, N149)</f>
        <v>-68.81</v>
      </c>
      <c r="AG149" s="12">
        <f t="shared" ref="AG149:AG156" si="132">IF(5 = Q149, O149 * -1, O149)</f>
        <v>-22823.81</v>
      </c>
    </row>
    <row r="150" spans="1:33" x14ac:dyDescent="0.25">
      <c r="A150" s="10" t="s">
        <v>32</v>
      </c>
      <c r="B150" s="1" t="s">
        <v>31</v>
      </c>
      <c r="C150" s="2">
        <v>-20</v>
      </c>
      <c r="D150" s="2">
        <v>1460</v>
      </c>
      <c r="E150" s="2">
        <v>1754</v>
      </c>
      <c r="F150" s="2">
        <v>-347</v>
      </c>
      <c r="G150" s="2">
        <v>882</v>
      </c>
      <c r="H150" s="2">
        <v>1500</v>
      </c>
      <c r="I150" s="2">
        <v>1280</v>
      </c>
      <c r="J150" s="2">
        <v>440</v>
      </c>
      <c r="K150" s="2">
        <v>550</v>
      </c>
      <c r="L150" s="2">
        <v>741.4</v>
      </c>
      <c r="M150" s="2">
        <v>790</v>
      </c>
      <c r="N150" s="2">
        <v>1295</v>
      </c>
      <c r="O150" s="2">
        <v>10325.4</v>
      </c>
      <c r="Q150" s="11">
        <v>5</v>
      </c>
      <c r="R150" s="1" t="s">
        <v>320</v>
      </c>
      <c r="U150" s="12">
        <f t="shared" si="120"/>
        <v>20</v>
      </c>
      <c r="V150" s="12">
        <f t="shared" si="121"/>
        <v>-1460</v>
      </c>
      <c r="W150" s="12">
        <f t="shared" si="122"/>
        <v>-1754</v>
      </c>
      <c r="X150" s="12">
        <f t="shared" si="123"/>
        <v>347</v>
      </c>
      <c r="Y150" s="12">
        <f t="shared" si="124"/>
        <v>-882</v>
      </c>
      <c r="Z150" s="12">
        <f t="shared" si="125"/>
        <v>-1500</v>
      </c>
      <c r="AA150" s="12">
        <f t="shared" si="126"/>
        <v>-1280</v>
      </c>
      <c r="AB150" s="12">
        <f t="shared" si="127"/>
        <v>-440</v>
      </c>
      <c r="AC150" s="12">
        <f t="shared" si="128"/>
        <v>-550</v>
      </c>
      <c r="AD150" s="12">
        <f t="shared" si="129"/>
        <v>-741.4</v>
      </c>
      <c r="AE150" s="12">
        <f t="shared" si="130"/>
        <v>-790</v>
      </c>
      <c r="AF150" s="12">
        <f t="shared" si="131"/>
        <v>-1295</v>
      </c>
      <c r="AG150" s="12">
        <f t="shared" si="132"/>
        <v>-10325.4</v>
      </c>
    </row>
    <row r="151" spans="1:33" x14ac:dyDescent="0.25">
      <c r="A151" s="10" t="s">
        <v>30</v>
      </c>
      <c r="B151" s="1" t="s">
        <v>29</v>
      </c>
      <c r="C151" s="2">
        <v>1680</v>
      </c>
      <c r="D151" s="2">
        <v>1650</v>
      </c>
      <c r="E151" s="2">
        <v>1520</v>
      </c>
      <c r="F151" s="2">
        <v>4614.75</v>
      </c>
      <c r="G151" s="2">
        <v>4465</v>
      </c>
      <c r="H151" s="2">
        <v>2360</v>
      </c>
      <c r="I151" s="2">
        <v>4925</v>
      </c>
      <c r="J151" s="2">
        <v>2680</v>
      </c>
      <c r="K151" s="2">
        <v>1650</v>
      </c>
      <c r="L151" s="2">
        <v>2200</v>
      </c>
      <c r="M151" s="2">
        <v>1820</v>
      </c>
      <c r="N151" s="2">
        <v>1035</v>
      </c>
      <c r="O151" s="2">
        <v>30599.75</v>
      </c>
      <c r="Q151" s="11">
        <v>5</v>
      </c>
      <c r="R151" s="1" t="s">
        <v>320</v>
      </c>
      <c r="U151" s="12">
        <f t="shared" si="120"/>
        <v>-1680</v>
      </c>
      <c r="V151" s="12">
        <f t="shared" si="121"/>
        <v>-1650</v>
      </c>
      <c r="W151" s="12">
        <f t="shared" si="122"/>
        <v>-1520</v>
      </c>
      <c r="X151" s="12">
        <f t="shared" si="123"/>
        <v>-4614.75</v>
      </c>
      <c r="Y151" s="12">
        <f t="shared" si="124"/>
        <v>-4465</v>
      </c>
      <c r="Z151" s="12">
        <f t="shared" si="125"/>
        <v>-2360</v>
      </c>
      <c r="AA151" s="12">
        <f t="shared" si="126"/>
        <v>-4925</v>
      </c>
      <c r="AB151" s="12">
        <f t="shared" si="127"/>
        <v>-2680</v>
      </c>
      <c r="AC151" s="12">
        <f t="shared" si="128"/>
        <v>-1650</v>
      </c>
      <c r="AD151" s="12">
        <f t="shared" si="129"/>
        <v>-2200</v>
      </c>
      <c r="AE151" s="12">
        <f t="shared" si="130"/>
        <v>-1820</v>
      </c>
      <c r="AF151" s="12">
        <f t="shared" si="131"/>
        <v>-1035</v>
      </c>
      <c r="AG151" s="12">
        <f t="shared" si="132"/>
        <v>-30599.75</v>
      </c>
    </row>
    <row r="152" spans="1:33" x14ac:dyDescent="0.25">
      <c r="A152" s="10" t="s">
        <v>331</v>
      </c>
      <c r="B152" s="1" t="s">
        <v>332</v>
      </c>
      <c r="C152" s="2">
        <v>0</v>
      </c>
      <c r="D152" s="2">
        <v>-138</v>
      </c>
      <c r="E152" s="2">
        <v>0</v>
      </c>
      <c r="F152" s="2">
        <v>0</v>
      </c>
      <c r="G152" s="2">
        <v>0</v>
      </c>
      <c r="H152" s="2">
        <v>0</v>
      </c>
      <c r="I152" s="2">
        <v>0</v>
      </c>
      <c r="J152" s="2">
        <v>479.66</v>
      </c>
      <c r="K152" s="2">
        <v>0</v>
      </c>
      <c r="L152" s="2">
        <v>0</v>
      </c>
      <c r="M152" s="2">
        <v>0</v>
      </c>
      <c r="N152" s="2">
        <v>0</v>
      </c>
      <c r="O152" s="2">
        <v>341.66</v>
      </c>
      <c r="Q152" s="11">
        <v>5</v>
      </c>
      <c r="R152" s="1" t="s">
        <v>320</v>
      </c>
      <c r="U152" s="12">
        <f t="shared" si="120"/>
        <v>0</v>
      </c>
      <c r="V152" s="12">
        <f t="shared" si="121"/>
        <v>138</v>
      </c>
      <c r="W152" s="12">
        <f t="shared" si="122"/>
        <v>0</v>
      </c>
      <c r="X152" s="12">
        <f t="shared" si="123"/>
        <v>0</v>
      </c>
      <c r="Y152" s="12">
        <f t="shared" si="124"/>
        <v>0</v>
      </c>
      <c r="Z152" s="12">
        <f t="shared" si="125"/>
        <v>0</v>
      </c>
      <c r="AA152" s="12">
        <f t="shared" si="126"/>
        <v>0</v>
      </c>
      <c r="AB152" s="12">
        <f t="shared" si="127"/>
        <v>-479.66</v>
      </c>
      <c r="AC152" s="12">
        <f t="shared" si="128"/>
        <v>0</v>
      </c>
      <c r="AD152" s="12">
        <f t="shared" si="129"/>
        <v>0</v>
      </c>
      <c r="AE152" s="12">
        <f t="shared" si="130"/>
        <v>0</v>
      </c>
      <c r="AF152" s="12">
        <f t="shared" si="131"/>
        <v>0</v>
      </c>
      <c r="AG152" s="12">
        <f t="shared" si="132"/>
        <v>-341.66</v>
      </c>
    </row>
    <row r="153" spans="1:33" x14ac:dyDescent="0.25">
      <c r="A153" s="10" t="s">
        <v>145</v>
      </c>
      <c r="B153" s="1" t="s">
        <v>144</v>
      </c>
      <c r="C153" s="2">
        <v>882</v>
      </c>
      <c r="D153" s="2">
        <v>485.52</v>
      </c>
      <c r="E153" s="2">
        <v>0</v>
      </c>
      <c r="F153" s="2">
        <v>302.25</v>
      </c>
      <c r="G153" s="2">
        <v>275.22000000000003</v>
      </c>
      <c r="H153" s="2">
        <v>0</v>
      </c>
      <c r="I153" s="2">
        <v>0</v>
      </c>
      <c r="J153" s="2">
        <v>192.5</v>
      </c>
      <c r="K153" s="2">
        <v>0</v>
      </c>
      <c r="L153" s="2">
        <v>42.5</v>
      </c>
      <c r="M153" s="2">
        <v>0</v>
      </c>
      <c r="N153" s="2">
        <v>130</v>
      </c>
      <c r="O153" s="2">
        <v>2309.9899999999998</v>
      </c>
      <c r="Q153" s="11">
        <v>5</v>
      </c>
      <c r="R153" s="1" t="s">
        <v>320</v>
      </c>
      <c r="U153" s="12">
        <f t="shared" si="120"/>
        <v>-882</v>
      </c>
      <c r="V153" s="12">
        <f t="shared" si="121"/>
        <v>-485.52</v>
      </c>
      <c r="W153" s="12">
        <f t="shared" si="122"/>
        <v>0</v>
      </c>
      <c r="X153" s="12">
        <f t="shared" si="123"/>
        <v>-302.25</v>
      </c>
      <c r="Y153" s="12">
        <f t="shared" si="124"/>
        <v>-275.22000000000003</v>
      </c>
      <c r="Z153" s="12">
        <f t="shared" si="125"/>
        <v>0</v>
      </c>
      <c r="AA153" s="12">
        <f t="shared" si="126"/>
        <v>0</v>
      </c>
      <c r="AB153" s="12">
        <f t="shared" si="127"/>
        <v>-192.5</v>
      </c>
      <c r="AC153" s="12">
        <f t="shared" si="128"/>
        <v>0</v>
      </c>
      <c r="AD153" s="12">
        <f t="shared" si="129"/>
        <v>-42.5</v>
      </c>
      <c r="AE153" s="12">
        <f t="shared" si="130"/>
        <v>0</v>
      </c>
      <c r="AF153" s="12">
        <f t="shared" si="131"/>
        <v>-130</v>
      </c>
      <c r="AG153" s="12">
        <f t="shared" si="132"/>
        <v>-2309.9899999999998</v>
      </c>
    </row>
    <row r="154" spans="1:33" x14ac:dyDescent="0.25">
      <c r="A154" s="10" t="s">
        <v>215</v>
      </c>
      <c r="B154" s="1" t="s">
        <v>216</v>
      </c>
      <c r="C154" s="2">
        <v>0</v>
      </c>
      <c r="D154" s="2">
        <v>0</v>
      </c>
      <c r="E154" s="2">
        <v>842.44</v>
      </c>
      <c r="F154" s="2">
        <v>0</v>
      </c>
      <c r="G154" s="2">
        <v>1300.07</v>
      </c>
      <c r="H154" s="2">
        <v>1402.72</v>
      </c>
      <c r="I154" s="2">
        <v>471.19</v>
      </c>
      <c r="J154" s="2">
        <v>392.73</v>
      </c>
      <c r="K154" s="2">
        <v>1656.68</v>
      </c>
      <c r="L154" s="2">
        <v>343.95</v>
      </c>
      <c r="M154" s="2">
        <v>638.55999999999995</v>
      </c>
      <c r="N154" s="2">
        <v>519.82000000000005</v>
      </c>
      <c r="O154" s="2">
        <v>7568.16</v>
      </c>
      <c r="Q154" s="11">
        <v>5</v>
      </c>
      <c r="R154" s="1" t="s">
        <v>320</v>
      </c>
      <c r="U154" s="12">
        <f t="shared" si="120"/>
        <v>0</v>
      </c>
      <c r="V154" s="12">
        <f t="shared" si="121"/>
        <v>0</v>
      </c>
      <c r="W154" s="12">
        <f t="shared" si="122"/>
        <v>-842.44</v>
      </c>
      <c r="X154" s="12">
        <f t="shared" si="123"/>
        <v>0</v>
      </c>
      <c r="Y154" s="12">
        <f t="shared" si="124"/>
        <v>-1300.07</v>
      </c>
      <c r="Z154" s="12">
        <f t="shared" si="125"/>
        <v>-1402.72</v>
      </c>
      <c r="AA154" s="12">
        <f t="shared" si="126"/>
        <v>-471.19</v>
      </c>
      <c r="AB154" s="12">
        <f t="shared" si="127"/>
        <v>-392.73</v>
      </c>
      <c r="AC154" s="12">
        <f t="shared" si="128"/>
        <v>-1656.68</v>
      </c>
      <c r="AD154" s="12">
        <f t="shared" si="129"/>
        <v>-343.95</v>
      </c>
      <c r="AE154" s="12">
        <f t="shared" si="130"/>
        <v>-638.55999999999995</v>
      </c>
      <c r="AF154" s="12">
        <f t="shared" si="131"/>
        <v>-519.82000000000005</v>
      </c>
      <c r="AG154" s="12">
        <f t="shared" si="132"/>
        <v>-7568.16</v>
      </c>
    </row>
    <row r="155" spans="1:33" x14ac:dyDescent="0.25">
      <c r="A155" s="10" t="s">
        <v>28</v>
      </c>
      <c r="B155" s="1" t="s">
        <v>27</v>
      </c>
      <c r="C155" s="2">
        <v>0</v>
      </c>
      <c r="D155" s="2">
        <v>-769.16</v>
      </c>
      <c r="E155" s="2">
        <v>98.67</v>
      </c>
      <c r="F155" s="2">
        <v>0</v>
      </c>
      <c r="G155" s="2">
        <v>402.03</v>
      </c>
      <c r="H155" s="2">
        <v>267.83999999999997</v>
      </c>
      <c r="I155" s="2">
        <v>-23.73</v>
      </c>
      <c r="J155" s="2">
        <v>121.55</v>
      </c>
      <c r="K155" s="2">
        <v>379.86</v>
      </c>
      <c r="L155" s="2">
        <v>61.97</v>
      </c>
      <c r="M155" s="2">
        <v>0</v>
      </c>
      <c r="N155" s="2">
        <v>0</v>
      </c>
      <c r="O155" s="2">
        <v>539.03</v>
      </c>
      <c r="Q155" s="11">
        <v>5</v>
      </c>
      <c r="R155" s="1" t="s">
        <v>320</v>
      </c>
      <c r="U155" s="12">
        <f t="shared" si="120"/>
        <v>0</v>
      </c>
      <c r="V155" s="12">
        <f t="shared" si="121"/>
        <v>769.16</v>
      </c>
      <c r="W155" s="12">
        <f t="shared" si="122"/>
        <v>-98.67</v>
      </c>
      <c r="X155" s="12">
        <f t="shared" si="123"/>
        <v>0</v>
      </c>
      <c r="Y155" s="12">
        <f t="shared" si="124"/>
        <v>-402.03</v>
      </c>
      <c r="Z155" s="12">
        <f t="shared" si="125"/>
        <v>-267.83999999999997</v>
      </c>
      <c r="AA155" s="12">
        <f t="shared" si="126"/>
        <v>23.73</v>
      </c>
      <c r="AB155" s="12">
        <f t="shared" si="127"/>
        <v>-121.55</v>
      </c>
      <c r="AC155" s="12">
        <f t="shared" si="128"/>
        <v>-379.86</v>
      </c>
      <c r="AD155" s="12">
        <f t="shared" si="129"/>
        <v>-61.97</v>
      </c>
      <c r="AE155" s="12">
        <f t="shared" si="130"/>
        <v>0</v>
      </c>
      <c r="AF155" s="12">
        <f t="shared" si="131"/>
        <v>0</v>
      </c>
      <c r="AG155" s="12">
        <f t="shared" si="132"/>
        <v>-539.03</v>
      </c>
    </row>
    <row r="156" spans="1:33" x14ac:dyDescent="0.25">
      <c r="A156" s="10" t="s">
        <v>26</v>
      </c>
      <c r="B156" s="1" t="s">
        <v>25</v>
      </c>
      <c r="C156" s="2">
        <v>5802.98</v>
      </c>
      <c r="D156" s="2">
        <v>3906.11</v>
      </c>
      <c r="E156" s="2">
        <v>4819.72</v>
      </c>
      <c r="F156" s="2">
        <v>4072.78</v>
      </c>
      <c r="G156" s="2">
        <v>-787.63</v>
      </c>
      <c r="H156" s="2">
        <v>3190.65</v>
      </c>
      <c r="I156" s="2">
        <v>4920.9399999999996</v>
      </c>
      <c r="J156" s="2">
        <v>5721.24</v>
      </c>
      <c r="K156" s="2">
        <v>2846.17</v>
      </c>
      <c r="L156" s="2">
        <v>2082.7600000000002</v>
      </c>
      <c r="M156" s="2">
        <v>2603.14</v>
      </c>
      <c r="N156" s="2">
        <v>-1145.33</v>
      </c>
      <c r="O156" s="2">
        <v>38033.53</v>
      </c>
      <c r="Q156" s="11">
        <v>5</v>
      </c>
      <c r="R156" s="1" t="s">
        <v>320</v>
      </c>
      <c r="U156" s="12">
        <f t="shared" si="120"/>
        <v>-5802.98</v>
      </c>
      <c r="V156" s="12">
        <f t="shared" si="121"/>
        <v>-3906.11</v>
      </c>
      <c r="W156" s="12">
        <f t="shared" si="122"/>
        <v>-4819.72</v>
      </c>
      <c r="X156" s="12">
        <f t="shared" si="123"/>
        <v>-4072.78</v>
      </c>
      <c r="Y156" s="12">
        <f t="shared" si="124"/>
        <v>787.63</v>
      </c>
      <c r="Z156" s="12">
        <f t="shared" si="125"/>
        <v>-3190.65</v>
      </c>
      <c r="AA156" s="12">
        <f t="shared" si="126"/>
        <v>-4920.9399999999996</v>
      </c>
      <c r="AB156" s="12">
        <f t="shared" si="127"/>
        <v>-5721.24</v>
      </c>
      <c r="AC156" s="12">
        <f t="shared" si="128"/>
        <v>-2846.17</v>
      </c>
      <c r="AD156" s="12">
        <f t="shared" si="129"/>
        <v>-2082.7600000000002</v>
      </c>
      <c r="AE156" s="12">
        <f t="shared" si="130"/>
        <v>-2603.14</v>
      </c>
      <c r="AF156" s="12">
        <f t="shared" si="131"/>
        <v>1145.33</v>
      </c>
      <c r="AG156" s="12">
        <f t="shared" si="132"/>
        <v>-38033.53</v>
      </c>
    </row>
    <row r="157" spans="1:33" x14ac:dyDescent="0.25">
      <c r="B157" s="3" t="s">
        <v>143</v>
      </c>
      <c r="C157" s="13">
        <f>IF(5 = Q157, U157 * -1, U157)</f>
        <v>8344.98</v>
      </c>
      <c r="D157" s="13">
        <f>IF(5 = Q157, V157 * -1, V157)</f>
        <v>6594.47</v>
      </c>
      <c r="E157" s="13">
        <f>IF(5 = Q157, W157 * -1, W157)</f>
        <v>10122.830000000002</v>
      </c>
      <c r="F157" s="13">
        <f>IF(5 = Q157, X157 * -1, X157)</f>
        <v>9392.7800000000007</v>
      </c>
      <c r="G157" s="13">
        <f>IF(5 = Q157, Y157 * -1, Y157)</f>
        <v>12173.69</v>
      </c>
      <c r="H157" s="13">
        <f>IF(5 = Q157, Z157 * -1, Z157)</f>
        <v>13206.21</v>
      </c>
      <c r="I157" s="13">
        <f>IF(5 = Q157, AA157 * -1, AA157)</f>
        <v>20220.400000000001</v>
      </c>
      <c r="J157" s="13">
        <f>IF(5 = Q157, AB157 * -1, AB157)</f>
        <v>10577.68</v>
      </c>
      <c r="K157" s="13">
        <f>IF(5 = Q157, AC157 * -1, AC157)</f>
        <v>8680.7099999999991</v>
      </c>
      <c r="L157" s="13">
        <f>IF(5 = Q157, AD157 * -1, AD157)</f>
        <v>5472.58</v>
      </c>
      <c r="M157" s="13">
        <f>IF(5 = Q157, AE157 * -1, AE157)</f>
        <v>5851.7</v>
      </c>
      <c r="N157" s="13">
        <f>IF(5 = Q157, AF157 * -1, AF157)</f>
        <v>1903.3000000000002</v>
      </c>
      <c r="O157" s="13">
        <f>IF(5 = Q157, AG157 * -1, AG157)</f>
        <v>112541.33</v>
      </c>
      <c r="Q157" s="14">
        <v>5</v>
      </c>
      <c r="R157" s="17" t="str">
        <f>R156</f>
        <v>Argenta Apartments</v>
      </c>
      <c r="S157" s="17">
        <f>S156</f>
        <v>0</v>
      </c>
      <c r="T157" s="14">
        <f>T156</f>
        <v>0</v>
      </c>
      <c r="U157" s="15">
        <f t="shared" ref="U157:AG157" si="133">SUM(U149:U156)</f>
        <v>-8344.98</v>
      </c>
      <c r="V157" s="15">
        <f t="shared" si="133"/>
        <v>-6594.47</v>
      </c>
      <c r="W157" s="15">
        <f t="shared" si="133"/>
        <v>-10122.830000000002</v>
      </c>
      <c r="X157" s="15">
        <f t="shared" si="133"/>
        <v>-9392.7800000000007</v>
      </c>
      <c r="Y157" s="15">
        <f t="shared" si="133"/>
        <v>-12173.69</v>
      </c>
      <c r="Z157" s="15">
        <f t="shared" si="133"/>
        <v>-13206.21</v>
      </c>
      <c r="AA157" s="15">
        <f t="shared" si="133"/>
        <v>-20220.400000000001</v>
      </c>
      <c r="AB157" s="15">
        <f t="shared" si="133"/>
        <v>-10577.68</v>
      </c>
      <c r="AC157" s="15">
        <f t="shared" si="133"/>
        <v>-8680.7099999999991</v>
      </c>
      <c r="AD157" s="15">
        <f t="shared" si="133"/>
        <v>-5472.58</v>
      </c>
      <c r="AE157" s="15">
        <f t="shared" si="133"/>
        <v>-5851.7</v>
      </c>
      <c r="AF157" s="15">
        <f t="shared" si="133"/>
        <v>-1903.3000000000002</v>
      </c>
      <c r="AG157" s="15">
        <f t="shared" si="133"/>
        <v>-112541.33</v>
      </c>
    </row>
    <row r="159" spans="1:33" x14ac:dyDescent="0.25">
      <c r="A159" s="18" t="s">
        <v>140</v>
      </c>
    </row>
    <row r="160" spans="1:33" x14ac:dyDescent="0.25">
      <c r="A160" s="10" t="s">
        <v>80</v>
      </c>
      <c r="B160" s="1" t="s">
        <v>79</v>
      </c>
      <c r="C160" s="2">
        <v>1977</v>
      </c>
      <c r="D160" s="2">
        <v>6442.74</v>
      </c>
      <c r="E160" s="2">
        <v>4537</v>
      </c>
      <c r="F160" s="2">
        <v>3220</v>
      </c>
      <c r="G160" s="2">
        <v>3220</v>
      </c>
      <c r="H160" s="2">
        <v>2263</v>
      </c>
      <c r="I160" s="2">
        <v>2542</v>
      </c>
      <c r="J160" s="2">
        <v>2143</v>
      </c>
      <c r="K160" s="2">
        <v>2941</v>
      </c>
      <c r="L160" s="2">
        <v>4173.7</v>
      </c>
      <c r="M160" s="2">
        <v>3377</v>
      </c>
      <c r="N160" s="2">
        <v>4673</v>
      </c>
      <c r="O160" s="2">
        <v>41509.440000000002</v>
      </c>
      <c r="Q160" s="11">
        <v>5</v>
      </c>
      <c r="R160" s="1" t="s">
        <v>320</v>
      </c>
      <c r="U160" s="12">
        <f t="shared" ref="U160:U176" si="134">IF(5 = Q160, C160 * -1, C160)</f>
        <v>-1977</v>
      </c>
      <c r="V160" s="12">
        <f t="shared" ref="V160:V176" si="135">IF(5 = Q160, D160 * -1, D160)</f>
        <v>-6442.74</v>
      </c>
      <c r="W160" s="12">
        <f t="shared" ref="W160:W176" si="136">IF(5 = Q160, E160 * -1, E160)</f>
        <v>-4537</v>
      </c>
      <c r="X160" s="12">
        <f t="shared" ref="X160:X176" si="137">IF(5 = Q160, F160 * -1, F160)</f>
        <v>-3220</v>
      </c>
      <c r="Y160" s="12">
        <f t="shared" ref="Y160:Y176" si="138">IF(5 = Q160, G160 * -1, G160)</f>
        <v>-3220</v>
      </c>
      <c r="Z160" s="12">
        <f t="shared" ref="Z160:Z176" si="139">IF(5 = Q160, H160 * -1, H160)</f>
        <v>-2263</v>
      </c>
      <c r="AA160" s="12">
        <f t="shared" ref="AA160:AA176" si="140">IF(5 = Q160, I160 * -1, I160)</f>
        <v>-2542</v>
      </c>
      <c r="AB160" s="12">
        <f t="shared" ref="AB160:AB176" si="141">IF(5 = Q160, J160 * -1, J160)</f>
        <v>-2143</v>
      </c>
      <c r="AC160" s="12">
        <f t="shared" ref="AC160:AC176" si="142">IF(5 = Q160, K160 * -1, K160)</f>
        <v>-2941</v>
      </c>
      <c r="AD160" s="12">
        <f t="shared" ref="AD160:AD176" si="143">IF(5 = Q160, L160 * -1, L160)</f>
        <v>-4173.7</v>
      </c>
      <c r="AE160" s="12">
        <f t="shared" ref="AE160:AE176" si="144">IF(5 = Q160, M160 * -1, M160)</f>
        <v>-3377</v>
      </c>
      <c r="AF160" s="12">
        <f t="shared" ref="AF160:AF176" si="145">IF(5 = Q160, N160 * -1, N160)</f>
        <v>-4673</v>
      </c>
      <c r="AG160" s="12">
        <f t="shared" ref="AG160:AG176" si="146">IF(5 = Q160, O160 * -1, O160)</f>
        <v>-41509.440000000002</v>
      </c>
    </row>
    <row r="161" spans="1:33" x14ac:dyDescent="0.25">
      <c r="A161" s="10" t="s">
        <v>259</v>
      </c>
      <c r="B161" s="1" t="s">
        <v>260</v>
      </c>
      <c r="C161" s="2">
        <v>2462.44</v>
      </c>
      <c r="D161" s="2">
        <v>2462.44</v>
      </c>
      <c r="E161" s="2">
        <v>2462.44</v>
      </c>
      <c r="F161" s="2">
        <v>3462.44</v>
      </c>
      <c r="G161" s="2">
        <v>3500.94</v>
      </c>
      <c r="H161" s="2">
        <v>3500.94</v>
      </c>
      <c r="I161" s="2">
        <v>3500.94</v>
      </c>
      <c r="J161" s="2">
        <v>3500.94</v>
      </c>
      <c r="K161" s="2">
        <v>3500.94</v>
      </c>
      <c r="L161" s="2">
        <v>6800.94</v>
      </c>
      <c r="M161" s="2">
        <v>5620.05</v>
      </c>
      <c r="N161" s="2">
        <v>6132.06</v>
      </c>
      <c r="O161" s="2">
        <v>46907.51</v>
      </c>
      <c r="Q161" s="11">
        <v>5</v>
      </c>
      <c r="R161" s="1" t="s">
        <v>320</v>
      </c>
      <c r="U161" s="12">
        <f t="shared" si="134"/>
        <v>-2462.44</v>
      </c>
      <c r="V161" s="12">
        <f t="shared" si="135"/>
        <v>-2462.44</v>
      </c>
      <c r="W161" s="12">
        <f t="shared" si="136"/>
        <v>-2462.44</v>
      </c>
      <c r="X161" s="12">
        <f t="shared" si="137"/>
        <v>-3462.44</v>
      </c>
      <c r="Y161" s="12">
        <f t="shared" si="138"/>
        <v>-3500.94</v>
      </c>
      <c r="Z161" s="12">
        <f t="shared" si="139"/>
        <v>-3500.94</v>
      </c>
      <c r="AA161" s="12">
        <f t="shared" si="140"/>
        <v>-3500.94</v>
      </c>
      <c r="AB161" s="12">
        <f t="shared" si="141"/>
        <v>-3500.94</v>
      </c>
      <c r="AC161" s="12">
        <f t="shared" si="142"/>
        <v>-3500.94</v>
      </c>
      <c r="AD161" s="12">
        <f t="shared" si="143"/>
        <v>-6800.94</v>
      </c>
      <c r="AE161" s="12">
        <f t="shared" si="144"/>
        <v>-5620.05</v>
      </c>
      <c r="AF161" s="12">
        <f t="shared" si="145"/>
        <v>-6132.06</v>
      </c>
      <c r="AG161" s="12">
        <f t="shared" si="146"/>
        <v>-46907.51</v>
      </c>
    </row>
    <row r="162" spans="1:33" x14ac:dyDescent="0.25">
      <c r="A162" s="10" t="s">
        <v>78</v>
      </c>
      <c r="B162" s="1" t="s">
        <v>77</v>
      </c>
      <c r="C162" s="2">
        <v>3608</v>
      </c>
      <c r="D162" s="2">
        <v>-2808</v>
      </c>
      <c r="E162" s="2">
        <v>0</v>
      </c>
      <c r="F162" s="2">
        <v>1547</v>
      </c>
      <c r="G162" s="2">
        <v>0</v>
      </c>
      <c r="H162" s="2">
        <v>39</v>
      </c>
      <c r="I162" s="2">
        <v>39</v>
      </c>
      <c r="J162" s="2">
        <v>9710</v>
      </c>
      <c r="K162" s="2">
        <v>439</v>
      </c>
      <c r="L162" s="2">
        <v>1639</v>
      </c>
      <c r="M162" s="2">
        <v>2389</v>
      </c>
      <c r="N162" s="2">
        <v>4624.0200000000004</v>
      </c>
      <c r="O162" s="2">
        <v>21226.02</v>
      </c>
      <c r="Q162" s="11">
        <v>5</v>
      </c>
      <c r="R162" s="1" t="s">
        <v>320</v>
      </c>
      <c r="U162" s="12">
        <f t="shared" si="134"/>
        <v>-3608</v>
      </c>
      <c r="V162" s="12">
        <f t="shared" si="135"/>
        <v>2808</v>
      </c>
      <c r="W162" s="12">
        <f t="shared" si="136"/>
        <v>0</v>
      </c>
      <c r="X162" s="12">
        <f t="shared" si="137"/>
        <v>-1547</v>
      </c>
      <c r="Y162" s="12">
        <f t="shared" si="138"/>
        <v>0</v>
      </c>
      <c r="Z162" s="12">
        <f t="shared" si="139"/>
        <v>-39</v>
      </c>
      <c r="AA162" s="12">
        <f t="shared" si="140"/>
        <v>-39</v>
      </c>
      <c r="AB162" s="12">
        <f t="shared" si="141"/>
        <v>-9710</v>
      </c>
      <c r="AC162" s="12">
        <f t="shared" si="142"/>
        <v>-439</v>
      </c>
      <c r="AD162" s="12">
        <f t="shared" si="143"/>
        <v>-1639</v>
      </c>
      <c r="AE162" s="12">
        <f t="shared" si="144"/>
        <v>-2389</v>
      </c>
      <c r="AF162" s="12">
        <f t="shared" si="145"/>
        <v>-4624.0200000000004</v>
      </c>
      <c r="AG162" s="12">
        <f t="shared" si="146"/>
        <v>-21226.02</v>
      </c>
    </row>
    <row r="163" spans="1:33" x14ac:dyDescent="0.25">
      <c r="A163" s="10" t="s">
        <v>142</v>
      </c>
      <c r="B163" s="1" t="s">
        <v>141</v>
      </c>
      <c r="C163" s="2">
        <v>213.38</v>
      </c>
      <c r="D163" s="2">
        <v>0</v>
      </c>
      <c r="E163" s="2">
        <v>461.7</v>
      </c>
      <c r="F163" s="2">
        <v>0</v>
      </c>
      <c r="G163" s="2">
        <v>-461.7</v>
      </c>
      <c r="H163" s="2">
        <v>0</v>
      </c>
      <c r="I163" s="2">
        <v>0</v>
      </c>
      <c r="J163" s="2">
        <v>0</v>
      </c>
      <c r="K163" s="2">
        <v>0</v>
      </c>
      <c r="L163" s="2">
        <v>0</v>
      </c>
      <c r="M163" s="2">
        <v>0</v>
      </c>
      <c r="N163" s="2">
        <v>0</v>
      </c>
      <c r="O163" s="2">
        <v>213.38</v>
      </c>
      <c r="Q163" s="11">
        <v>5</v>
      </c>
      <c r="R163" s="1" t="s">
        <v>320</v>
      </c>
      <c r="U163" s="12">
        <f t="shared" si="134"/>
        <v>-213.38</v>
      </c>
      <c r="V163" s="12">
        <f t="shared" si="135"/>
        <v>0</v>
      </c>
      <c r="W163" s="12">
        <f t="shared" si="136"/>
        <v>-461.7</v>
      </c>
      <c r="X163" s="12">
        <f t="shared" si="137"/>
        <v>0</v>
      </c>
      <c r="Y163" s="12">
        <f t="shared" si="138"/>
        <v>461.7</v>
      </c>
      <c r="Z163" s="12">
        <f t="shared" si="139"/>
        <v>0</v>
      </c>
      <c r="AA163" s="12">
        <f t="shared" si="140"/>
        <v>0</v>
      </c>
      <c r="AB163" s="12">
        <f t="shared" si="141"/>
        <v>0</v>
      </c>
      <c r="AC163" s="12">
        <f t="shared" si="142"/>
        <v>0</v>
      </c>
      <c r="AD163" s="12">
        <f t="shared" si="143"/>
        <v>0</v>
      </c>
      <c r="AE163" s="12">
        <f t="shared" si="144"/>
        <v>0</v>
      </c>
      <c r="AF163" s="12">
        <f t="shared" si="145"/>
        <v>0</v>
      </c>
      <c r="AG163" s="12">
        <f t="shared" si="146"/>
        <v>-213.38</v>
      </c>
    </row>
    <row r="164" spans="1:33" x14ac:dyDescent="0.25">
      <c r="A164" s="10" t="s">
        <v>231</v>
      </c>
      <c r="B164" s="1" t="s">
        <v>232</v>
      </c>
      <c r="C164" s="2">
        <v>0</v>
      </c>
      <c r="D164" s="2">
        <v>0</v>
      </c>
      <c r="E164" s="2">
        <v>0</v>
      </c>
      <c r="F164" s="2">
        <v>715.19</v>
      </c>
      <c r="G164" s="2">
        <v>508.02</v>
      </c>
      <c r="H164" s="2">
        <v>197.69</v>
      </c>
      <c r="I164" s="2">
        <v>-509.13</v>
      </c>
      <c r="J164" s="2">
        <v>400.6</v>
      </c>
      <c r="K164" s="2">
        <v>31.7</v>
      </c>
      <c r="L164" s="2">
        <v>0</v>
      </c>
      <c r="M164" s="2">
        <v>66.5</v>
      </c>
      <c r="N164" s="2">
        <v>148</v>
      </c>
      <c r="O164" s="2">
        <v>1558.57</v>
      </c>
      <c r="Q164" s="11">
        <v>5</v>
      </c>
      <c r="R164" s="1" t="s">
        <v>320</v>
      </c>
      <c r="U164" s="12">
        <f t="shared" si="134"/>
        <v>0</v>
      </c>
      <c r="V164" s="12">
        <f t="shared" si="135"/>
        <v>0</v>
      </c>
      <c r="W164" s="12">
        <f t="shared" si="136"/>
        <v>0</v>
      </c>
      <c r="X164" s="12">
        <f t="shared" si="137"/>
        <v>-715.19</v>
      </c>
      <c r="Y164" s="12">
        <f t="shared" si="138"/>
        <v>-508.02</v>
      </c>
      <c r="Z164" s="12">
        <f t="shared" si="139"/>
        <v>-197.69</v>
      </c>
      <c r="AA164" s="12">
        <f t="shared" si="140"/>
        <v>509.13</v>
      </c>
      <c r="AB164" s="12">
        <f t="shared" si="141"/>
        <v>-400.6</v>
      </c>
      <c r="AC164" s="12">
        <f t="shared" si="142"/>
        <v>-31.7</v>
      </c>
      <c r="AD164" s="12">
        <f t="shared" si="143"/>
        <v>0</v>
      </c>
      <c r="AE164" s="12">
        <f t="shared" si="144"/>
        <v>-66.5</v>
      </c>
      <c r="AF164" s="12">
        <f t="shared" si="145"/>
        <v>-148</v>
      </c>
      <c r="AG164" s="12">
        <f t="shared" si="146"/>
        <v>-1558.57</v>
      </c>
    </row>
    <row r="165" spans="1:33" x14ac:dyDescent="0.25">
      <c r="A165" s="10" t="s">
        <v>287</v>
      </c>
      <c r="B165" s="1" t="s">
        <v>288</v>
      </c>
      <c r="C165" s="2">
        <v>0</v>
      </c>
      <c r="D165" s="2">
        <v>0</v>
      </c>
      <c r="E165" s="2">
        <v>0</v>
      </c>
      <c r="F165" s="2">
        <v>0</v>
      </c>
      <c r="G165" s="2">
        <v>0</v>
      </c>
      <c r="H165" s="2">
        <v>0</v>
      </c>
      <c r="I165" s="2">
        <v>910</v>
      </c>
      <c r="J165" s="2">
        <v>175</v>
      </c>
      <c r="K165" s="2">
        <v>0</v>
      </c>
      <c r="L165" s="2">
        <v>0</v>
      </c>
      <c r="M165" s="2">
        <v>0</v>
      </c>
      <c r="N165" s="2">
        <v>0</v>
      </c>
      <c r="O165" s="2">
        <v>1085</v>
      </c>
      <c r="Q165" s="11">
        <v>5</v>
      </c>
      <c r="R165" s="1" t="s">
        <v>320</v>
      </c>
      <c r="U165" s="12">
        <f t="shared" si="134"/>
        <v>0</v>
      </c>
      <c r="V165" s="12">
        <f t="shared" si="135"/>
        <v>0</v>
      </c>
      <c r="W165" s="12">
        <f t="shared" si="136"/>
        <v>0</v>
      </c>
      <c r="X165" s="12">
        <f t="shared" si="137"/>
        <v>0</v>
      </c>
      <c r="Y165" s="12">
        <f t="shared" si="138"/>
        <v>0</v>
      </c>
      <c r="Z165" s="12">
        <f t="shared" si="139"/>
        <v>0</v>
      </c>
      <c r="AA165" s="12">
        <f t="shared" si="140"/>
        <v>-910</v>
      </c>
      <c r="AB165" s="12">
        <f t="shared" si="141"/>
        <v>-175</v>
      </c>
      <c r="AC165" s="12">
        <f t="shared" si="142"/>
        <v>0</v>
      </c>
      <c r="AD165" s="12">
        <f t="shared" si="143"/>
        <v>0</v>
      </c>
      <c r="AE165" s="12">
        <f t="shared" si="144"/>
        <v>0</v>
      </c>
      <c r="AF165" s="12">
        <f t="shared" si="145"/>
        <v>0</v>
      </c>
      <c r="AG165" s="12">
        <f t="shared" si="146"/>
        <v>-1085</v>
      </c>
    </row>
    <row r="166" spans="1:33" x14ac:dyDescent="0.25">
      <c r="A166" s="10" t="s">
        <v>333</v>
      </c>
      <c r="B166" s="1" t="s">
        <v>334</v>
      </c>
      <c r="C166" s="2">
        <v>0</v>
      </c>
      <c r="D166" s="2">
        <v>0</v>
      </c>
      <c r="E166" s="2">
        <v>0</v>
      </c>
      <c r="F166" s="2">
        <v>0</v>
      </c>
      <c r="G166" s="2">
        <v>0</v>
      </c>
      <c r="H166" s="2">
        <v>0</v>
      </c>
      <c r="I166" s="2">
        <v>73.59</v>
      </c>
      <c r="J166" s="2">
        <v>0</v>
      </c>
      <c r="K166" s="2">
        <v>0</v>
      </c>
      <c r="L166" s="2">
        <v>0</v>
      </c>
      <c r="M166" s="2">
        <v>0</v>
      </c>
      <c r="N166" s="2">
        <v>0</v>
      </c>
      <c r="O166" s="2">
        <v>73.59</v>
      </c>
      <c r="Q166" s="11">
        <v>5</v>
      </c>
      <c r="R166" s="1" t="s">
        <v>320</v>
      </c>
      <c r="U166" s="12">
        <f t="shared" si="134"/>
        <v>0</v>
      </c>
      <c r="V166" s="12">
        <f t="shared" si="135"/>
        <v>0</v>
      </c>
      <c r="W166" s="12">
        <f t="shared" si="136"/>
        <v>0</v>
      </c>
      <c r="X166" s="12">
        <f t="shared" si="137"/>
        <v>0</v>
      </c>
      <c r="Y166" s="12">
        <f t="shared" si="138"/>
        <v>0</v>
      </c>
      <c r="Z166" s="12">
        <f t="shared" si="139"/>
        <v>0</v>
      </c>
      <c r="AA166" s="12">
        <f t="shared" si="140"/>
        <v>-73.59</v>
      </c>
      <c r="AB166" s="12">
        <f t="shared" si="141"/>
        <v>0</v>
      </c>
      <c r="AC166" s="12">
        <f t="shared" si="142"/>
        <v>0</v>
      </c>
      <c r="AD166" s="12">
        <f t="shared" si="143"/>
        <v>0</v>
      </c>
      <c r="AE166" s="12">
        <f t="shared" si="144"/>
        <v>0</v>
      </c>
      <c r="AF166" s="12">
        <f t="shared" si="145"/>
        <v>0</v>
      </c>
      <c r="AG166" s="12">
        <f t="shared" si="146"/>
        <v>-73.59</v>
      </c>
    </row>
    <row r="167" spans="1:33" x14ac:dyDescent="0.25">
      <c r="A167" s="10" t="s">
        <v>298</v>
      </c>
      <c r="B167" s="1" t="s">
        <v>315</v>
      </c>
      <c r="C167" s="2">
        <v>0</v>
      </c>
      <c r="D167" s="2">
        <v>0</v>
      </c>
      <c r="E167" s="2">
        <v>0</v>
      </c>
      <c r="F167" s="2">
        <v>0</v>
      </c>
      <c r="G167" s="2">
        <v>0</v>
      </c>
      <c r="H167" s="2">
        <v>1313.94</v>
      </c>
      <c r="I167" s="2">
        <v>0</v>
      </c>
      <c r="J167" s="2">
        <v>0</v>
      </c>
      <c r="K167" s="2">
        <v>0</v>
      </c>
      <c r="L167" s="2">
        <v>0</v>
      </c>
      <c r="M167" s="2">
        <v>20.53</v>
      </c>
      <c r="N167" s="2">
        <v>0</v>
      </c>
      <c r="O167" s="2">
        <v>1334.47</v>
      </c>
      <c r="Q167" s="11">
        <v>5</v>
      </c>
      <c r="R167" s="1" t="s">
        <v>320</v>
      </c>
      <c r="U167" s="12">
        <f t="shared" si="134"/>
        <v>0</v>
      </c>
      <c r="V167" s="12">
        <f t="shared" si="135"/>
        <v>0</v>
      </c>
      <c r="W167" s="12">
        <f t="shared" si="136"/>
        <v>0</v>
      </c>
      <c r="X167" s="12">
        <f t="shared" si="137"/>
        <v>0</v>
      </c>
      <c r="Y167" s="12">
        <f t="shared" si="138"/>
        <v>0</v>
      </c>
      <c r="Z167" s="12">
        <f t="shared" si="139"/>
        <v>-1313.94</v>
      </c>
      <c r="AA167" s="12">
        <f t="shared" si="140"/>
        <v>0</v>
      </c>
      <c r="AB167" s="12">
        <f t="shared" si="141"/>
        <v>0</v>
      </c>
      <c r="AC167" s="12">
        <f t="shared" si="142"/>
        <v>0</v>
      </c>
      <c r="AD167" s="12">
        <f t="shared" si="143"/>
        <v>0</v>
      </c>
      <c r="AE167" s="12">
        <f t="shared" si="144"/>
        <v>-20.53</v>
      </c>
      <c r="AF167" s="12">
        <f t="shared" si="145"/>
        <v>0</v>
      </c>
      <c r="AG167" s="12">
        <f t="shared" si="146"/>
        <v>-1334.47</v>
      </c>
    </row>
    <row r="168" spans="1:33" x14ac:dyDescent="0.25">
      <c r="A168" s="10" t="s">
        <v>335</v>
      </c>
      <c r="B168" s="1" t="s">
        <v>336</v>
      </c>
      <c r="C168" s="2">
        <v>0</v>
      </c>
      <c r="D168" s="2">
        <v>286.27999999999997</v>
      </c>
      <c r="E168" s="2">
        <v>0</v>
      </c>
      <c r="F168" s="2">
        <v>0</v>
      </c>
      <c r="G168" s="2">
        <v>0</v>
      </c>
      <c r="H168" s="2">
        <v>0</v>
      </c>
      <c r="I168" s="2">
        <v>0</v>
      </c>
      <c r="J168" s="2">
        <v>0</v>
      </c>
      <c r="K168" s="2">
        <v>0</v>
      </c>
      <c r="L168" s="2">
        <v>0</v>
      </c>
      <c r="M168" s="2">
        <v>0</v>
      </c>
      <c r="N168" s="2">
        <v>0</v>
      </c>
      <c r="O168" s="2">
        <v>286.27999999999997</v>
      </c>
      <c r="Q168" s="11">
        <v>5</v>
      </c>
      <c r="R168" s="1" t="s">
        <v>320</v>
      </c>
      <c r="U168" s="12">
        <f t="shared" si="134"/>
        <v>0</v>
      </c>
      <c r="V168" s="12">
        <f t="shared" si="135"/>
        <v>-286.27999999999997</v>
      </c>
      <c r="W168" s="12">
        <f t="shared" si="136"/>
        <v>0</v>
      </c>
      <c r="X168" s="12">
        <f t="shared" si="137"/>
        <v>0</v>
      </c>
      <c r="Y168" s="12">
        <f t="shared" si="138"/>
        <v>0</v>
      </c>
      <c r="Z168" s="12">
        <f t="shared" si="139"/>
        <v>0</v>
      </c>
      <c r="AA168" s="12">
        <f t="shared" si="140"/>
        <v>0</v>
      </c>
      <c r="AB168" s="12">
        <f t="shared" si="141"/>
        <v>0</v>
      </c>
      <c r="AC168" s="12">
        <f t="shared" si="142"/>
        <v>0</v>
      </c>
      <c r="AD168" s="12">
        <f t="shared" si="143"/>
        <v>0</v>
      </c>
      <c r="AE168" s="12">
        <f t="shared" si="144"/>
        <v>0</v>
      </c>
      <c r="AF168" s="12">
        <f t="shared" si="145"/>
        <v>0</v>
      </c>
      <c r="AG168" s="12">
        <f t="shared" si="146"/>
        <v>-286.27999999999997</v>
      </c>
    </row>
    <row r="169" spans="1:33" x14ac:dyDescent="0.25">
      <c r="A169" s="10" t="s">
        <v>76</v>
      </c>
      <c r="B169" s="1" t="s">
        <v>75</v>
      </c>
      <c r="C169" s="2">
        <v>0</v>
      </c>
      <c r="D169" s="2">
        <v>328.5</v>
      </c>
      <c r="E169" s="2">
        <v>0</v>
      </c>
      <c r="F169" s="2">
        <v>50.13</v>
      </c>
      <c r="G169" s="2">
        <v>379.56</v>
      </c>
      <c r="H169" s="2">
        <v>1307.83</v>
      </c>
      <c r="I169" s="2">
        <v>0</v>
      </c>
      <c r="J169" s="2">
        <v>229.73</v>
      </c>
      <c r="K169" s="2">
        <v>623.64</v>
      </c>
      <c r="L169" s="2">
        <v>115.7</v>
      </c>
      <c r="M169" s="2">
        <v>121.84</v>
      </c>
      <c r="N169" s="2">
        <v>205.36</v>
      </c>
      <c r="O169" s="2">
        <v>3362.29</v>
      </c>
      <c r="Q169" s="11">
        <v>5</v>
      </c>
      <c r="R169" s="1" t="s">
        <v>320</v>
      </c>
      <c r="U169" s="12">
        <f t="shared" si="134"/>
        <v>0</v>
      </c>
      <c r="V169" s="12">
        <f t="shared" si="135"/>
        <v>-328.5</v>
      </c>
      <c r="W169" s="12">
        <f t="shared" si="136"/>
        <v>0</v>
      </c>
      <c r="X169" s="12">
        <f t="shared" si="137"/>
        <v>-50.13</v>
      </c>
      <c r="Y169" s="12">
        <f t="shared" si="138"/>
        <v>-379.56</v>
      </c>
      <c r="Z169" s="12">
        <f t="shared" si="139"/>
        <v>-1307.83</v>
      </c>
      <c r="AA169" s="12">
        <f t="shared" si="140"/>
        <v>0</v>
      </c>
      <c r="AB169" s="12">
        <f t="shared" si="141"/>
        <v>-229.73</v>
      </c>
      <c r="AC169" s="12">
        <f t="shared" si="142"/>
        <v>-623.64</v>
      </c>
      <c r="AD169" s="12">
        <f t="shared" si="143"/>
        <v>-115.7</v>
      </c>
      <c r="AE169" s="12">
        <f t="shared" si="144"/>
        <v>-121.84</v>
      </c>
      <c r="AF169" s="12">
        <f t="shared" si="145"/>
        <v>-205.36</v>
      </c>
      <c r="AG169" s="12">
        <f t="shared" si="146"/>
        <v>-3362.29</v>
      </c>
    </row>
    <row r="170" spans="1:33" x14ac:dyDescent="0.25">
      <c r="A170" s="10" t="s">
        <v>240</v>
      </c>
      <c r="B170" s="1" t="s">
        <v>241</v>
      </c>
      <c r="C170" s="2">
        <v>0</v>
      </c>
      <c r="D170" s="2">
        <v>1344.32</v>
      </c>
      <c r="E170" s="2">
        <v>0</v>
      </c>
      <c r="F170" s="2">
        <v>0</v>
      </c>
      <c r="G170" s="2">
        <v>0</v>
      </c>
      <c r="H170" s="2">
        <v>265.79000000000002</v>
      </c>
      <c r="I170" s="2">
        <v>0</v>
      </c>
      <c r="J170" s="2">
        <v>0</v>
      </c>
      <c r="K170" s="2">
        <v>0</v>
      </c>
      <c r="L170" s="2">
        <v>75.37</v>
      </c>
      <c r="M170" s="2">
        <v>0</v>
      </c>
      <c r="N170" s="2">
        <v>2217.27</v>
      </c>
      <c r="O170" s="2">
        <v>3902.75</v>
      </c>
      <c r="Q170" s="11">
        <v>5</v>
      </c>
      <c r="R170" s="1" t="s">
        <v>320</v>
      </c>
      <c r="U170" s="12">
        <f t="shared" si="134"/>
        <v>0</v>
      </c>
      <c r="V170" s="12">
        <f t="shared" si="135"/>
        <v>-1344.32</v>
      </c>
      <c r="W170" s="12">
        <f t="shared" si="136"/>
        <v>0</v>
      </c>
      <c r="X170" s="12">
        <f t="shared" si="137"/>
        <v>0</v>
      </c>
      <c r="Y170" s="12">
        <f t="shared" si="138"/>
        <v>0</v>
      </c>
      <c r="Z170" s="12">
        <f t="shared" si="139"/>
        <v>-265.79000000000002</v>
      </c>
      <c r="AA170" s="12">
        <f t="shared" si="140"/>
        <v>0</v>
      </c>
      <c r="AB170" s="12">
        <f t="shared" si="141"/>
        <v>0</v>
      </c>
      <c r="AC170" s="12">
        <f t="shared" si="142"/>
        <v>0</v>
      </c>
      <c r="AD170" s="12">
        <f t="shared" si="143"/>
        <v>-75.37</v>
      </c>
      <c r="AE170" s="12">
        <f t="shared" si="144"/>
        <v>0</v>
      </c>
      <c r="AF170" s="12">
        <f t="shared" si="145"/>
        <v>-2217.27</v>
      </c>
      <c r="AG170" s="12">
        <f t="shared" si="146"/>
        <v>-3902.75</v>
      </c>
    </row>
    <row r="171" spans="1:33" x14ac:dyDescent="0.25">
      <c r="A171" s="10" t="s">
        <v>337</v>
      </c>
      <c r="B171" s="1" t="s">
        <v>338</v>
      </c>
      <c r="C171" s="2">
        <v>0</v>
      </c>
      <c r="D171" s="2">
        <v>145</v>
      </c>
      <c r="E171" s="2">
        <v>0</v>
      </c>
      <c r="F171" s="2">
        <v>0</v>
      </c>
      <c r="G171" s="2">
        <v>0</v>
      </c>
      <c r="H171" s="2">
        <v>0</v>
      </c>
      <c r="I171" s="2">
        <v>0</v>
      </c>
      <c r="J171" s="2">
        <v>0</v>
      </c>
      <c r="K171" s="2">
        <v>0</v>
      </c>
      <c r="L171" s="2">
        <v>0</v>
      </c>
      <c r="M171" s="2">
        <v>0</v>
      </c>
      <c r="N171" s="2">
        <v>128.07</v>
      </c>
      <c r="O171" s="2">
        <v>273.07</v>
      </c>
      <c r="Q171" s="11">
        <v>5</v>
      </c>
      <c r="R171" s="1" t="s">
        <v>320</v>
      </c>
      <c r="U171" s="12">
        <f t="shared" si="134"/>
        <v>0</v>
      </c>
      <c r="V171" s="12">
        <f t="shared" si="135"/>
        <v>-145</v>
      </c>
      <c r="W171" s="12">
        <f t="shared" si="136"/>
        <v>0</v>
      </c>
      <c r="X171" s="12">
        <f t="shared" si="137"/>
        <v>0</v>
      </c>
      <c r="Y171" s="12">
        <f t="shared" si="138"/>
        <v>0</v>
      </c>
      <c r="Z171" s="12">
        <f t="shared" si="139"/>
        <v>0</v>
      </c>
      <c r="AA171" s="12">
        <f t="shared" si="140"/>
        <v>0</v>
      </c>
      <c r="AB171" s="12">
        <f t="shared" si="141"/>
        <v>0</v>
      </c>
      <c r="AC171" s="12">
        <f t="shared" si="142"/>
        <v>0</v>
      </c>
      <c r="AD171" s="12">
        <f t="shared" si="143"/>
        <v>0</v>
      </c>
      <c r="AE171" s="12">
        <f t="shared" si="144"/>
        <v>0</v>
      </c>
      <c r="AF171" s="12">
        <f t="shared" si="145"/>
        <v>-128.07</v>
      </c>
      <c r="AG171" s="12">
        <f t="shared" si="146"/>
        <v>-273.07</v>
      </c>
    </row>
    <row r="172" spans="1:33" x14ac:dyDescent="0.25">
      <c r="A172" s="10" t="s">
        <v>339</v>
      </c>
      <c r="B172" s="1" t="s">
        <v>340</v>
      </c>
      <c r="C172" s="2">
        <v>0</v>
      </c>
      <c r="D172" s="2">
        <v>0</v>
      </c>
      <c r="E172" s="2">
        <v>0</v>
      </c>
      <c r="F172" s="2">
        <v>0</v>
      </c>
      <c r="G172" s="2">
        <v>0</v>
      </c>
      <c r="H172" s="2">
        <v>0</v>
      </c>
      <c r="I172" s="2">
        <v>0</v>
      </c>
      <c r="J172" s="2">
        <v>0</v>
      </c>
      <c r="K172" s="2">
        <v>0</v>
      </c>
      <c r="L172" s="2">
        <v>0</v>
      </c>
      <c r="M172" s="2">
        <v>610</v>
      </c>
      <c r="N172" s="2">
        <v>0</v>
      </c>
      <c r="O172" s="2">
        <v>610</v>
      </c>
      <c r="Q172" s="11">
        <v>5</v>
      </c>
      <c r="R172" s="1" t="s">
        <v>320</v>
      </c>
      <c r="U172" s="12">
        <f t="shared" si="134"/>
        <v>0</v>
      </c>
      <c r="V172" s="12">
        <f t="shared" si="135"/>
        <v>0</v>
      </c>
      <c r="W172" s="12">
        <f t="shared" si="136"/>
        <v>0</v>
      </c>
      <c r="X172" s="12">
        <f t="shared" si="137"/>
        <v>0</v>
      </c>
      <c r="Y172" s="12">
        <f t="shared" si="138"/>
        <v>0</v>
      </c>
      <c r="Z172" s="12">
        <f t="shared" si="139"/>
        <v>0</v>
      </c>
      <c r="AA172" s="12">
        <f t="shared" si="140"/>
        <v>0</v>
      </c>
      <c r="AB172" s="12">
        <f t="shared" si="141"/>
        <v>0</v>
      </c>
      <c r="AC172" s="12">
        <f t="shared" si="142"/>
        <v>0</v>
      </c>
      <c r="AD172" s="12">
        <f t="shared" si="143"/>
        <v>0</v>
      </c>
      <c r="AE172" s="12">
        <f t="shared" si="144"/>
        <v>-610</v>
      </c>
      <c r="AF172" s="12">
        <f t="shared" si="145"/>
        <v>0</v>
      </c>
      <c r="AG172" s="12">
        <f t="shared" si="146"/>
        <v>-610</v>
      </c>
    </row>
    <row r="173" spans="1:33" x14ac:dyDescent="0.25">
      <c r="A173" s="10" t="s">
        <v>289</v>
      </c>
      <c r="B173" s="1" t="s">
        <v>290</v>
      </c>
      <c r="C173" s="2">
        <v>0</v>
      </c>
      <c r="D173" s="2">
        <v>0</v>
      </c>
      <c r="E173" s="2">
        <v>0</v>
      </c>
      <c r="F173" s="2">
        <v>0</v>
      </c>
      <c r="G173" s="2">
        <v>0</v>
      </c>
      <c r="H173" s="2">
        <v>197.33</v>
      </c>
      <c r="I173" s="2">
        <v>0</v>
      </c>
      <c r="J173" s="2">
        <v>192.55</v>
      </c>
      <c r="K173" s="2">
        <v>192.55</v>
      </c>
      <c r="L173" s="2">
        <v>192.55</v>
      </c>
      <c r="M173" s="2">
        <v>192.55</v>
      </c>
      <c r="N173" s="2">
        <v>192.55</v>
      </c>
      <c r="O173" s="2">
        <v>1160.08</v>
      </c>
      <c r="Q173" s="11">
        <v>5</v>
      </c>
      <c r="R173" s="1" t="s">
        <v>320</v>
      </c>
      <c r="U173" s="12">
        <f t="shared" si="134"/>
        <v>0</v>
      </c>
      <c r="V173" s="12">
        <f t="shared" si="135"/>
        <v>0</v>
      </c>
      <c r="W173" s="12">
        <f t="shared" si="136"/>
        <v>0</v>
      </c>
      <c r="X173" s="12">
        <f t="shared" si="137"/>
        <v>0</v>
      </c>
      <c r="Y173" s="12">
        <f t="shared" si="138"/>
        <v>0</v>
      </c>
      <c r="Z173" s="12">
        <f t="shared" si="139"/>
        <v>-197.33</v>
      </c>
      <c r="AA173" s="12">
        <f t="shared" si="140"/>
        <v>0</v>
      </c>
      <c r="AB173" s="12">
        <f t="shared" si="141"/>
        <v>-192.55</v>
      </c>
      <c r="AC173" s="12">
        <f t="shared" si="142"/>
        <v>-192.55</v>
      </c>
      <c r="AD173" s="12">
        <f t="shared" si="143"/>
        <v>-192.55</v>
      </c>
      <c r="AE173" s="12">
        <f t="shared" si="144"/>
        <v>-192.55</v>
      </c>
      <c r="AF173" s="12">
        <f t="shared" si="145"/>
        <v>-192.55</v>
      </c>
      <c r="AG173" s="12">
        <f t="shared" si="146"/>
        <v>-1160.08</v>
      </c>
    </row>
    <row r="174" spans="1:33" x14ac:dyDescent="0.25">
      <c r="A174" s="10" t="s">
        <v>242</v>
      </c>
      <c r="B174" s="1" t="s">
        <v>243</v>
      </c>
      <c r="C174" s="2">
        <v>437.5</v>
      </c>
      <c r="D174" s="2">
        <v>437.5</v>
      </c>
      <c r="E174" s="2">
        <v>437.5</v>
      </c>
      <c r="F174" s="2">
        <v>437.5</v>
      </c>
      <c r="G174" s="2">
        <v>437.5</v>
      </c>
      <c r="H174" s="2">
        <v>437.5</v>
      </c>
      <c r="I174" s="2">
        <v>437.5</v>
      </c>
      <c r="J174" s="2">
        <v>437.5</v>
      </c>
      <c r="K174" s="2">
        <v>437.5</v>
      </c>
      <c r="L174" s="2">
        <v>437.5</v>
      </c>
      <c r="M174" s="2">
        <v>437.5</v>
      </c>
      <c r="N174" s="2">
        <v>437.5</v>
      </c>
      <c r="O174" s="2">
        <v>5250</v>
      </c>
      <c r="Q174" s="11">
        <v>5</v>
      </c>
      <c r="R174" s="1" t="s">
        <v>320</v>
      </c>
      <c r="U174" s="12">
        <f t="shared" si="134"/>
        <v>-437.5</v>
      </c>
      <c r="V174" s="12">
        <f t="shared" si="135"/>
        <v>-437.5</v>
      </c>
      <c r="W174" s="12">
        <f t="shared" si="136"/>
        <v>-437.5</v>
      </c>
      <c r="X174" s="12">
        <f t="shared" si="137"/>
        <v>-437.5</v>
      </c>
      <c r="Y174" s="12">
        <f t="shared" si="138"/>
        <v>-437.5</v>
      </c>
      <c r="Z174" s="12">
        <f t="shared" si="139"/>
        <v>-437.5</v>
      </c>
      <c r="AA174" s="12">
        <f t="shared" si="140"/>
        <v>-437.5</v>
      </c>
      <c r="AB174" s="12">
        <f t="shared" si="141"/>
        <v>-437.5</v>
      </c>
      <c r="AC174" s="12">
        <f t="shared" si="142"/>
        <v>-437.5</v>
      </c>
      <c r="AD174" s="12">
        <f t="shared" si="143"/>
        <v>-437.5</v>
      </c>
      <c r="AE174" s="12">
        <f t="shared" si="144"/>
        <v>-437.5</v>
      </c>
      <c r="AF174" s="12">
        <f t="shared" si="145"/>
        <v>-437.5</v>
      </c>
      <c r="AG174" s="12">
        <f t="shared" si="146"/>
        <v>-5250</v>
      </c>
    </row>
    <row r="175" spans="1:33" x14ac:dyDescent="0.25">
      <c r="A175" s="10" t="s">
        <v>66</v>
      </c>
      <c r="B175" s="1" t="s">
        <v>65</v>
      </c>
      <c r="C175" s="2">
        <v>67.42</v>
      </c>
      <c r="D175" s="2">
        <v>27.08</v>
      </c>
      <c r="E175" s="2">
        <v>27.08</v>
      </c>
      <c r="F175" s="2">
        <v>27.08</v>
      </c>
      <c r="G175" s="2">
        <v>27.08</v>
      </c>
      <c r="H175" s="2">
        <v>27.08</v>
      </c>
      <c r="I175" s="2">
        <v>27.08</v>
      </c>
      <c r="J175" s="2">
        <v>49.25</v>
      </c>
      <c r="K175" s="2">
        <v>27.08</v>
      </c>
      <c r="L175" s="2">
        <v>27.08</v>
      </c>
      <c r="M175" s="2">
        <v>27.08</v>
      </c>
      <c r="N175" s="2">
        <v>0</v>
      </c>
      <c r="O175" s="2">
        <v>360.39</v>
      </c>
      <c r="Q175" s="11">
        <v>5</v>
      </c>
      <c r="R175" s="1" t="s">
        <v>320</v>
      </c>
      <c r="U175" s="12">
        <f t="shared" si="134"/>
        <v>-67.42</v>
      </c>
      <c r="V175" s="12">
        <f t="shared" si="135"/>
        <v>-27.08</v>
      </c>
      <c r="W175" s="12">
        <f t="shared" si="136"/>
        <v>-27.08</v>
      </c>
      <c r="X175" s="12">
        <f t="shared" si="137"/>
        <v>-27.08</v>
      </c>
      <c r="Y175" s="12">
        <f t="shared" si="138"/>
        <v>-27.08</v>
      </c>
      <c r="Z175" s="12">
        <f t="shared" si="139"/>
        <v>-27.08</v>
      </c>
      <c r="AA175" s="12">
        <f t="shared" si="140"/>
        <v>-27.08</v>
      </c>
      <c r="AB175" s="12">
        <f t="shared" si="141"/>
        <v>-49.25</v>
      </c>
      <c r="AC175" s="12">
        <f t="shared" si="142"/>
        <v>-27.08</v>
      </c>
      <c r="AD175" s="12">
        <f t="shared" si="143"/>
        <v>-27.08</v>
      </c>
      <c r="AE175" s="12">
        <f t="shared" si="144"/>
        <v>-27.08</v>
      </c>
      <c r="AF175" s="12">
        <f t="shared" si="145"/>
        <v>0</v>
      </c>
      <c r="AG175" s="12">
        <f t="shared" si="146"/>
        <v>-360.39</v>
      </c>
    </row>
    <row r="176" spans="1:33" x14ac:dyDescent="0.25">
      <c r="A176" s="10" t="s">
        <v>233</v>
      </c>
      <c r="B176" s="1" t="s">
        <v>234</v>
      </c>
      <c r="C176" s="2">
        <v>25</v>
      </c>
      <c r="D176" s="2">
        <v>25</v>
      </c>
      <c r="E176" s="2">
        <v>0</v>
      </c>
      <c r="F176" s="2">
        <v>12.5</v>
      </c>
      <c r="G176" s="2">
        <v>25</v>
      </c>
      <c r="H176" s="2">
        <v>25</v>
      </c>
      <c r="I176" s="2">
        <v>25</v>
      </c>
      <c r="J176" s="2">
        <v>304</v>
      </c>
      <c r="K176" s="2">
        <v>304</v>
      </c>
      <c r="L176" s="2">
        <v>304</v>
      </c>
      <c r="M176" s="2">
        <v>25</v>
      </c>
      <c r="N176" s="2">
        <v>25</v>
      </c>
      <c r="O176" s="2">
        <v>1099.5</v>
      </c>
      <c r="Q176" s="11">
        <v>5</v>
      </c>
      <c r="R176" s="1" t="s">
        <v>320</v>
      </c>
      <c r="U176" s="12">
        <f t="shared" si="134"/>
        <v>-25</v>
      </c>
      <c r="V176" s="12">
        <f t="shared" si="135"/>
        <v>-25</v>
      </c>
      <c r="W176" s="12">
        <f t="shared" si="136"/>
        <v>0</v>
      </c>
      <c r="X176" s="12">
        <f t="shared" si="137"/>
        <v>-12.5</v>
      </c>
      <c r="Y176" s="12">
        <f t="shared" si="138"/>
        <v>-25</v>
      </c>
      <c r="Z176" s="12">
        <f t="shared" si="139"/>
        <v>-25</v>
      </c>
      <c r="AA176" s="12">
        <f t="shared" si="140"/>
        <v>-25</v>
      </c>
      <c r="AB176" s="12">
        <f t="shared" si="141"/>
        <v>-304</v>
      </c>
      <c r="AC176" s="12">
        <f t="shared" si="142"/>
        <v>-304</v>
      </c>
      <c r="AD176" s="12">
        <f t="shared" si="143"/>
        <v>-304</v>
      </c>
      <c r="AE176" s="12">
        <f t="shared" si="144"/>
        <v>-25</v>
      </c>
      <c r="AF176" s="12">
        <f t="shared" si="145"/>
        <v>-25</v>
      </c>
      <c r="AG176" s="12">
        <f t="shared" si="146"/>
        <v>-1099.5</v>
      </c>
    </row>
    <row r="177" spans="1:33" x14ac:dyDescent="0.25">
      <c r="B177" s="3" t="s">
        <v>140</v>
      </c>
      <c r="C177" s="13">
        <f>IF(5 = Q177, U177 * -1, U177)</f>
        <v>8790.74</v>
      </c>
      <c r="D177" s="13">
        <f>IF(5 = Q177, V177 * -1, V177)</f>
        <v>8690.8599999999988</v>
      </c>
      <c r="E177" s="13">
        <f>IF(5 = Q177, W177 * -1, W177)</f>
        <v>7925.72</v>
      </c>
      <c r="F177" s="13">
        <f>IF(5 = Q177, X177 * -1, X177)</f>
        <v>9471.84</v>
      </c>
      <c r="G177" s="13">
        <f>IF(5 = Q177, Y177 * -1, Y177)</f>
        <v>7636.4000000000005</v>
      </c>
      <c r="H177" s="13">
        <f>IF(5 = Q177, Z177 * -1, Z177)</f>
        <v>9575.1</v>
      </c>
      <c r="I177" s="13">
        <f>IF(5 = Q177, AA177 * -1, AA177)</f>
        <v>7045.9800000000005</v>
      </c>
      <c r="J177" s="13">
        <f>IF(5 = Q177, AB177 * -1, AB177)</f>
        <v>17142.57</v>
      </c>
      <c r="K177" s="13">
        <f>IF(5 = Q177, AC177 * -1, AC177)</f>
        <v>8497.4100000000017</v>
      </c>
      <c r="L177" s="13">
        <f>IF(5 = Q177, AD177 * -1, AD177)</f>
        <v>13765.84</v>
      </c>
      <c r="M177" s="13">
        <f>IF(5 = Q177, AE177 * -1, AE177)</f>
        <v>12887.05</v>
      </c>
      <c r="N177" s="13">
        <f>IF(5 = Q177, AF177 * -1, AF177)</f>
        <v>18782.830000000002</v>
      </c>
      <c r="O177" s="13">
        <f>IF(5 = Q177, AG177 * -1, AG177)</f>
        <v>130212.34000000003</v>
      </c>
      <c r="Q177" s="14">
        <v>5</v>
      </c>
      <c r="R177" s="17" t="str">
        <f>R176</f>
        <v>Argenta Apartments</v>
      </c>
      <c r="S177" s="17">
        <f>S176</f>
        <v>0</v>
      </c>
      <c r="T177" s="14">
        <f>T176</f>
        <v>0</v>
      </c>
      <c r="U177" s="15">
        <f t="shared" ref="U177:AG177" si="147">SUM(U160:U176)</f>
        <v>-8790.74</v>
      </c>
      <c r="V177" s="15">
        <f t="shared" si="147"/>
        <v>-8690.8599999999988</v>
      </c>
      <c r="W177" s="15">
        <f t="shared" si="147"/>
        <v>-7925.72</v>
      </c>
      <c r="X177" s="15">
        <f t="shared" si="147"/>
        <v>-9471.84</v>
      </c>
      <c r="Y177" s="15">
        <f t="shared" si="147"/>
        <v>-7636.4000000000005</v>
      </c>
      <c r="Z177" s="15">
        <f t="shared" si="147"/>
        <v>-9575.1</v>
      </c>
      <c r="AA177" s="15">
        <f t="shared" si="147"/>
        <v>-7045.9800000000005</v>
      </c>
      <c r="AB177" s="15">
        <f t="shared" si="147"/>
        <v>-17142.57</v>
      </c>
      <c r="AC177" s="15">
        <f t="shared" si="147"/>
        <v>-8497.4100000000017</v>
      </c>
      <c r="AD177" s="15">
        <f t="shared" si="147"/>
        <v>-13765.84</v>
      </c>
      <c r="AE177" s="15">
        <f t="shared" si="147"/>
        <v>-12887.05</v>
      </c>
      <c r="AF177" s="15">
        <f t="shared" si="147"/>
        <v>-18782.830000000002</v>
      </c>
      <c r="AG177" s="15">
        <f t="shared" si="147"/>
        <v>-130212.34000000003</v>
      </c>
    </row>
    <row r="179" spans="1:33" x14ac:dyDescent="0.25">
      <c r="A179" s="18" t="s">
        <v>133</v>
      </c>
    </row>
    <row r="180" spans="1:33" x14ac:dyDescent="0.25">
      <c r="A180" s="10" t="s">
        <v>244</v>
      </c>
      <c r="B180" s="1" t="s">
        <v>245</v>
      </c>
      <c r="C180" s="2">
        <v>875</v>
      </c>
      <c r="D180" s="2">
        <v>875</v>
      </c>
      <c r="E180" s="2">
        <v>875</v>
      </c>
      <c r="F180" s="2">
        <v>875</v>
      </c>
      <c r="G180" s="2">
        <v>875</v>
      </c>
      <c r="H180" s="2">
        <v>875</v>
      </c>
      <c r="I180" s="2">
        <v>875</v>
      </c>
      <c r="J180" s="2">
        <v>875</v>
      </c>
      <c r="K180" s="2">
        <v>875</v>
      </c>
      <c r="L180" s="2">
        <v>875</v>
      </c>
      <c r="M180" s="2">
        <v>875</v>
      </c>
      <c r="N180" s="2">
        <v>875</v>
      </c>
      <c r="O180" s="2">
        <v>10500</v>
      </c>
      <c r="Q180" s="11">
        <v>5</v>
      </c>
      <c r="R180" s="1" t="s">
        <v>320</v>
      </c>
      <c r="U180" s="12">
        <f t="shared" ref="U180:U200" si="148">IF(5 = Q180, C180 * -1, C180)</f>
        <v>-875</v>
      </c>
      <c r="V180" s="12">
        <f t="shared" ref="V180:V200" si="149">IF(5 = Q180, D180 * -1, D180)</f>
        <v>-875</v>
      </c>
      <c r="W180" s="12">
        <f t="shared" ref="W180:W200" si="150">IF(5 = Q180, E180 * -1, E180)</f>
        <v>-875</v>
      </c>
      <c r="X180" s="12">
        <f t="shared" ref="X180:X200" si="151">IF(5 = Q180, F180 * -1, F180)</f>
        <v>-875</v>
      </c>
      <c r="Y180" s="12">
        <f t="shared" ref="Y180:Y200" si="152">IF(5 = Q180, G180 * -1, G180)</f>
        <v>-875</v>
      </c>
      <c r="Z180" s="12">
        <f t="shared" ref="Z180:Z200" si="153">IF(5 = Q180, H180 * -1, H180)</f>
        <v>-875</v>
      </c>
      <c r="AA180" s="12">
        <f t="shared" ref="AA180:AA200" si="154">IF(5 = Q180, I180 * -1, I180)</f>
        <v>-875</v>
      </c>
      <c r="AB180" s="12">
        <f t="shared" ref="AB180:AB200" si="155">IF(5 = Q180, J180 * -1, J180)</f>
        <v>-875</v>
      </c>
      <c r="AC180" s="12">
        <f t="shared" ref="AC180:AC200" si="156">IF(5 = Q180, K180 * -1, K180)</f>
        <v>-875</v>
      </c>
      <c r="AD180" s="12">
        <f t="shared" ref="AD180:AD200" si="157">IF(5 = Q180, L180 * -1, L180)</f>
        <v>-875</v>
      </c>
      <c r="AE180" s="12">
        <f t="shared" ref="AE180:AE200" si="158">IF(5 = Q180, M180 * -1, M180)</f>
        <v>-875</v>
      </c>
      <c r="AF180" s="12">
        <f t="shared" ref="AF180:AF200" si="159">IF(5 = Q180, N180 * -1, N180)</f>
        <v>-875</v>
      </c>
      <c r="AG180" s="12">
        <f t="shared" ref="AG180:AG200" si="160">IF(5 = Q180, O180 * -1, O180)</f>
        <v>-10500</v>
      </c>
    </row>
    <row r="181" spans="1:33" x14ac:dyDescent="0.25">
      <c r="A181" s="10" t="s">
        <v>246</v>
      </c>
      <c r="B181" s="1" t="s">
        <v>247</v>
      </c>
      <c r="C181" s="2">
        <v>262.5</v>
      </c>
      <c r="D181" s="2">
        <v>262.5</v>
      </c>
      <c r="E181" s="2">
        <v>262.5</v>
      </c>
      <c r="F181" s="2">
        <v>262.5</v>
      </c>
      <c r="G181" s="2">
        <v>262.5</v>
      </c>
      <c r="H181" s="2">
        <v>262.5</v>
      </c>
      <c r="I181" s="2">
        <v>262.5</v>
      </c>
      <c r="J181" s="2">
        <v>262.5</v>
      </c>
      <c r="K181" s="2">
        <v>262.5</v>
      </c>
      <c r="L181" s="2">
        <v>262.5</v>
      </c>
      <c r="M181" s="2">
        <v>262.5</v>
      </c>
      <c r="N181" s="2">
        <v>262.5</v>
      </c>
      <c r="O181" s="2">
        <v>3150</v>
      </c>
      <c r="Q181" s="11">
        <v>5</v>
      </c>
      <c r="R181" s="1" t="s">
        <v>320</v>
      </c>
      <c r="U181" s="12">
        <f t="shared" si="148"/>
        <v>-262.5</v>
      </c>
      <c r="V181" s="12">
        <f t="shared" si="149"/>
        <v>-262.5</v>
      </c>
      <c r="W181" s="12">
        <f t="shared" si="150"/>
        <v>-262.5</v>
      </c>
      <c r="X181" s="12">
        <f t="shared" si="151"/>
        <v>-262.5</v>
      </c>
      <c r="Y181" s="12">
        <f t="shared" si="152"/>
        <v>-262.5</v>
      </c>
      <c r="Z181" s="12">
        <f t="shared" si="153"/>
        <v>-262.5</v>
      </c>
      <c r="AA181" s="12">
        <f t="shared" si="154"/>
        <v>-262.5</v>
      </c>
      <c r="AB181" s="12">
        <f t="shared" si="155"/>
        <v>-262.5</v>
      </c>
      <c r="AC181" s="12">
        <f t="shared" si="156"/>
        <v>-262.5</v>
      </c>
      <c r="AD181" s="12">
        <f t="shared" si="157"/>
        <v>-262.5</v>
      </c>
      <c r="AE181" s="12">
        <f t="shared" si="158"/>
        <v>-262.5</v>
      </c>
      <c r="AF181" s="12">
        <f t="shared" si="159"/>
        <v>-262.5</v>
      </c>
      <c r="AG181" s="12">
        <f t="shared" si="160"/>
        <v>-3150</v>
      </c>
    </row>
    <row r="182" spans="1:33" x14ac:dyDescent="0.25">
      <c r="A182" s="10" t="s">
        <v>248</v>
      </c>
      <c r="B182" s="1" t="s">
        <v>249</v>
      </c>
      <c r="C182" s="2">
        <v>700</v>
      </c>
      <c r="D182" s="2">
        <v>700</v>
      </c>
      <c r="E182" s="2">
        <v>700</v>
      </c>
      <c r="F182" s="2">
        <v>700</v>
      </c>
      <c r="G182" s="2">
        <v>700</v>
      </c>
      <c r="H182" s="2">
        <v>700</v>
      </c>
      <c r="I182" s="2">
        <v>700</v>
      </c>
      <c r="J182" s="2">
        <v>700</v>
      </c>
      <c r="K182" s="2">
        <v>700</v>
      </c>
      <c r="L182" s="2">
        <v>700</v>
      </c>
      <c r="M182" s="2">
        <v>700</v>
      </c>
      <c r="N182" s="2">
        <v>700</v>
      </c>
      <c r="O182" s="2">
        <v>8400</v>
      </c>
      <c r="Q182" s="11">
        <v>5</v>
      </c>
      <c r="R182" s="1" t="s">
        <v>320</v>
      </c>
      <c r="U182" s="12">
        <f t="shared" si="148"/>
        <v>-700</v>
      </c>
      <c r="V182" s="12">
        <f t="shared" si="149"/>
        <v>-700</v>
      </c>
      <c r="W182" s="12">
        <f t="shared" si="150"/>
        <v>-700</v>
      </c>
      <c r="X182" s="12">
        <f t="shared" si="151"/>
        <v>-700</v>
      </c>
      <c r="Y182" s="12">
        <f t="shared" si="152"/>
        <v>-700</v>
      </c>
      <c r="Z182" s="12">
        <f t="shared" si="153"/>
        <v>-700</v>
      </c>
      <c r="AA182" s="12">
        <f t="shared" si="154"/>
        <v>-700</v>
      </c>
      <c r="AB182" s="12">
        <f t="shared" si="155"/>
        <v>-700</v>
      </c>
      <c r="AC182" s="12">
        <f t="shared" si="156"/>
        <v>-700</v>
      </c>
      <c r="AD182" s="12">
        <f t="shared" si="157"/>
        <v>-700</v>
      </c>
      <c r="AE182" s="12">
        <f t="shared" si="158"/>
        <v>-700</v>
      </c>
      <c r="AF182" s="12">
        <f t="shared" si="159"/>
        <v>-700</v>
      </c>
      <c r="AG182" s="12">
        <f t="shared" si="160"/>
        <v>-8400</v>
      </c>
    </row>
    <row r="183" spans="1:33" x14ac:dyDescent="0.25">
      <c r="A183" s="10" t="s">
        <v>299</v>
      </c>
      <c r="B183" s="1" t="s">
        <v>316</v>
      </c>
      <c r="C183" s="2">
        <v>0</v>
      </c>
      <c r="D183" s="2">
        <v>0</v>
      </c>
      <c r="E183" s="2">
        <v>0</v>
      </c>
      <c r="F183" s="2">
        <v>0</v>
      </c>
      <c r="G183" s="2">
        <v>12</v>
      </c>
      <c r="H183" s="2">
        <v>0</v>
      </c>
      <c r="I183" s="2">
        <v>0</v>
      </c>
      <c r="J183" s="2">
        <v>0</v>
      </c>
      <c r="K183" s="2">
        <v>0</v>
      </c>
      <c r="L183" s="2">
        <v>0</v>
      </c>
      <c r="M183" s="2">
        <v>0</v>
      </c>
      <c r="N183" s="2">
        <v>0</v>
      </c>
      <c r="O183" s="2">
        <v>12</v>
      </c>
      <c r="Q183" s="11">
        <v>5</v>
      </c>
      <c r="R183" s="1" t="s">
        <v>320</v>
      </c>
      <c r="U183" s="12">
        <f t="shared" si="148"/>
        <v>0</v>
      </c>
      <c r="V183" s="12">
        <f t="shared" si="149"/>
        <v>0</v>
      </c>
      <c r="W183" s="12">
        <f t="shared" si="150"/>
        <v>0</v>
      </c>
      <c r="X183" s="12">
        <f t="shared" si="151"/>
        <v>0</v>
      </c>
      <c r="Y183" s="12">
        <f t="shared" si="152"/>
        <v>-12</v>
      </c>
      <c r="Z183" s="12">
        <f t="shared" si="153"/>
        <v>0</v>
      </c>
      <c r="AA183" s="12">
        <f t="shared" si="154"/>
        <v>0</v>
      </c>
      <c r="AB183" s="12">
        <f t="shared" si="155"/>
        <v>0</v>
      </c>
      <c r="AC183" s="12">
        <f t="shared" si="156"/>
        <v>0</v>
      </c>
      <c r="AD183" s="12">
        <f t="shared" si="157"/>
        <v>0</v>
      </c>
      <c r="AE183" s="12">
        <f t="shared" si="158"/>
        <v>0</v>
      </c>
      <c r="AF183" s="12">
        <f t="shared" si="159"/>
        <v>0</v>
      </c>
      <c r="AG183" s="12">
        <f t="shared" si="160"/>
        <v>-12</v>
      </c>
    </row>
    <row r="184" spans="1:33" x14ac:dyDescent="0.25">
      <c r="A184" s="10" t="s">
        <v>74</v>
      </c>
      <c r="B184" s="1" t="s">
        <v>73</v>
      </c>
      <c r="C184" s="2">
        <v>367.25</v>
      </c>
      <c r="D184" s="2">
        <v>435.25</v>
      </c>
      <c r="E184" s="2">
        <v>969.25</v>
      </c>
      <c r="F184" s="2">
        <v>628.5</v>
      </c>
      <c r="G184" s="2">
        <v>930.5</v>
      </c>
      <c r="H184" s="2">
        <v>1586</v>
      </c>
      <c r="I184" s="2">
        <v>1290.5</v>
      </c>
      <c r="J184" s="2">
        <v>773.75</v>
      </c>
      <c r="K184" s="2">
        <v>737.25</v>
      </c>
      <c r="L184" s="2">
        <v>1082</v>
      </c>
      <c r="M184" s="2">
        <v>2333.75</v>
      </c>
      <c r="N184" s="2">
        <v>6716.75</v>
      </c>
      <c r="O184" s="2">
        <v>17850.75</v>
      </c>
      <c r="Q184" s="11">
        <v>5</v>
      </c>
      <c r="R184" s="1" t="s">
        <v>320</v>
      </c>
      <c r="U184" s="12">
        <f t="shared" si="148"/>
        <v>-367.25</v>
      </c>
      <c r="V184" s="12">
        <f t="shared" si="149"/>
        <v>-435.25</v>
      </c>
      <c r="W184" s="12">
        <f t="shared" si="150"/>
        <v>-969.25</v>
      </c>
      <c r="X184" s="12">
        <f t="shared" si="151"/>
        <v>-628.5</v>
      </c>
      <c r="Y184" s="12">
        <f t="shared" si="152"/>
        <v>-930.5</v>
      </c>
      <c r="Z184" s="12">
        <f t="shared" si="153"/>
        <v>-1586</v>
      </c>
      <c r="AA184" s="12">
        <f t="shared" si="154"/>
        <v>-1290.5</v>
      </c>
      <c r="AB184" s="12">
        <f t="shared" si="155"/>
        <v>-773.75</v>
      </c>
      <c r="AC184" s="12">
        <f t="shared" si="156"/>
        <v>-737.25</v>
      </c>
      <c r="AD184" s="12">
        <f t="shared" si="157"/>
        <v>-1082</v>
      </c>
      <c r="AE184" s="12">
        <f t="shared" si="158"/>
        <v>-2333.75</v>
      </c>
      <c r="AF184" s="12">
        <f t="shared" si="159"/>
        <v>-6716.75</v>
      </c>
      <c r="AG184" s="12">
        <f t="shared" si="160"/>
        <v>-17850.75</v>
      </c>
    </row>
    <row r="185" spans="1:33" x14ac:dyDescent="0.25">
      <c r="A185" s="10" t="s">
        <v>341</v>
      </c>
      <c r="B185" s="1" t="s">
        <v>342</v>
      </c>
      <c r="C185" s="2">
        <v>0</v>
      </c>
      <c r="D185" s="2">
        <v>0</v>
      </c>
      <c r="E185" s="2">
        <v>0</v>
      </c>
      <c r="F185" s="2">
        <v>176.16</v>
      </c>
      <c r="G185" s="2">
        <v>0</v>
      </c>
      <c r="H185" s="2">
        <v>0</v>
      </c>
      <c r="I185" s="2">
        <v>0</v>
      </c>
      <c r="J185" s="2">
        <v>81.78</v>
      </c>
      <c r="K185" s="2">
        <v>0</v>
      </c>
      <c r="L185" s="2">
        <v>0</v>
      </c>
      <c r="M185" s="2">
        <v>0</v>
      </c>
      <c r="N185" s="2">
        <v>0</v>
      </c>
      <c r="O185" s="2">
        <v>257.94</v>
      </c>
      <c r="Q185" s="11">
        <v>5</v>
      </c>
      <c r="R185" s="1" t="s">
        <v>320</v>
      </c>
      <c r="U185" s="12">
        <f t="shared" si="148"/>
        <v>0</v>
      </c>
      <c r="V185" s="12">
        <f t="shared" si="149"/>
        <v>0</v>
      </c>
      <c r="W185" s="12">
        <f t="shared" si="150"/>
        <v>0</v>
      </c>
      <c r="X185" s="12">
        <f t="shared" si="151"/>
        <v>-176.16</v>
      </c>
      <c r="Y185" s="12">
        <f t="shared" si="152"/>
        <v>0</v>
      </c>
      <c r="Z185" s="12">
        <f t="shared" si="153"/>
        <v>0</v>
      </c>
      <c r="AA185" s="12">
        <f t="shared" si="154"/>
        <v>0</v>
      </c>
      <c r="AB185" s="12">
        <f t="shared" si="155"/>
        <v>-81.78</v>
      </c>
      <c r="AC185" s="12">
        <f t="shared" si="156"/>
        <v>0</v>
      </c>
      <c r="AD185" s="12">
        <f t="shared" si="157"/>
        <v>0</v>
      </c>
      <c r="AE185" s="12">
        <f t="shared" si="158"/>
        <v>0</v>
      </c>
      <c r="AF185" s="12">
        <f t="shared" si="159"/>
        <v>0</v>
      </c>
      <c r="AG185" s="12">
        <f t="shared" si="160"/>
        <v>-257.94</v>
      </c>
    </row>
    <row r="186" spans="1:33" x14ac:dyDescent="0.25">
      <c r="A186" s="10" t="s">
        <v>72</v>
      </c>
      <c r="B186" s="1" t="s">
        <v>71</v>
      </c>
      <c r="C186" s="2">
        <v>503.25</v>
      </c>
      <c r="D186" s="2">
        <v>485.8</v>
      </c>
      <c r="E186" s="2">
        <v>538.91999999999996</v>
      </c>
      <c r="F186" s="2">
        <v>473.18</v>
      </c>
      <c r="G186" s="2">
        <v>405.99</v>
      </c>
      <c r="H186" s="2">
        <v>1521.13</v>
      </c>
      <c r="I186" s="2">
        <v>371.48</v>
      </c>
      <c r="J186" s="2">
        <v>443.38</v>
      </c>
      <c r="K186" s="2">
        <v>2743.59</v>
      </c>
      <c r="L186" s="2">
        <v>645.05999999999995</v>
      </c>
      <c r="M186" s="2">
        <v>846.16</v>
      </c>
      <c r="N186" s="2">
        <v>995.07</v>
      </c>
      <c r="O186" s="2">
        <v>9973.01</v>
      </c>
      <c r="Q186" s="11">
        <v>5</v>
      </c>
      <c r="R186" s="1" t="s">
        <v>320</v>
      </c>
      <c r="U186" s="12">
        <f t="shared" si="148"/>
        <v>-503.25</v>
      </c>
      <c r="V186" s="12">
        <f t="shared" si="149"/>
        <v>-485.8</v>
      </c>
      <c r="W186" s="12">
        <f t="shared" si="150"/>
        <v>-538.91999999999996</v>
      </c>
      <c r="X186" s="12">
        <f t="shared" si="151"/>
        <v>-473.18</v>
      </c>
      <c r="Y186" s="12">
        <f t="shared" si="152"/>
        <v>-405.99</v>
      </c>
      <c r="Z186" s="12">
        <f t="shared" si="153"/>
        <v>-1521.13</v>
      </c>
      <c r="AA186" s="12">
        <f t="shared" si="154"/>
        <v>-371.48</v>
      </c>
      <c r="AB186" s="12">
        <f t="shared" si="155"/>
        <v>-443.38</v>
      </c>
      <c r="AC186" s="12">
        <f t="shared" si="156"/>
        <v>-2743.59</v>
      </c>
      <c r="AD186" s="12">
        <f t="shared" si="157"/>
        <v>-645.05999999999995</v>
      </c>
      <c r="AE186" s="12">
        <f t="shared" si="158"/>
        <v>-846.16</v>
      </c>
      <c r="AF186" s="12">
        <f t="shared" si="159"/>
        <v>-995.07</v>
      </c>
      <c r="AG186" s="12">
        <f t="shared" si="160"/>
        <v>-9973.01</v>
      </c>
    </row>
    <row r="187" spans="1:33" x14ac:dyDescent="0.25">
      <c r="A187" s="10" t="s">
        <v>70</v>
      </c>
      <c r="B187" s="1" t="s">
        <v>69</v>
      </c>
      <c r="C187" s="2">
        <v>477</v>
      </c>
      <c r="D187" s="2">
        <v>810.02</v>
      </c>
      <c r="E187" s="2">
        <v>1838.2</v>
      </c>
      <c r="F187" s="2">
        <v>985.92</v>
      </c>
      <c r="G187" s="2">
        <v>827</v>
      </c>
      <c r="H187" s="2">
        <v>988</v>
      </c>
      <c r="I187" s="2">
        <v>877</v>
      </c>
      <c r="J187" s="2">
        <v>1277</v>
      </c>
      <c r="K187" s="2">
        <v>877</v>
      </c>
      <c r="L187" s="2">
        <v>877</v>
      </c>
      <c r="M187" s="2">
        <v>1125.69</v>
      </c>
      <c r="N187" s="2">
        <v>1462.59</v>
      </c>
      <c r="O187" s="2">
        <v>12422.42</v>
      </c>
      <c r="Q187" s="11">
        <v>5</v>
      </c>
      <c r="R187" s="1" t="s">
        <v>320</v>
      </c>
      <c r="U187" s="12">
        <f t="shared" si="148"/>
        <v>-477</v>
      </c>
      <c r="V187" s="12">
        <f t="shared" si="149"/>
        <v>-810.02</v>
      </c>
      <c r="W187" s="12">
        <f t="shared" si="150"/>
        <v>-1838.2</v>
      </c>
      <c r="X187" s="12">
        <f t="shared" si="151"/>
        <v>-985.92</v>
      </c>
      <c r="Y187" s="12">
        <f t="shared" si="152"/>
        <v>-827</v>
      </c>
      <c r="Z187" s="12">
        <f t="shared" si="153"/>
        <v>-988</v>
      </c>
      <c r="AA187" s="12">
        <f t="shared" si="154"/>
        <v>-877</v>
      </c>
      <c r="AB187" s="12">
        <f t="shared" si="155"/>
        <v>-1277</v>
      </c>
      <c r="AC187" s="12">
        <f t="shared" si="156"/>
        <v>-877</v>
      </c>
      <c r="AD187" s="12">
        <f t="shared" si="157"/>
        <v>-877</v>
      </c>
      <c r="AE187" s="12">
        <f t="shared" si="158"/>
        <v>-1125.69</v>
      </c>
      <c r="AF187" s="12">
        <f t="shared" si="159"/>
        <v>-1462.59</v>
      </c>
      <c r="AG187" s="12">
        <f t="shared" si="160"/>
        <v>-12422.42</v>
      </c>
    </row>
    <row r="188" spans="1:33" x14ac:dyDescent="0.25">
      <c r="A188" s="10" t="s">
        <v>343</v>
      </c>
      <c r="B188" s="1" t="s">
        <v>344</v>
      </c>
      <c r="C188" s="2">
        <v>0</v>
      </c>
      <c r="D188" s="2">
        <v>0</v>
      </c>
      <c r="E188" s="2">
        <v>0</v>
      </c>
      <c r="F188" s="2">
        <v>0</v>
      </c>
      <c r="G188" s="2">
        <v>0</v>
      </c>
      <c r="H188" s="2">
        <v>122.88</v>
      </c>
      <c r="I188" s="2">
        <v>0</v>
      </c>
      <c r="J188" s="2">
        <v>0</v>
      </c>
      <c r="K188" s="2">
        <v>0</v>
      </c>
      <c r="L188" s="2">
        <v>119.12</v>
      </c>
      <c r="M188" s="2">
        <v>0</v>
      </c>
      <c r="N188" s="2">
        <v>0</v>
      </c>
      <c r="O188" s="2">
        <v>242</v>
      </c>
      <c r="Q188" s="11">
        <v>5</v>
      </c>
      <c r="R188" s="1" t="s">
        <v>320</v>
      </c>
      <c r="U188" s="12">
        <f t="shared" si="148"/>
        <v>0</v>
      </c>
      <c r="V188" s="12">
        <f t="shared" si="149"/>
        <v>0</v>
      </c>
      <c r="W188" s="12">
        <f t="shared" si="150"/>
        <v>0</v>
      </c>
      <c r="X188" s="12">
        <f t="shared" si="151"/>
        <v>0</v>
      </c>
      <c r="Y188" s="12">
        <f t="shared" si="152"/>
        <v>0</v>
      </c>
      <c r="Z188" s="12">
        <f t="shared" si="153"/>
        <v>-122.88</v>
      </c>
      <c r="AA188" s="12">
        <f t="shared" si="154"/>
        <v>0</v>
      </c>
      <c r="AB188" s="12">
        <f t="shared" si="155"/>
        <v>0</v>
      </c>
      <c r="AC188" s="12">
        <f t="shared" si="156"/>
        <v>0</v>
      </c>
      <c r="AD188" s="12">
        <f t="shared" si="157"/>
        <v>-119.12</v>
      </c>
      <c r="AE188" s="12">
        <f t="shared" si="158"/>
        <v>0</v>
      </c>
      <c r="AF188" s="12">
        <f t="shared" si="159"/>
        <v>0</v>
      </c>
      <c r="AG188" s="12">
        <f t="shared" si="160"/>
        <v>-242</v>
      </c>
    </row>
    <row r="189" spans="1:33" x14ac:dyDescent="0.25">
      <c r="A189" s="10" t="s">
        <v>139</v>
      </c>
      <c r="B189" s="1" t="s">
        <v>138</v>
      </c>
      <c r="C189" s="2">
        <v>990</v>
      </c>
      <c r="D189" s="2">
        <v>0</v>
      </c>
      <c r="E189" s="2">
        <v>270</v>
      </c>
      <c r="F189" s="2">
        <v>0</v>
      </c>
      <c r="G189" s="2">
        <v>0</v>
      </c>
      <c r="H189" s="2">
        <v>0</v>
      </c>
      <c r="I189" s="2">
        <v>0</v>
      </c>
      <c r="J189" s="2">
        <v>370</v>
      </c>
      <c r="K189" s="2">
        <v>0</v>
      </c>
      <c r="L189" s="2">
        <v>0</v>
      </c>
      <c r="M189" s="2">
        <v>0</v>
      </c>
      <c r="N189" s="2">
        <v>0</v>
      </c>
      <c r="O189" s="2">
        <v>1630</v>
      </c>
      <c r="Q189" s="11">
        <v>5</v>
      </c>
      <c r="R189" s="1" t="s">
        <v>320</v>
      </c>
      <c r="U189" s="12">
        <f t="shared" si="148"/>
        <v>-990</v>
      </c>
      <c r="V189" s="12">
        <f t="shared" si="149"/>
        <v>0</v>
      </c>
      <c r="W189" s="12">
        <f t="shared" si="150"/>
        <v>-270</v>
      </c>
      <c r="X189" s="12">
        <f t="shared" si="151"/>
        <v>0</v>
      </c>
      <c r="Y189" s="12">
        <f t="shared" si="152"/>
        <v>0</v>
      </c>
      <c r="Z189" s="12">
        <f t="shared" si="153"/>
        <v>0</v>
      </c>
      <c r="AA189" s="12">
        <f t="shared" si="154"/>
        <v>0</v>
      </c>
      <c r="AB189" s="12">
        <f t="shared" si="155"/>
        <v>-370</v>
      </c>
      <c r="AC189" s="12">
        <f t="shared" si="156"/>
        <v>0</v>
      </c>
      <c r="AD189" s="12">
        <f t="shared" si="157"/>
        <v>0</v>
      </c>
      <c r="AE189" s="12">
        <f t="shared" si="158"/>
        <v>0</v>
      </c>
      <c r="AF189" s="12">
        <f t="shared" si="159"/>
        <v>0</v>
      </c>
      <c r="AG189" s="12">
        <f t="shared" si="160"/>
        <v>-1630</v>
      </c>
    </row>
    <row r="190" spans="1:33" x14ac:dyDescent="0.25">
      <c r="A190" s="10" t="s">
        <v>137</v>
      </c>
      <c r="B190" s="1" t="s">
        <v>136</v>
      </c>
      <c r="C190" s="2">
        <v>0</v>
      </c>
      <c r="D190" s="2">
        <v>416.29</v>
      </c>
      <c r="E190" s="2">
        <v>114.93</v>
      </c>
      <c r="F190" s="2">
        <v>0</v>
      </c>
      <c r="G190" s="2">
        <v>0</v>
      </c>
      <c r="H190" s="2">
        <v>380.11</v>
      </c>
      <c r="I190" s="2">
        <v>0</v>
      </c>
      <c r="J190" s="2">
        <v>0</v>
      </c>
      <c r="K190" s="2">
        <v>0</v>
      </c>
      <c r="L190" s="2">
        <v>207.03</v>
      </c>
      <c r="M190" s="2">
        <v>200</v>
      </c>
      <c r="N190" s="2">
        <v>456.17</v>
      </c>
      <c r="O190" s="2">
        <v>1774.53</v>
      </c>
      <c r="Q190" s="11">
        <v>5</v>
      </c>
      <c r="R190" s="1" t="s">
        <v>320</v>
      </c>
      <c r="U190" s="12">
        <f t="shared" si="148"/>
        <v>0</v>
      </c>
      <c r="V190" s="12">
        <f t="shared" si="149"/>
        <v>-416.29</v>
      </c>
      <c r="W190" s="12">
        <f t="shared" si="150"/>
        <v>-114.93</v>
      </c>
      <c r="X190" s="12">
        <f t="shared" si="151"/>
        <v>0</v>
      </c>
      <c r="Y190" s="12">
        <f t="shared" si="152"/>
        <v>0</v>
      </c>
      <c r="Z190" s="12">
        <f t="shared" si="153"/>
        <v>-380.11</v>
      </c>
      <c r="AA190" s="12">
        <f t="shared" si="154"/>
        <v>0</v>
      </c>
      <c r="AB190" s="12">
        <f t="shared" si="155"/>
        <v>0</v>
      </c>
      <c r="AC190" s="12">
        <f t="shared" si="156"/>
        <v>0</v>
      </c>
      <c r="AD190" s="12">
        <f t="shared" si="157"/>
        <v>-207.03</v>
      </c>
      <c r="AE190" s="12">
        <f t="shared" si="158"/>
        <v>-200</v>
      </c>
      <c r="AF190" s="12">
        <f t="shared" si="159"/>
        <v>-456.17</v>
      </c>
      <c r="AG190" s="12">
        <f t="shared" si="160"/>
        <v>-1774.53</v>
      </c>
    </row>
    <row r="191" spans="1:33" x14ac:dyDescent="0.25">
      <c r="A191" s="10" t="s">
        <v>218</v>
      </c>
      <c r="B191" s="1" t="s">
        <v>219</v>
      </c>
      <c r="C191" s="2">
        <v>0</v>
      </c>
      <c r="D191" s="2">
        <v>0</v>
      </c>
      <c r="E191" s="2">
        <v>0</v>
      </c>
      <c r="F191" s="2">
        <v>75.75</v>
      </c>
      <c r="G191" s="2">
        <v>0</v>
      </c>
      <c r="H191" s="2">
        <v>0</v>
      </c>
      <c r="I191" s="2">
        <v>54.18</v>
      </c>
      <c r="J191" s="2">
        <v>0</v>
      </c>
      <c r="K191" s="2">
        <v>140.76</v>
      </c>
      <c r="L191" s="2">
        <v>0</v>
      </c>
      <c r="M191" s="2">
        <v>145.91999999999999</v>
      </c>
      <c r="N191" s="2">
        <v>284.02</v>
      </c>
      <c r="O191" s="2">
        <v>700.63</v>
      </c>
      <c r="Q191" s="11">
        <v>5</v>
      </c>
      <c r="R191" s="1" t="s">
        <v>320</v>
      </c>
      <c r="U191" s="12">
        <f t="shared" si="148"/>
        <v>0</v>
      </c>
      <c r="V191" s="12">
        <f t="shared" si="149"/>
        <v>0</v>
      </c>
      <c r="W191" s="12">
        <f t="shared" si="150"/>
        <v>0</v>
      </c>
      <c r="X191" s="12">
        <f t="shared" si="151"/>
        <v>-75.75</v>
      </c>
      <c r="Y191" s="12">
        <f t="shared" si="152"/>
        <v>0</v>
      </c>
      <c r="Z191" s="12">
        <f t="shared" si="153"/>
        <v>0</v>
      </c>
      <c r="AA191" s="12">
        <f t="shared" si="154"/>
        <v>-54.18</v>
      </c>
      <c r="AB191" s="12">
        <f t="shared" si="155"/>
        <v>0</v>
      </c>
      <c r="AC191" s="12">
        <f t="shared" si="156"/>
        <v>-140.76</v>
      </c>
      <c r="AD191" s="12">
        <f t="shared" si="157"/>
        <v>0</v>
      </c>
      <c r="AE191" s="12">
        <f t="shared" si="158"/>
        <v>-145.91999999999999</v>
      </c>
      <c r="AF191" s="12">
        <f t="shared" si="159"/>
        <v>-284.02</v>
      </c>
      <c r="AG191" s="12">
        <f t="shared" si="160"/>
        <v>-700.63</v>
      </c>
    </row>
    <row r="192" spans="1:33" x14ac:dyDescent="0.25">
      <c r="A192" s="10" t="s">
        <v>68</v>
      </c>
      <c r="B192" s="1" t="s">
        <v>67</v>
      </c>
      <c r="C192" s="2">
        <v>0</v>
      </c>
      <c r="D192" s="2">
        <v>611.91</v>
      </c>
      <c r="E192" s="2">
        <v>17.87</v>
      </c>
      <c r="F192" s="2">
        <v>0</v>
      </c>
      <c r="G192" s="2">
        <v>0</v>
      </c>
      <c r="H192" s="2">
        <v>707.4</v>
      </c>
      <c r="I192" s="2">
        <v>126.65</v>
      </c>
      <c r="J192" s="2">
        <v>0</v>
      </c>
      <c r="K192" s="2">
        <v>18.940000000000001</v>
      </c>
      <c r="L192" s="2">
        <v>380.84</v>
      </c>
      <c r="M192" s="2">
        <v>39.03</v>
      </c>
      <c r="N192" s="2">
        <v>198.06</v>
      </c>
      <c r="O192" s="2">
        <v>2100.6999999999998</v>
      </c>
      <c r="Q192" s="11">
        <v>5</v>
      </c>
      <c r="R192" s="1" t="s">
        <v>320</v>
      </c>
      <c r="U192" s="12">
        <f t="shared" si="148"/>
        <v>0</v>
      </c>
      <c r="V192" s="12">
        <f t="shared" si="149"/>
        <v>-611.91</v>
      </c>
      <c r="W192" s="12">
        <f t="shared" si="150"/>
        <v>-17.87</v>
      </c>
      <c r="X192" s="12">
        <f t="shared" si="151"/>
        <v>0</v>
      </c>
      <c r="Y192" s="12">
        <f t="shared" si="152"/>
        <v>0</v>
      </c>
      <c r="Z192" s="12">
        <f t="shared" si="153"/>
        <v>-707.4</v>
      </c>
      <c r="AA192" s="12">
        <f t="shared" si="154"/>
        <v>-126.65</v>
      </c>
      <c r="AB192" s="12">
        <f t="shared" si="155"/>
        <v>0</v>
      </c>
      <c r="AC192" s="12">
        <f t="shared" si="156"/>
        <v>-18.940000000000001</v>
      </c>
      <c r="AD192" s="12">
        <f t="shared" si="157"/>
        <v>-380.84</v>
      </c>
      <c r="AE192" s="12">
        <f t="shared" si="158"/>
        <v>-39.03</v>
      </c>
      <c r="AF192" s="12">
        <f t="shared" si="159"/>
        <v>-198.06</v>
      </c>
      <c r="AG192" s="12">
        <f t="shared" si="160"/>
        <v>-2100.6999999999998</v>
      </c>
    </row>
    <row r="193" spans="1:33" x14ac:dyDescent="0.25">
      <c r="A193" s="10" t="s">
        <v>64</v>
      </c>
      <c r="B193" s="1" t="s">
        <v>63</v>
      </c>
      <c r="C193" s="2">
        <v>316.24</v>
      </c>
      <c r="D193" s="2">
        <v>0</v>
      </c>
      <c r="E193" s="2">
        <v>0</v>
      </c>
      <c r="F193" s="2">
        <v>0</v>
      </c>
      <c r="G193" s="2">
        <v>0</v>
      </c>
      <c r="H193" s="2">
        <v>148.08000000000001</v>
      </c>
      <c r="I193" s="2">
        <v>-119.08</v>
      </c>
      <c r="J193" s="2">
        <v>0</v>
      </c>
      <c r="K193" s="2">
        <v>66.5</v>
      </c>
      <c r="L193" s="2">
        <v>0</v>
      </c>
      <c r="M193" s="2">
        <v>0</v>
      </c>
      <c r="N193" s="2">
        <v>0</v>
      </c>
      <c r="O193" s="2">
        <v>411.74</v>
      </c>
      <c r="Q193" s="11">
        <v>5</v>
      </c>
      <c r="R193" s="1" t="s">
        <v>320</v>
      </c>
      <c r="U193" s="12">
        <f t="shared" si="148"/>
        <v>-316.24</v>
      </c>
      <c r="V193" s="12">
        <f t="shared" si="149"/>
        <v>0</v>
      </c>
      <c r="W193" s="12">
        <f t="shared" si="150"/>
        <v>0</v>
      </c>
      <c r="X193" s="12">
        <f t="shared" si="151"/>
        <v>0</v>
      </c>
      <c r="Y193" s="12">
        <f t="shared" si="152"/>
        <v>0</v>
      </c>
      <c r="Z193" s="12">
        <f t="shared" si="153"/>
        <v>-148.08000000000001</v>
      </c>
      <c r="AA193" s="12">
        <f t="shared" si="154"/>
        <v>119.08</v>
      </c>
      <c r="AB193" s="12">
        <f t="shared" si="155"/>
        <v>0</v>
      </c>
      <c r="AC193" s="12">
        <f t="shared" si="156"/>
        <v>-66.5</v>
      </c>
      <c r="AD193" s="12">
        <f t="shared" si="157"/>
        <v>0</v>
      </c>
      <c r="AE193" s="12">
        <f t="shared" si="158"/>
        <v>0</v>
      </c>
      <c r="AF193" s="12">
        <f t="shared" si="159"/>
        <v>0</v>
      </c>
      <c r="AG193" s="12">
        <f t="shared" si="160"/>
        <v>-411.74</v>
      </c>
    </row>
    <row r="194" spans="1:33" x14ac:dyDescent="0.25">
      <c r="A194" s="10" t="s">
        <v>62</v>
      </c>
      <c r="B194" s="1" t="s">
        <v>61</v>
      </c>
      <c r="C194" s="2">
        <v>1208.71</v>
      </c>
      <c r="D194" s="2">
        <v>3626.11</v>
      </c>
      <c r="E194" s="2">
        <v>2417.41</v>
      </c>
      <c r="F194" s="2">
        <v>2250.9899999999998</v>
      </c>
      <c r="G194" s="2">
        <v>2306.75</v>
      </c>
      <c r="H194" s="2">
        <v>2700.96</v>
      </c>
      <c r="I194" s="2">
        <v>2605.75</v>
      </c>
      <c r="J194" s="2">
        <v>2605.75</v>
      </c>
      <c r="K194" s="2">
        <v>2605.75</v>
      </c>
      <c r="L194" s="2">
        <v>2747.35</v>
      </c>
      <c r="M194" s="2">
        <v>2605.75</v>
      </c>
      <c r="N194" s="2">
        <v>2853.87</v>
      </c>
      <c r="O194" s="2">
        <v>30535.15</v>
      </c>
      <c r="Q194" s="11">
        <v>5</v>
      </c>
      <c r="R194" s="1" t="s">
        <v>320</v>
      </c>
      <c r="U194" s="12">
        <f t="shared" si="148"/>
        <v>-1208.71</v>
      </c>
      <c r="V194" s="12">
        <f t="shared" si="149"/>
        <v>-3626.11</v>
      </c>
      <c r="W194" s="12">
        <f t="shared" si="150"/>
        <v>-2417.41</v>
      </c>
      <c r="X194" s="12">
        <f t="shared" si="151"/>
        <v>-2250.9899999999998</v>
      </c>
      <c r="Y194" s="12">
        <f t="shared" si="152"/>
        <v>-2306.75</v>
      </c>
      <c r="Z194" s="12">
        <f t="shared" si="153"/>
        <v>-2700.96</v>
      </c>
      <c r="AA194" s="12">
        <f t="shared" si="154"/>
        <v>-2605.75</v>
      </c>
      <c r="AB194" s="12">
        <f t="shared" si="155"/>
        <v>-2605.75</v>
      </c>
      <c r="AC194" s="12">
        <f t="shared" si="156"/>
        <v>-2605.75</v>
      </c>
      <c r="AD194" s="12">
        <f t="shared" si="157"/>
        <v>-2747.35</v>
      </c>
      <c r="AE194" s="12">
        <f t="shared" si="158"/>
        <v>-2605.75</v>
      </c>
      <c r="AF194" s="12">
        <f t="shared" si="159"/>
        <v>-2853.87</v>
      </c>
      <c r="AG194" s="12">
        <f t="shared" si="160"/>
        <v>-30535.15</v>
      </c>
    </row>
    <row r="195" spans="1:33" x14ac:dyDescent="0.25">
      <c r="A195" s="10" t="s">
        <v>300</v>
      </c>
      <c r="B195" s="1" t="s">
        <v>317</v>
      </c>
      <c r="C195" s="2">
        <v>0</v>
      </c>
      <c r="D195" s="2">
        <v>0</v>
      </c>
      <c r="E195" s="2">
        <v>0</v>
      </c>
      <c r="F195" s="2">
        <v>0</v>
      </c>
      <c r="G195" s="2">
        <v>0</v>
      </c>
      <c r="H195" s="2">
        <v>0</v>
      </c>
      <c r="I195" s="2">
        <v>0</v>
      </c>
      <c r="J195" s="2">
        <v>0</v>
      </c>
      <c r="K195" s="2">
        <v>0</v>
      </c>
      <c r="L195" s="2">
        <v>0</v>
      </c>
      <c r="M195" s="2">
        <v>0</v>
      </c>
      <c r="N195" s="2">
        <v>574.20000000000005</v>
      </c>
      <c r="O195" s="2">
        <v>574.20000000000005</v>
      </c>
      <c r="Q195" s="11">
        <v>5</v>
      </c>
      <c r="R195" s="1" t="s">
        <v>320</v>
      </c>
      <c r="U195" s="12">
        <f t="shared" si="148"/>
        <v>0</v>
      </c>
      <c r="V195" s="12">
        <f t="shared" si="149"/>
        <v>0</v>
      </c>
      <c r="W195" s="12">
        <f t="shared" si="150"/>
        <v>0</v>
      </c>
      <c r="X195" s="12">
        <f t="shared" si="151"/>
        <v>0</v>
      </c>
      <c r="Y195" s="12">
        <f t="shared" si="152"/>
        <v>0</v>
      </c>
      <c r="Z195" s="12">
        <f t="shared" si="153"/>
        <v>0</v>
      </c>
      <c r="AA195" s="12">
        <f t="shared" si="154"/>
        <v>0</v>
      </c>
      <c r="AB195" s="12">
        <f t="shared" si="155"/>
        <v>0</v>
      </c>
      <c r="AC195" s="12">
        <f t="shared" si="156"/>
        <v>0</v>
      </c>
      <c r="AD195" s="12">
        <f t="shared" si="157"/>
        <v>0</v>
      </c>
      <c r="AE195" s="12">
        <f t="shared" si="158"/>
        <v>0</v>
      </c>
      <c r="AF195" s="12">
        <f t="shared" si="159"/>
        <v>-574.20000000000005</v>
      </c>
      <c r="AG195" s="12">
        <f t="shared" si="160"/>
        <v>-574.20000000000005</v>
      </c>
    </row>
    <row r="196" spans="1:33" x14ac:dyDescent="0.25">
      <c r="A196" s="10" t="s">
        <v>59</v>
      </c>
      <c r="B196" s="1" t="s">
        <v>60</v>
      </c>
      <c r="C196" s="2">
        <v>412.08</v>
      </c>
      <c r="D196" s="2">
        <v>412.04</v>
      </c>
      <c r="E196" s="2">
        <v>412.04</v>
      </c>
      <c r="F196" s="2">
        <v>412.04</v>
      </c>
      <c r="G196" s="2">
        <v>412.04</v>
      </c>
      <c r="H196" s="2">
        <v>412.04</v>
      </c>
      <c r="I196" s="2">
        <v>0</v>
      </c>
      <c r="J196" s="2">
        <v>214.1</v>
      </c>
      <c r="K196" s="2">
        <v>214.1</v>
      </c>
      <c r="L196" s="2">
        <v>214.1</v>
      </c>
      <c r="M196" s="2">
        <v>214.1</v>
      </c>
      <c r="N196" s="2">
        <v>856.4</v>
      </c>
      <c r="O196" s="2">
        <v>4185.08</v>
      </c>
      <c r="Q196" s="11">
        <v>5</v>
      </c>
      <c r="R196" s="1" t="s">
        <v>320</v>
      </c>
      <c r="U196" s="12">
        <f t="shared" si="148"/>
        <v>-412.08</v>
      </c>
      <c r="V196" s="12">
        <f t="shared" si="149"/>
        <v>-412.04</v>
      </c>
      <c r="W196" s="12">
        <f t="shared" si="150"/>
        <v>-412.04</v>
      </c>
      <c r="X196" s="12">
        <f t="shared" si="151"/>
        <v>-412.04</v>
      </c>
      <c r="Y196" s="12">
        <f t="shared" si="152"/>
        <v>-412.04</v>
      </c>
      <c r="Z196" s="12">
        <f t="shared" si="153"/>
        <v>-412.04</v>
      </c>
      <c r="AA196" s="12">
        <f t="shared" si="154"/>
        <v>0</v>
      </c>
      <c r="AB196" s="12">
        <f t="shared" si="155"/>
        <v>-214.1</v>
      </c>
      <c r="AC196" s="12">
        <f t="shared" si="156"/>
        <v>-214.1</v>
      </c>
      <c r="AD196" s="12">
        <f t="shared" si="157"/>
        <v>-214.1</v>
      </c>
      <c r="AE196" s="12">
        <f t="shared" si="158"/>
        <v>-214.1</v>
      </c>
      <c r="AF196" s="12">
        <f t="shared" si="159"/>
        <v>-856.4</v>
      </c>
      <c r="AG196" s="12">
        <f t="shared" si="160"/>
        <v>-4185.08</v>
      </c>
    </row>
    <row r="197" spans="1:33" x14ac:dyDescent="0.25">
      <c r="A197" s="10" t="s">
        <v>58</v>
      </c>
      <c r="B197" s="1" t="s">
        <v>57</v>
      </c>
      <c r="C197" s="2">
        <v>338.66</v>
      </c>
      <c r="D197" s="2">
        <v>156.83000000000001</v>
      </c>
      <c r="E197" s="2">
        <v>156.83000000000001</v>
      </c>
      <c r="F197" s="2">
        <v>375.78</v>
      </c>
      <c r="G197" s="2">
        <v>156.83000000000001</v>
      </c>
      <c r="H197" s="2">
        <v>1026.83</v>
      </c>
      <c r="I197" s="2">
        <v>181.83</v>
      </c>
      <c r="J197" s="2">
        <v>156.83000000000001</v>
      </c>
      <c r="K197" s="2">
        <v>156.83000000000001</v>
      </c>
      <c r="L197" s="2">
        <v>231.83</v>
      </c>
      <c r="M197" s="2">
        <v>2038.83</v>
      </c>
      <c r="N197" s="2">
        <v>-498.88</v>
      </c>
      <c r="O197" s="2">
        <v>4479.03</v>
      </c>
      <c r="Q197" s="11">
        <v>5</v>
      </c>
      <c r="R197" s="1" t="s">
        <v>320</v>
      </c>
      <c r="U197" s="12">
        <f t="shared" si="148"/>
        <v>-338.66</v>
      </c>
      <c r="V197" s="12">
        <f t="shared" si="149"/>
        <v>-156.83000000000001</v>
      </c>
      <c r="W197" s="12">
        <f t="shared" si="150"/>
        <v>-156.83000000000001</v>
      </c>
      <c r="X197" s="12">
        <f t="shared" si="151"/>
        <v>-375.78</v>
      </c>
      <c r="Y197" s="12">
        <f t="shared" si="152"/>
        <v>-156.83000000000001</v>
      </c>
      <c r="Z197" s="12">
        <f t="shared" si="153"/>
        <v>-1026.83</v>
      </c>
      <c r="AA197" s="12">
        <f t="shared" si="154"/>
        <v>-181.83</v>
      </c>
      <c r="AB197" s="12">
        <f t="shared" si="155"/>
        <v>-156.83000000000001</v>
      </c>
      <c r="AC197" s="12">
        <f t="shared" si="156"/>
        <v>-156.83000000000001</v>
      </c>
      <c r="AD197" s="12">
        <f t="shared" si="157"/>
        <v>-231.83</v>
      </c>
      <c r="AE197" s="12">
        <f t="shared" si="158"/>
        <v>-2038.83</v>
      </c>
      <c r="AF197" s="12">
        <f t="shared" si="159"/>
        <v>498.88</v>
      </c>
      <c r="AG197" s="12">
        <f t="shared" si="160"/>
        <v>-4479.03</v>
      </c>
    </row>
    <row r="198" spans="1:33" x14ac:dyDescent="0.25">
      <c r="A198" s="10" t="s">
        <v>345</v>
      </c>
      <c r="B198" s="1" t="s">
        <v>346</v>
      </c>
      <c r="C198" s="2">
        <v>849.05</v>
      </c>
      <c r="D198" s="2">
        <v>478.22</v>
      </c>
      <c r="E198" s="2">
        <v>288.69</v>
      </c>
      <c r="F198" s="2">
        <v>339.98</v>
      </c>
      <c r="G198" s="2">
        <v>132.25</v>
      </c>
      <c r="H198" s="2">
        <v>291.24</v>
      </c>
      <c r="I198" s="2">
        <v>580.70000000000005</v>
      </c>
      <c r="J198" s="2">
        <v>595.26</v>
      </c>
      <c r="K198" s="2">
        <v>339.57</v>
      </c>
      <c r="L198" s="2">
        <v>63.69</v>
      </c>
      <c r="M198" s="2">
        <v>425.83</v>
      </c>
      <c r="N198" s="2">
        <v>304.79000000000002</v>
      </c>
      <c r="O198" s="2">
        <v>4689.2700000000004</v>
      </c>
      <c r="Q198" s="11">
        <v>5</v>
      </c>
      <c r="R198" s="1" t="s">
        <v>320</v>
      </c>
      <c r="U198" s="12">
        <f t="shared" si="148"/>
        <v>-849.05</v>
      </c>
      <c r="V198" s="12">
        <f t="shared" si="149"/>
        <v>-478.22</v>
      </c>
      <c r="W198" s="12">
        <f t="shared" si="150"/>
        <v>-288.69</v>
      </c>
      <c r="X198" s="12">
        <f t="shared" si="151"/>
        <v>-339.98</v>
      </c>
      <c r="Y198" s="12">
        <f t="shared" si="152"/>
        <v>-132.25</v>
      </c>
      <c r="Z198" s="12">
        <f t="shared" si="153"/>
        <v>-291.24</v>
      </c>
      <c r="AA198" s="12">
        <f t="shared" si="154"/>
        <v>-580.70000000000005</v>
      </c>
      <c r="AB198" s="12">
        <f t="shared" si="155"/>
        <v>-595.26</v>
      </c>
      <c r="AC198" s="12">
        <f t="shared" si="156"/>
        <v>-339.57</v>
      </c>
      <c r="AD198" s="12">
        <f t="shared" si="157"/>
        <v>-63.69</v>
      </c>
      <c r="AE198" s="12">
        <f t="shared" si="158"/>
        <v>-425.83</v>
      </c>
      <c r="AF198" s="12">
        <f t="shared" si="159"/>
        <v>-304.79000000000002</v>
      </c>
      <c r="AG198" s="12">
        <f t="shared" si="160"/>
        <v>-4689.2700000000004</v>
      </c>
    </row>
    <row r="199" spans="1:33" x14ac:dyDescent="0.25">
      <c r="A199" s="10" t="s">
        <v>56</v>
      </c>
      <c r="B199" s="1" t="s">
        <v>55</v>
      </c>
      <c r="C199" s="2">
        <v>40</v>
      </c>
      <c r="D199" s="2">
        <v>40</v>
      </c>
      <c r="E199" s="2">
        <v>40</v>
      </c>
      <c r="F199" s="2">
        <v>160</v>
      </c>
      <c r="G199" s="2">
        <v>120</v>
      </c>
      <c r="H199" s="2">
        <v>120</v>
      </c>
      <c r="I199" s="2">
        <v>120</v>
      </c>
      <c r="J199" s="2">
        <v>80</v>
      </c>
      <c r="K199" s="2">
        <v>80</v>
      </c>
      <c r="L199" s="2">
        <v>80</v>
      </c>
      <c r="M199" s="2">
        <v>80</v>
      </c>
      <c r="N199" s="2">
        <v>80</v>
      </c>
      <c r="O199" s="2">
        <v>1040</v>
      </c>
      <c r="Q199" s="11">
        <v>5</v>
      </c>
      <c r="R199" s="1" t="s">
        <v>320</v>
      </c>
      <c r="U199" s="12">
        <f t="shared" si="148"/>
        <v>-40</v>
      </c>
      <c r="V199" s="12">
        <f t="shared" si="149"/>
        <v>-40</v>
      </c>
      <c r="W199" s="12">
        <f t="shared" si="150"/>
        <v>-40</v>
      </c>
      <c r="X199" s="12">
        <f t="shared" si="151"/>
        <v>-160</v>
      </c>
      <c r="Y199" s="12">
        <f t="shared" si="152"/>
        <v>-120</v>
      </c>
      <c r="Z199" s="12">
        <f t="shared" si="153"/>
        <v>-120</v>
      </c>
      <c r="AA199" s="12">
        <f t="shared" si="154"/>
        <v>-120</v>
      </c>
      <c r="AB199" s="12">
        <f t="shared" si="155"/>
        <v>-80</v>
      </c>
      <c r="AC199" s="12">
        <f t="shared" si="156"/>
        <v>-80</v>
      </c>
      <c r="AD199" s="12">
        <f t="shared" si="157"/>
        <v>-80</v>
      </c>
      <c r="AE199" s="12">
        <f t="shared" si="158"/>
        <v>-80</v>
      </c>
      <c r="AF199" s="12">
        <f t="shared" si="159"/>
        <v>-80</v>
      </c>
      <c r="AG199" s="12">
        <f t="shared" si="160"/>
        <v>-1040</v>
      </c>
    </row>
    <row r="200" spans="1:33" x14ac:dyDescent="0.25">
      <c r="A200" s="10" t="s">
        <v>135</v>
      </c>
      <c r="B200" s="1" t="s">
        <v>134</v>
      </c>
      <c r="C200" s="2">
        <v>0</v>
      </c>
      <c r="D200" s="2">
        <v>0</v>
      </c>
      <c r="E200" s="2">
        <v>0</v>
      </c>
      <c r="F200" s="2">
        <v>0</v>
      </c>
      <c r="G200" s="2">
        <v>0</v>
      </c>
      <c r="H200" s="2">
        <v>0</v>
      </c>
      <c r="I200" s="2">
        <v>0</v>
      </c>
      <c r="J200" s="2">
        <v>0</v>
      </c>
      <c r="K200" s="2">
        <v>0</v>
      </c>
      <c r="L200" s="2">
        <v>157.05000000000001</v>
      </c>
      <c r="M200" s="2">
        <v>0</v>
      </c>
      <c r="N200" s="2">
        <v>0</v>
      </c>
      <c r="O200" s="2">
        <v>157.05000000000001</v>
      </c>
      <c r="Q200" s="11">
        <v>5</v>
      </c>
      <c r="R200" s="1" t="s">
        <v>320</v>
      </c>
      <c r="U200" s="12">
        <f t="shared" si="148"/>
        <v>0</v>
      </c>
      <c r="V200" s="12">
        <f t="shared" si="149"/>
        <v>0</v>
      </c>
      <c r="W200" s="12">
        <f t="shared" si="150"/>
        <v>0</v>
      </c>
      <c r="X200" s="12">
        <f t="shared" si="151"/>
        <v>0</v>
      </c>
      <c r="Y200" s="12">
        <f t="shared" si="152"/>
        <v>0</v>
      </c>
      <c r="Z200" s="12">
        <f t="shared" si="153"/>
        <v>0</v>
      </c>
      <c r="AA200" s="12">
        <f t="shared" si="154"/>
        <v>0</v>
      </c>
      <c r="AB200" s="12">
        <f t="shared" si="155"/>
        <v>0</v>
      </c>
      <c r="AC200" s="12">
        <f t="shared" si="156"/>
        <v>0</v>
      </c>
      <c r="AD200" s="12">
        <f t="shared" si="157"/>
        <v>-157.05000000000001</v>
      </c>
      <c r="AE200" s="12">
        <f t="shared" si="158"/>
        <v>0</v>
      </c>
      <c r="AF200" s="12">
        <f t="shared" si="159"/>
        <v>0</v>
      </c>
      <c r="AG200" s="12">
        <f t="shared" si="160"/>
        <v>-157.05000000000001</v>
      </c>
    </row>
    <row r="201" spans="1:33" x14ac:dyDescent="0.25">
      <c r="B201" s="3" t="s">
        <v>133</v>
      </c>
      <c r="C201" s="13">
        <f>IF(5 = Q201, U201 * -1, U201)</f>
        <v>7339.74</v>
      </c>
      <c r="D201" s="13">
        <f>IF(5 = Q201, V201 * -1, V201)</f>
        <v>9309.9700000000012</v>
      </c>
      <c r="E201" s="13">
        <f>IF(5 = Q201, W201 * -1, W201)</f>
        <v>8901.6400000000012</v>
      </c>
      <c r="F201" s="13">
        <f>IF(5 = Q201, X201 * -1, X201)</f>
        <v>7715.7999999999993</v>
      </c>
      <c r="G201" s="13">
        <f>IF(5 = Q201, Y201 * -1, Y201)</f>
        <v>7140.86</v>
      </c>
      <c r="H201" s="13">
        <f>IF(5 = Q201, Z201 * -1, Z201)</f>
        <v>11842.17</v>
      </c>
      <c r="I201" s="13">
        <f>IF(5 = Q201, AA201 * -1, AA201)</f>
        <v>7926.5099999999993</v>
      </c>
      <c r="J201" s="13">
        <f>IF(5 = Q201, AB201 * -1, AB201)</f>
        <v>8435.35</v>
      </c>
      <c r="K201" s="13">
        <f>IF(5 = Q201, AC201 * -1, AC201)</f>
        <v>9817.7900000000009</v>
      </c>
      <c r="L201" s="13">
        <f>IF(5 = Q201, AD201 * -1, AD201)</f>
        <v>8642.57</v>
      </c>
      <c r="M201" s="13">
        <f>IF(5 = Q201, AE201 * -1, AE201)</f>
        <v>11892.56</v>
      </c>
      <c r="N201" s="13">
        <f>IF(5 = Q201, AF201 * -1, AF201)</f>
        <v>16120.54</v>
      </c>
      <c r="O201" s="13">
        <f>IF(5 = Q201, AG201 * -1, AG201)</f>
        <v>115085.50000000003</v>
      </c>
      <c r="Q201" s="14">
        <v>5</v>
      </c>
      <c r="R201" s="17" t="str">
        <f>R200</f>
        <v>Argenta Apartments</v>
      </c>
      <c r="S201" s="17">
        <f>S200</f>
        <v>0</v>
      </c>
      <c r="T201" s="14">
        <f>T200</f>
        <v>0</v>
      </c>
      <c r="U201" s="15">
        <f t="shared" ref="U201:AG201" si="161">SUM(U180:U200)</f>
        <v>-7339.74</v>
      </c>
      <c r="V201" s="15">
        <f t="shared" si="161"/>
        <v>-9309.9700000000012</v>
      </c>
      <c r="W201" s="15">
        <f t="shared" si="161"/>
        <v>-8901.6400000000012</v>
      </c>
      <c r="X201" s="15">
        <f t="shared" si="161"/>
        <v>-7715.7999999999993</v>
      </c>
      <c r="Y201" s="15">
        <f t="shared" si="161"/>
        <v>-7140.86</v>
      </c>
      <c r="Z201" s="15">
        <f t="shared" si="161"/>
        <v>-11842.17</v>
      </c>
      <c r="AA201" s="15">
        <f t="shared" si="161"/>
        <v>-7926.5099999999993</v>
      </c>
      <c r="AB201" s="15">
        <f t="shared" si="161"/>
        <v>-8435.35</v>
      </c>
      <c r="AC201" s="15">
        <f t="shared" si="161"/>
        <v>-9817.7900000000009</v>
      </c>
      <c r="AD201" s="15">
        <f t="shared" si="161"/>
        <v>-8642.57</v>
      </c>
      <c r="AE201" s="15">
        <f t="shared" si="161"/>
        <v>-11892.56</v>
      </c>
      <c r="AF201" s="15">
        <f t="shared" si="161"/>
        <v>-16120.54</v>
      </c>
      <c r="AG201" s="15">
        <f t="shared" si="161"/>
        <v>-115085.50000000003</v>
      </c>
    </row>
    <row r="203" spans="1:33" x14ac:dyDescent="0.25">
      <c r="A203" s="18" t="s">
        <v>132</v>
      </c>
    </row>
    <row r="204" spans="1:33" x14ac:dyDescent="0.25">
      <c r="A204" s="10" t="s">
        <v>92</v>
      </c>
      <c r="B204" s="1" t="s">
        <v>91</v>
      </c>
      <c r="C204" s="2">
        <v>2800</v>
      </c>
      <c r="D204" s="2">
        <v>13932.5</v>
      </c>
      <c r="E204" s="2">
        <v>4680</v>
      </c>
      <c r="F204" s="2">
        <v>8366</v>
      </c>
      <c r="G204" s="2">
        <v>4492</v>
      </c>
      <c r="H204" s="2">
        <v>6586.75</v>
      </c>
      <c r="I204" s="2">
        <v>273</v>
      </c>
      <c r="J204" s="2">
        <v>6193.5</v>
      </c>
      <c r="K204" s="2">
        <v>9409</v>
      </c>
      <c r="L204" s="2">
        <v>1185</v>
      </c>
      <c r="M204" s="2">
        <v>2436</v>
      </c>
      <c r="N204" s="2">
        <v>16116</v>
      </c>
      <c r="O204" s="2">
        <v>76469.75</v>
      </c>
      <c r="Q204" s="11">
        <v>5</v>
      </c>
      <c r="R204" s="1" t="s">
        <v>320</v>
      </c>
      <c r="U204" s="12">
        <f>IF(5 = Q204, C204 * -1, C204)</f>
        <v>-2800</v>
      </c>
      <c r="V204" s="12">
        <f>IF(5 = Q204, D204 * -1, D204)</f>
        <v>-13932.5</v>
      </c>
      <c r="W204" s="12">
        <f>IF(5 = Q204, E204 * -1, E204)</f>
        <v>-4680</v>
      </c>
      <c r="X204" s="12">
        <f>IF(5 = Q204, F204 * -1, F204)</f>
        <v>-8366</v>
      </c>
      <c r="Y204" s="12">
        <f>IF(5 = Q204, G204 * -1, G204)</f>
        <v>-4492</v>
      </c>
      <c r="Z204" s="12">
        <f>IF(5 = Q204, H204 * -1, H204)</f>
        <v>-6586.75</v>
      </c>
      <c r="AA204" s="12">
        <f>IF(5 = Q204, I204 * -1, I204)</f>
        <v>-273</v>
      </c>
      <c r="AB204" s="12">
        <f>IF(5 = Q204, J204 * -1, J204)</f>
        <v>-6193.5</v>
      </c>
      <c r="AC204" s="12">
        <f>IF(5 = Q204, K204 * -1, K204)</f>
        <v>-9409</v>
      </c>
      <c r="AD204" s="12">
        <f>IF(5 = Q204, L204 * -1, L204)</f>
        <v>-1185</v>
      </c>
      <c r="AE204" s="12">
        <f>IF(5 = Q204, M204 * -1, M204)</f>
        <v>-2436</v>
      </c>
      <c r="AF204" s="12">
        <f>IF(5 = Q204, N204 * -1, N204)</f>
        <v>-16116</v>
      </c>
      <c r="AG204" s="12">
        <f>IF(5 = Q204, O204 * -1, O204)</f>
        <v>-76469.75</v>
      </c>
    </row>
    <row r="205" spans="1:33" x14ac:dyDescent="0.25">
      <c r="B205" s="3" t="s">
        <v>132</v>
      </c>
      <c r="C205" s="13">
        <f>IF(5 = Q205, U205 * -1, U205)</f>
        <v>2800</v>
      </c>
      <c r="D205" s="13">
        <f>IF(5 = Q205, V205 * -1, V205)</f>
        <v>13932.5</v>
      </c>
      <c r="E205" s="13">
        <f>IF(5 = Q205, W205 * -1, W205)</f>
        <v>4680</v>
      </c>
      <c r="F205" s="13">
        <f>IF(5 = Q205, X205 * -1, X205)</f>
        <v>8366</v>
      </c>
      <c r="G205" s="13">
        <f>IF(5 = Q205, Y205 * -1, Y205)</f>
        <v>4492</v>
      </c>
      <c r="H205" s="13">
        <f>IF(5 = Q205, Z205 * -1, Z205)</f>
        <v>6586.75</v>
      </c>
      <c r="I205" s="13">
        <f>IF(5 = Q205, AA205 * -1, AA205)</f>
        <v>273</v>
      </c>
      <c r="J205" s="13">
        <f>IF(5 = Q205, AB205 * -1, AB205)</f>
        <v>6193.5</v>
      </c>
      <c r="K205" s="13">
        <f>IF(5 = Q205, AC205 * -1, AC205)</f>
        <v>9409</v>
      </c>
      <c r="L205" s="13">
        <f>IF(5 = Q205, AD205 * -1, AD205)</f>
        <v>1185</v>
      </c>
      <c r="M205" s="13">
        <f>IF(5 = Q205, AE205 * -1, AE205)</f>
        <v>2436</v>
      </c>
      <c r="N205" s="13">
        <f>IF(5 = Q205, AF205 * -1, AF205)</f>
        <v>16116</v>
      </c>
      <c r="O205" s="13">
        <f>IF(5 = Q205, AG205 * -1, AG205)</f>
        <v>76469.75</v>
      </c>
      <c r="Q205" s="14">
        <v>5</v>
      </c>
      <c r="R205" s="17" t="str">
        <f>R204</f>
        <v>Argenta Apartments</v>
      </c>
      <c r="S205" s="17">
        <f>S204</f>
        <v>0</v>
      </c>
      <c r="T205" s="14">
        <f>T204</f>
        <v>0</v>
      </c>
      <c r="U205" s="15">
        <f t="shared" ref="U205:AG205" si="162">SUM(U204:U204)</f>
        <v>-2800</v>
      </c>
      <c r="V205" s="15">
        <f t="shared" si="162"/>
        <v>-13932.5</v>
      </c>
      <c r="W205" s="15">
        <f t="shared" si="162"/>
        <v>-4680</v>
      </c>
      <c r="X205" s="15">
        <f t="shared" si="162"/>
        <v>-8366</v>
      </c>
      <c r="Y205" s="15">
        <f t="shared" si="162"/>
        <v>-4492</v>
      </c>
      <c r="Z205" s="15">
        <f t="shared" si="162"/>
        <v>-6586.75</v>
      </c>
      <c r="AA205" s="15">
        <f t="shared" si="162"/>
        <v>-273</v>
      </c>
      <c r="AB205" s="15">
        <f t="shared" si="162"/>
        <v>-6193.5</v>
      </c>
      <c r="AC205" s="15">
        <f t="shared" si="162"/>
        <v>-9409</v>
      </c>
      <c r="AD205" s="15">
        <f t="shared" si="162"/>
        <v>-1185</v>
      </c>
      <c r="AE205" s="15">
        <f t="shared" si="162"/>
        <v>-2436</v>
      </c>
      <c r="AF205" s="15">
        <f t="shared" si="162"/>
        <v>-16116</v>
      </c>
      <c r="AG205" s="15">
        <f t="shared" si="162"/>
        <v>-76469.75</v>
      </c>
    </row>
    <row r="207" spans="1:33" x14ac:dyDescent="0.25">
      <c r="B207" s="3" t="s">
        <v>131</v>
      </c>
      <c r="C207" s="13">
        <f>IF(5 = Q207, U207 * -1, U207)</f>
        <v>107155.26000000001</v>
      </c>
      <c r="D207" s="13">
        <f>IF(5 = Q207, V207 * -1, V207)</f>
        <v>117929.23</v>
      </c>
      <c r="E207" s="13">
        <f>IF(5 = Q207, W207 * -1, W207)</f>
        <v>130592.78</v>
      </c>
      <c r="F207" s="13">
        <f>IF(5 = Q207, X207 * -1, X207)</f>
        <v>122513.09000000001</v>
      </c>
      <c r="G207" s="13">
        <f>IF(5 = Q207, Y207 * -1, Y207)</f>
        <v>137000.69</v>
      </c>
      <c r="H207" s="13">
        <f>IF(5 = Q207, Z207 * -1, Z207)</f>
        <v>150273.63000000003</v>
      </c>
      <c r="I207" s="13">
        <f>IF(5 = Q207, AA207 * -1, AA207)</f>
        <v>135336.78</v>
      </c>
      <c r="J207" s="13">
        <f>IF(5 = Q207, AB207 * -1, AB207)</f>
        <v>169650.34</v>
      </c>
      <c r="K207" s="13">
        <f>IF(5 = Q207, AC207 * -1, AC207)</f>
        <v>157173.96000000002</v>
      </c>
      <c r="L207" s="13">
        <f>IF(5 = Q207, AD207 * -1, AD207)</f>
        <v>140725.22999999998</v>
      </c>
      <c r="M207" s="13">
        <f>IF(5 = Q207, AE207 * -1, AE207)</f>
        <v>131165.89000000001</v>
      </c>
      <c r="N207" s="13">
        <f>IF(5 = Q207, AF207 * -1, AF207)</f>
        <v>164797.91</v>
      </c>
      <c r="O207" s="13">
        <f>IF(5 = Q207, AG207 * -1, AG207)</f>
        <v>1664314.7900000003</v>
      </c>
      <c r="Q207" s="14">
        <v>5</v>
      </c>
      <c r="R207" s="17" t="str">
        <f>R204</f>
        <v>Argenta Apartments</v>
      </c>
      <c r="S207" s="17">
        <f>S204</f>
        <v>0</v>
      </c>
      <c r="T207" s="14">
        <f>T204</f>
        <v>0</v>
      </c>
      <c r="U207" s="15">
        <f t="shared" ref="U207:AG207" si="163">SUM(U70:U77)+SUM(U82:U88)+SUM(U92:U96)+SUM(U100:U105)+SUM(U111:U122)+SUM(U126:U145)+SUM(U149:U156)+SUM(U160:U176)+SUM(U180:U200)+SUM(U204:U204)</f>
        <v>-107155.26000000001</v>
      </c>
      <c r="V207" s="15">
        <f t="shared" si="163"/>
        <v>-117929.23</v>
      </c>
      <c r="W207" s="15">
        <f t="shared" si="163"/>
        <v>-130592.78</v>
      </c>
      <c r="X207" s="15">
        <f t="shared" si="163"/>
        <v>-122513.09000000001</v>
      </c>
      <c r="Y207" s="15">
        <f t="shared" si="163"/>
        <v>-137000.69</v>
      </c>
      <c r="Z207" s="15">
        <f t="shared" si="163"/>
        <v>-150273.63000000003</v>
      </c>
      <c r="AA207" s="15">
        <f t="shared" si="163"/>
        <v>-135336.78</v>
      </c>
      <c r="AB207" s="15">
        <f t="shared" si="163"/>
        <v>-169650.34</v>
      </c>
      <c r="AC207" s="15">
        <f t="shared" si="163"/>
        <v>-157173.96000000002</v>
      </c>
      <c r="AD207" s="15">
        <f t="shared" si="163"/>
        <v>-140725.22999999998</v>
      </c>
      <c r="AE207" s="15">
        <f t="shared" si="163"/>
        <v>-131165.89000000001</v>
      </c>
      <c r="AF207" s="15">
        <f t="shared" si="163"/>
        <v>-164797.91</v>
      </c>
      <c r="AG207" s="15">
        <f t="shared" si="163"/>
        <v>-1664314.7900000003</v>
      </c>
    </row>
    <row r="209" spans="1:33" x14ac:dyDescent="0.25">
      <c r="A209" s="19" t="s">
        <v>127</v>
      </c>
    </row>
    <row r="210" spans="1:33" x14ac:dyDescent="0.25">
      <c r="A210" s="18" t="s">
        <v>130</v>
      </c>
    </row>
    <row r="211" spans="1:33" x14ac:dyDescent="0.25">
      <c r="A211" s="10" t="s">
        <v>90</v>
      </c>
      <c r="B211" s="1" t="s">
        <v>89</v>
      </c>
      <c r="C211" s="2">
        <v>13587.23</v>
      </c>
      <c r="D211" s="2">
        <v>13851.79</v>
      </c>
      <c r="E211" s="2">
        <v>14000.42</v>
      </c>
      <c r="F211" s="2">
        <v>13874.34</v>
      </c>
      <c r="G211" s="2">
        <v>13237.15</v>
      </c>
      <c r="H211" s="2">
        <v>12870.37</v>
      </c>
      <c r="I211" s="2">
        <v>13439.32</v>
      </c>
      <c r="J211" s="2">
        <v>13159.09</v>
      </c>
      <c r="K211" s="2">
        <v>13041.83</v>
      </c>
      <c r="L211" s="2">
        <v>13692.81</v>
      </c>
      <c r="M211" s="2">
        <v>12825.4</v>
      </c>
      <c r="N211" s="2">
        <v>12921.41</v>
      </c>
      <c r="O211" s="2">
        <v>160501.16</v>
      </c>
      <c r="Q211" s="11">
        <v>5</v>
      </c>
      <c r="R211" s="1" t="s">
        <v>320</v>
      </c>
      <c r="U211" s="12">
        <f>IF(5 = Q211, C211 * -1, C211)</f>
        <v>-13587.23</v>
      </c>
      <c r="V211" s="12">
        <f>IF(5 = Q211, D211 * -1, D211)</f>
        <v>-13851.79</v>
      </c>
      <c r="W211" s="12">
        <f>IF(5 = Q211, E211 * -1, E211)</f>
        <v>-14000.42</v>
      </c>
      <c r="X211" s="12">
        <f>IF(5 = Q211, F211 * -1, F211)</f>
        <v>-13874.34</v>
      </c>
      <c r="Y211" s="12">
        <f>IF(5 = Q211, G211 * -1, G211)</f>
        <v>-13237.15</v>
      </c>
      <c r="Z211" s="12">
        <f>IF(5 = Q211, H211 * -1, H211)</f>
        <v>-12870.37</v>
      </c>
      <c r="AA211" s="12">
        <f>IF(5 = Q211, I211 * -1, I211)</f>
        <v>-13439.32</v>
      </c>
      <c r="AB211" s="12">
        <f>IF(5 = Q211, J211 * -1, J211)</f>
        <v>-13159.09</v>
      </c>
      <c r="AC211" s="12">
        <f>IF(5 = Q211, K211 * -1, K211)</f>
        <v>-13041.83</v>
      </c>
      <c r="AD211" s="12">
        <f>IF(5 = Q211, L211 * -1, L211)</f>
        <v>-13692.81</v>
      </c>
      <c r="AE211" s="12">
        <f>IF(5 = Q211, M211 * -1, M211)</f>
        <v>-12825.4</v>
      </c>
      <c r="AF211" s="12">
        <f>IF(5 = Q211, N211 * -1, N211)</f>
        <v>-12921.41</v>
      </c>
      <c r="AG211" s="12">
        <f>IF(5 = Q211, O211 * -1, O211)</f>
        <v>-160501.16</v>
      </c>
    </row>
    <row r="212" spans="1:33" x14ac:dyDescent="0.25">
      <c r="B212" s="3" t="s">
        <v>130</v>
      </c>
      <c r="C212" s="13">
        <f>IF(5 = Q212, U212 * -1, U212)</f>
        <v>13587.23</v>
      </c>
      <c r="D212" s="13">
        <f>IF(5 = Q212, V212 * -1, V212)</f>
        <v>13851.79</v>
      </c>
      <c r="E212" s="13">
        <f>IF(5 = Q212, W212 * -1, W212)</f>
        <v>14000.42</v>
      </c>
      <c r="F212" s="13">
        <f>IF(5 = Q212, X212 * -1, X212)</f>
        <v>13874.34</v>
      </c>
      <c r="G212" s="13">
        <f>IF(5 = Q212, Y212 * -1, Y212)</f>
        <v>13237.15</v>
      </c>
      <c r="H212" s="13">
        <f>IF(5 = Q212, Z212 * -1, Z212)</f>
        <v>12870.37</v>
      </c>
      <c r="I212" s="13">
        <f>IF(5 = Q212, AA212 * -1, AA212)</f>
        <v>13439.32</v>
      </c>
      <c r="J212" s="13">
        <f>IF(5 = Q212, AB212 * -1, AB212)</f>
        <v>13159.09</v>
      </c>
      <c r="K212" s="13">
        <f>IF(5 = Q212, AC212 * -1, AC212)</f>
        <v>13041.83</v>
      </c>
      <c r="L212" s="13">
        <f>IF(5 = Q212, AD212 * -1, AD212)</f>
        <v>13692.81</v>
      </c>
      <c r="M212" s="13">
        <f>IF(5 = Q212, AE212 * -1, AE212)</f>
        <v>12825.4</v>
      </c>
      <c r="N212" s="13">
        <f>IF(5 = Q212, AF212 * -1, AF212)</f>
        <v>12921.41</v>
      </c>
      <c r="O212" s="13">
        <f>IF(5 = Q212, AG212 * -1, AG212)</f>
        <v>160501.16</v>
      </c>
      <c r="Q212" s="14">
        <v>5</v>
      </c>
      <c r="R212" s="17" t="str">
        <f>R211</f>
        <v>Argenta Apartments</v>
      </c>
      <c r="S212" s="17">
        <f>S211</f>
        <v>0</v>
      </c>
      <c r="T212" s="14">
        <f>T211</f>
        <v>0</v>
      </c>
      <c r="U212" s="15">
        <f t="shared" ref="U212:AG212" si="164">SUM(U211:U211)</f>
        <v>-13587.23</v>
      </c>
      <c r="V212" s="15">
        <f t="shared" si="164"/>
        <v>-13851.79</v>
      </c>
      <c r="W212" s="15">
        <f t="shared" si="164"/>
        <v>-14000.42</v>
      </c>
      <c r="X212" s="15">
        <f t="shared" si="164"/>
        <v>-13874.34</v>
      </c>
      <c r="Y212" s="15">
        <f t="shared" si="164"/>
        <v>-13237.15</v>
      </c>
      <c r="Z212" s="15">
        <f t="shared" si="164"/>
        <v>-12870.37</v>
      </c>
      <c r="AA212" s="15">
        <f t="shared" si="164"/>
        <v>-13439.32</v>
      </c>
      <c r="AB212" s="15">
        <f t="shared" si="164"/>
        <v>-13159.09</v>
      </c>
      <c r="AC212" s="15">
        <f t="shared" si="164"/>
        <v>-13041.83</v>
      </c>
      <c r="AD212" s="15">
        <f t="shared" si="164"/>
        <v>-13692.81</v>
      </c>
      <c r="AE212" s="15">
        <f t="shared" si="164"/>
        <v>-12825.4</v>
      </c>
      <c r="AF212" s="15">
        <f t="shared" si="164"/>
        <v>-12921.41</v>
      </c>
      <c r="AG212" s="15">
        <f t="shared" si="164"/>
        <v>-160501.16</v>
      </c>
    </row>
    <row r="214" spans="1:33" x14ac:dyDescent="0.25">
      <c r="A214" s="18" t="s">
        <v>129</v>
      </c>
    </row>
    <row r="215" spans="1:33" x14ac:dyDescent="0.25">
      <c r="A215" s="10" t="s">
        <v>5</v>
      </c>
      <c r="B215" s="1" t="s">
        <v>4</v>
      </c>
      <c r="C215" s="2">
        <v>4291.67</v>
      </c>
      <c r="D215" s="2">
        <v>4291.67</v>
      </c>
      <c r="E215" s="2">
        <v>4291.67</v>
      </c>
      <c r="F215" s="2">
        <v>4291.67</v>
      </c>
      <c r="G215" s="2">
        <v>4291.67</v>
      </c>
      <c r="H215" s="2">
        <v>4291.67</v>
      </c>
      <c r="I215" s="2">
        <v>4291.67</v>
      </c>
      <c r="J215" s="2">
        <v>4291.67</v>
      </c>
      <c r="K215" s="2">
        <v>4291.67</v>
      </c>
      <c r="L215" s="2">
        <v>4291.67</v>
      </c>
      <c r="M215" s="2">
        <v>4291.67</v>
      </c>
      <c r="N215" s="2">
        <v>4291.63</v>
      </c>
      <c r="O215" s="2">
        <v>51500</v>
      </c>
      <c r="Q215" s="11">
        <v>5</v>
      </c>
      <c r="R215" s="1" t="s">
        <v>320</v>
      </c>
      <c r="U215" s="12">
        <f>IF(5 = Q215, C215 * -1, C215)</f>
        <v>-4291.67</v>
      </c>
      <c r="V215" s="12">
        <f>IF(5 = Q215, D215 * -1, D215)</f>
        <v>-4291.67</v>
      </c>
      <c r="W215" s="12">
        <f>IF(5 = Q215, E215 * -1, E215)</f>
        <v>-4291.67</v>
      </c>
      <c r="X215" s="12">
        <f>IF(5 = Q215, F215 * -1, F215)</f>
        <v>-4291.67</v>
      </c>
      <c r="Y215" s="12">
        <f>IF(5 = Q215, G215 * -1, G215)</f>
        <v>-4291.67</v>
      </c>
      <c r="Z215" s="12">
        <f>IF(5 = Q215, H215 * -1, H215)</f>
        <v>-4291.67</v>
      </c>
      <c r="AA215" s="12">
        <f>IF(5 = Q215, I215 * -1, I215)</f>
        <v>-4291.67</v>
      </c>
      <c r="AB215" s="12">
        <f>IF(5 = Q215, J215 * -1, J215)</f>
        <v>-4291.67</v>
      </c>
      <c r="AC215" s="12">
        <f>IF(5 = Q215, K215 * -1, K215)</f>
        <v>-4291.67</v>
      </c>
      <c r="AD215" s="12">
        <f>IF(5 = Q215, L215 * -1, L215)</f>
        <v>-4291.67</v>
      </c>
      <c r="AE215" s="12">
        <f>IF(5 = Q215, M215 * -1, M215)</f>
        <v>-4291.67</v>
      </c>
      <c r="AF215" s="12">
        <f>IF(5 = Q215, N215 * -1, N215)</f>
        <v>-4291.63</v>
      </c>
      <c r="AG215" s="12">
        <f>IF(5 = Q215, O215 * -1, O215)</f>
        <v>-51500</v>
      </c>
    </row>
    <row r="216" spans="1:33" x14ac:dyDescent="0.25">
      <c r="A216" s="10" t="s">
        <v>318</v>
      </c>
      <c r="B216" s="1" t="s">
        <v>319</v>
      </c>
      <c r="C216" s="2">
        <v>548.66999999999996</v>
      </c>
      <c r="D216" s="2">
        <v>548.66999999999996</v>
      </c>
      <c r="E216" s="2">
        <v>548.66999999999996</v>
      </c>
      <c r="F216" s="2">
        <v>548.66999999999996</v>
      </c>
      <c r="G216" s="2">
        <v>548.66999999999996</v>
      </c>
      <c r="H216" s="2">
        <v>548.66999999999996</v>
      </c>
      <c r="I216" s="2">
        <v>548.66999999999996</v>
      </c>
      <c r="J216" s="2">
        <v>548.66999999999996</v>
      </c>
      <c r="K216" s="2">
        <v>548.66999999999996</v>
      </c>
      <c r="L216" s="2">
        <v>548.66999999999996</v>
      </c>
      <c r="M216" s="2">
        <v>548.66999999999996</v>
      </c>
      <c r="N216" s="2">
        <v>548.63</v>
      </c>
      <c r="O216" s="2">
        <v>6584</v>
      </c>
      <c r="Q216" s="11">
        <v>5</v>
      </c>
      <c r="R216" s="1" t="s">
        <v>320</v>
      </c>
      <c r="U216" s="12">
        <f>IF(5 = Q216, C216 * -1, C216)</f>
        <v>-548.66999999999996</v>
      </c>
      <c r="V216" s="12">
        <f>IF(5 = Q216, D216 * -1, D216)</f>
        <v>-548.66999999999996</v>
      </c>
      <c r="W216" s="12">
        <f>IF(5 = Q216, E216 * -1, E216)</f>
        <v>-548.66999999999996</v>
      </c>
      <c r="X216" s="12">
        <f>IF(5 = Q216, F216 * -1, F216)</f>
        <v>-548.66999999999996</v>
      </c>
      <c r="Y216" s="12">
        <f>IF(5 = Q216, G216 * -1, G216)</f>
        <v>-548.66999999999996</v>
      </c>
      <c r="Z216" s="12">
        <f>IF(5 = Q216, H216 * -1, H216)</f>
        <v>-548.66999999999996</v>
      </c>
      <c r="AA216" s="12">
        <f>IF(5 = Q216, I216 * -1, I216)</f>
        <v>-548.66999999999996</v>
      </c>
      <c r="AB216" s="12">
        <f>IF(5 = Q216, J216 * -1, J216)</f>
        <v>-548.66999999999996</v>
      </c>
      <c r="AC216" s="12">
        <f>IF(5 = Q216, K216 * -1, K216)</f>
        <v>-548.66999999999996</v>
      </c>
      <c r="AD216" s="12">
        <f>IF(5 = Q216, L216 * -1, L216)</f>
        <v>-548.66999999999996</v>
      </c>
      <c r="AE216" s="12">
        <f>IF(5 = Q216, M216 * -1, M216)</f>
        <v>-548.66999999999996</v>
      </c>
      <c r="AF216" s="12">
        <f>IF(5 = Q216, N216 * -1, N216)</f>
        <v>-548.63</v>
      </c>
      <c r="AG216" s="12">
        <f>IF(5 = Q216, O216 * -1, O216)</f>
        <v>-6584</v>
      </c>
    </row>
    <row r="217" spans="1:33" x14ac:dyDescent="0.25">
      <c r="A217" s="10" t="s">
        <v>291</v>
      </c>
      <c r="B217" s="1" t="s">
        <v>292</v>
      </c>
      <c r="C217" s="2">
        <v>5361</v>
      </c>
      <c r="D217" s="2">
        <v>5256</v>
      </c>
      <c r="E217" s="2">
        <v>5181</v>
      </c>
      <c r="F217" s="2">
        <v>5229</v>
      </c>
      <c r="G217" s="2">
        <v>5289</v>
      </c>
      <c r="H217" s="2">
        <v>5082</v>
      </c>
      <c r="I217" s="2">
        <v>5007</v>
      </c>
      <c r="J217" s="2">
        <v>5082</v>
      </c>
      <c r="K217" s="2">
        <v>4917</v>
      </c>
      <c r="L217" s="2">
        <v>4857</v>
      </c>
      <c r="M217" s="2">
        <v>4737</v>
      </c>
      <c r="N217" s="2">
        <v>4785</v>
      </c>
      <c r="O217" s="2">
        <v>60783</v>
      </c>
      <c r="Q217" s="11">
        <v>5</v>
      </c>
      <c r="R217" s="1" t="s">
        <v>320</v>
      </c>
      <c r="U217" s="12">
        <f>IF(5 = Q217, C217 * -1, C217)</f>
        <v>-5361</v>
      </c>
      <c r="V217" s="12">
        <f>IF(5 = Q217, D217 * -1, D217)</f>
        <v>-5256</v>
      </c>
      <c r="W217" s="12">
        <f>IF(5 = Q217, E217 * -1, E217)</f>
        <v>-5181</v>
      </c>
      <c r="X217" s="12">
        <f>IF(5 = Q217, F217 * -1, F217)</f>
        <v>-5229</v>
      </c>
      <c r="Y217" s="12">
        <f>IF(5 = Q217, G217 * -1, G217)</f>
        <v>-5289</v>
      </c>
      <c r="Z217" s="12">
        <f>IF(5 = Q217, H217 * -1, H217)</f>
        <v>-5082</v>
      </c>
      <c r="AA217" s="12">
        <f>IF(5 = Q217, I217 * -1, I217)</f>
        <v>-5007</v>
      </c>
      <c r="AB217" s="12">
        <f>IF(5 = Q217, J217 * -1, J217)</f>
        <v>-5082</v>
      </c>
      <c r="AC217" s="12">
        <f>IF(5 = Q217, K217 * -1, K217)</f>
        <v>-4917</v>
      </c>
      <c r="AD217" s="12">
        <f>IF(5 = Q217, L217 * -1, L217)</f>
        <v>-4857</v>
      </c>
      <c r="AE217" s="12">
        <f>IF(5 = Q217, M217 * -1, M217)</f>
        <v>-4737</v>
      </c>
      <c r="AF217" s="12">
        <f>IF(5 = Q217, N217 * -1, N217)</f>
        <v>-4785</v>
      </c>
      <c r="AG217" s="12">
        <f>IF(5 = Q217, O217 * -1, O217)</f>
        <v>-60783</v>
      </c>
    </row>
    <row r="218" spans="1:33" x14ac:dyDescent="0.25">
      <c r="A218" s="10" t="s">
        <v>235</v>
      </c>
      <c r="B218" s="1" t="s">
        <v>236</v>
      </c>
      <c r="C218" s="2">
        <v>59.25</v>
      </c>
      <c r="D218" s="2">
        <v>59.25</v>
      </c>
      <c r="E218" s="2">
        <v>59.25</v>
      </c>
      <c r="F218" s="2">
        <v>59.25</v>
      </c>
      <c r="G218" s="2">
        <v>118.25</v>
      </c>
      <c r="H218" s="2">
        <v>0.25</v>
      </c>
      <c r="I218" s="2">
        <v>59.25</v>
      </c>
      <c r="J218" s="2">
        <v>59.25</v>
      </c>
      <c r="K218" s="2">
        <v>59.25</v>
      </c>
      <c r="L218" s="2">
        <v>59.25</v>
      </c>
      <c r="M218" s="2">
        <v>59.25</v>
      </c>
      <c r="N218" s="2">
        <v>59.25</v>
      </c>
      <c r="O218" s="2">
        <v>711</v>
      </c>
      <c r="Q218" s="11">
        <v>5</v>
      </c>
      <c r="R218" s="1" t="s">
        <v>320</v>
      </c>
      <c r="U218" s="12">
        <f>IF(5 = Q218, C218 * -1, C218)</f>
        <v>-59.25</v>
      </c>
      <c r="V218" s="12">
        <f>IF(5 = Q218, D218 * -1, D218)</f>
        <v>-59.25</v>
      </c>
      <c r="W218" s="12">
        <f>IF(5 = Q218, E218 * -1, E218)</f>
        <v>-59.25</v>
      </c>
      <c r="X218" s="12">
        <f>IF(5 = Q218, F218 * -1, F218)</f>
        <v>-59.25</v>
      </c>
      <c r="Y218" s="12">
        <f>IF(5 = Q218, G218 * -1, G218)</f>
        <v>-118.25</v>
      </c>
      <c r="Z218" s="12">
        <f>IF(5 = Q218, H218 * -1, H218)</f>
        <v>-0.25</v>
      </c>
      <c r="AA218" s="12">
        <f>IF(5 = Q218, I218 * -1, I218)</f>
        <v>-59.25</v>
      </c>
      <c r="AB218" s="12">
        <f>IF(5 = Q218, J218 * -1, J218)</f>
        <v>-59.25</v>
      </c>
      <c r="AC218" s="12">
        <f>IF(5 = Q218, K218 * -1, K218)</f>
        <v>-59.25</v>
      </c>
      <c r="AD218" s="12">
        <f>IF(5 = Q218, L218 * -1, L218)</f>
        <v>-59.25</v>
      </c>
      <c r="AE218" s="12">
        <f>IF(5 = Q218, M218 * -1, M218)</f>
        <v>-59.25</v>
      </c>
      <c r="AF218" s="12">
        <f>IF(5 = Q218, N218 * -1, N218)</f>
        <v>-59.25</v>
      </c>
      <c r="AG218" s="12">
        <f>IF(5 = Q218, O218 * -1, O218)</f>
        <v>-711</v>
      </c>
    </row>
    <row r="219" spans="1:33" x14ac:dyDescent="0.25">
      <c r="B219" s="3" t="s">
        <v>129</v>
      </c>
      <c r="C219" s="13">
        <f>IF(5 = Q219, U219 * -1, U219)</f>
        <v>10260.59</v>
      </c>
      <c r="D219" s="13">
        <f>IF(5 = Q219, V219 * -1, V219)</f>
        <v>10155.59</v>
      </c>
      <c r="E219" s="13">
        <f>IF(5 = Q219, W219 * -1, W219)</f>
        <v>10080.59</v>
      </c>
      <c r="F219" s="13">
        <f>IF(5 = Q219, X219 * -1, X219)</f>
        <v>10128.59</v>
      </c>
      <c r="G219" s="13">
        <f>IF(5 = Q219, Y219 * -1, Y219)</f>
        <v>10247.59</v>
      </c>
      <c r="H219" s="13">
        <f>IF(5 = Q219, Z219 * -1, Z219)</f>
        <v>9922.59</v>
      </c>
      <c r="I219" s="13">
        <f>IF(5 = Q219, AA219 * -1, AA219)</f>
        <v>9906.59</v>
      </c>
      <c r="J219" s="13">
        <f>IF(5 = Q219, AB219 * -1, AB219)</f>
        <v>9981.59</v>
      </c>
      <c r="K219" s="13">
        <f>IF(5 = Q219, AC219 * -1, AC219)</f>
        <v>9816.59</v>
      </c>
      <c r="L219" s="13">
        <f>IF(5 = Q219, AD219 * -1, AD219)</f>
        <v>9756.59</v>
      </c>
      <c r="M219" s="13">
        <f>IF(5 = Q219, AE219 * -1, AE219)</f>
        <v>9636.59</v>
      </c>
      <c r="N219" s="13">
        <f>IF(5 = Q219, AF219 * -1, AF219)</f>
        <v>9684.51</v>
      </c>
      <c r="O219" s="13">
        <f>IF(5 = Q219, AG219 * -1, AG219)</f>
        <v>119578</v>
      </c>
      <c r="Q219" s="14">
        <v>5</v>
      </c>
      <c r="R219" s="17" t="str">
        <f>R218</f>
        <v>Argenta Apartments</v>
      </c>
      <c r="S219" s="17">
        <f>S218</f>
        <v>0</v>
      </c>
      <c r="T219" s="14">
        <f>T218</f>
        <v>0</v>
      </c>
      <c r="U219" s="15">
        <f t="shared" ref="U219:AG219" si="165">SUM(U215:U218)</f>
        <v>-10260.59</v>
      </c>
      <c r="V219" s="15">
        <f t="shared" si="165"/>
        <v>-10155.59</v>
      </c>
      <c r="W219" s="15">
        <f t="shared" si="165"/>
        <v>-10080.59</v>
      </c>
      <c r="X219" s="15">
        <f t="shared" si="165"/>
        <v>-10128.59</v>
      </c>
      <c r="Y219" s="15">
        <f t="shared" si="165"/>
        <v>-10247.59</v>
      </c>
      <c r="Z219" s="15">
        <f t="shared" si="165"/>
        <v>-9922.59</v>
      </c>
      <c r="AA219" s="15">
        <f t="shared" si="165"/>
        <v>-9906.59</v>
      </c>
      <c r="AB219" s="15">
        <f t="shared" si="165"/>
        <v>-9981.59</v>
      </c>
      <c r="AC219" s="15">
        <f t="shared" si="165"/>
        <v>-9816.59</v>
      </c>
      <c r="AD219" s="15">
        <f t="shared" si="165"/>
        <v>-9756.59</v>
      </c>
      <c r="AE219" s="15">
        <f t="shared" si="165"/>
        <v>-9636.59</v>
      </c>
      <c r="AF219" s="15">
        <f t="shared" si="165"/>
        <v>-9684.51</v>
      </c>
      <c r="AG219" s="15">
        <f t="shared" si="165"/>
        <v>-119578</v>
      </c>
    </row>
    <row r="221" spans="1:33" x14ac:dyDescent="0.25">
      <c r="A221" s="18" t="s">
        <v>128</v>
      </c>
    </row>
    <row r="222" spans="1:33" x14ac:dyDescent="0.25">
      <c r="A222" s="10" t="s">
        <v>9</v>
      </c>
      <c r="B222" s="1" t="s">
        <v>8</v>
      </c>
      <c r="C222" s="2">
        <v>20439</v>
      </c>
      <c r="D222" s="2">
        <v>20439</v>
      </c>
      <c r="E222" s="2">
        <v>20439</v>
      </c>
      <c r="F222" s="2">
        <v>20439</v>
      </c>
      <c r="G222" s="2">
        <v>20439</v>
      </c>
      <c r="H222" s="2">
        <v>20439</v>
      </c>
      <c r="I222" s="2">
        <v>20439</v>
      </c>
      <c r="J222" s="2">
        <v>20439</v>
      </c>
      <c r="K222" s="2">
        <v>20439</v>
      </c>
      <c r="L222" s="2">
        <v>20439</v>
      </c>
      <c r="M222" s="2">
        <v>20439</v>
      </c>
      <c r="N222" s="2">
        <v>20439</v>
      </c>
      <c r="O222" s="2">
        <v>245268</v>
      </c>
      <c r="Q222" s="11">
        <v>5</v>
      </c>
      <c r="R222" s="1" t="s">
        <v>320</v>
      </c>
      <c r="U222" s="12">
        <f>IF(5 = Q222, C222 * -1, C222)</f>
        <v>-20439</v>
      </c>
      <c r="V222" s="12">
        <f>IF(5 = Q222, D222 * -1, D222)</f>
        <v>-20439</v>
      </c>
      <c r="W222" s="12">
        <f>IF(5 = Q222, E222 * -1, E222)</f>
        <v>-20439</v>
      </c>
      <c r="X222" s="12">
        <f>IF(5 = Q222, F222 * -1, F222)</f>
        <v>-20439</v>
      </c>
      <c r="Y222" s="12">
        <f>IF(5 = Q222, G222 * -1, G222)</f>
        <v>-20439</v>
      </c>
      <c r="Z222" s="12">
        <f>IF(5 = Q222, H222 * -1, H222)</f>
        <v>-20439</v>
      </c>
      <c r="AA222" s="12">
        <f>IF(5 = Q222, I222 * -1, I222)</f>
        <v>-20439</v>
      </c>
      <c r="AB222" s="12">
        <f>IF(5 = Q222, J222 * -1, J222)</f>
        <v>-20439</v>
      </c>
      <c r="AC222" s="12">
        <f>IF(5 = Q222, K222 * -1, K222)</f>
        <v>-20439</v>
      </c>
      <c r="AD222" s="12">
        <f>IF(5 = Q222, L222 * -1, L222)</f>
        <v>-20439</v>
      </c>
      <c r="AE222" s="12">
        <f>IF(5 = Q222, M222 * -1, M222)</f>
        <v>-20439</v>
      </c>
      <c r="AF222" s="12">
        <f>IF(5 = Q222, N222 * -1, N222)</f>
        <v>-20439</v>
      </c>
      <c r="AG222" s="12">
        <f>IF(5 = Q222, O222 * -1, O222)</f>
        <v>-245268</v>
      </c>
    </row>
    <row r="223" spans="1:33" x14ac:dyDescent="0.25">
      <c r="B223" s="3" t="s">
        <v>128</v>
      </c>
      <c r="C223" s="13">
        <f>IF(5 = Q223, U223 * -1, U223)</f>
        <v>20439</v>
      </c>
      <c r="D223" s="13">
        <f>IF(5 = Q223, V223 * -1, V223)</f>
        <v>20439</v>
      </c>
      <c r="E223" s="13">
        <f>IF(5 = Q223, W223 * -1, W223)</f>
        <v>20439</v>
      </c>
      <c r="F223" s="13">
        <f>IF(5 = Q223, X223 * -1, X223)</f>
        <v>20439</v>
      </c>
      <c r="G223" s="13">
        <f>IF(5 = Q223, Y223 * -1, Y223)</f>
        <v>20439</v>
      </c>
      <c r="H223" s="13">
        <f>IF(5 = Q223, Z223 * -1, Z223)</f>
        <v>20439</v>
      </c>
      <c r="I223" s="13">
        <f>IF(5 = Q223, AA223 * -1, AA223)</f>
        <v>20439</v>
      </c>
      <c r="J223" s="13">
        <f>IF(5 = Q223, AB223 * -1, AB223)</f>
        <v>20439</v>
      </c>
      <c r="K223" s="13">
        <f>IF(5 = Q223, AC223 * -1, AC223)</f>
        <v>20439</v>
      </c>
      <c r="L223" s="13">
        <f>IF(5 = Q223, AD223 * -1, AD223)</f>
        <v>20439</v>
      </c>
      <c r="M223" s="13">
        <f>IF(5 = Q223, AE223 * -1, AE223)</f>
        <v>20439</v>
      </c>
      <c r="N223" s="13">
        <f>IF(5 = Q223, AF223 * -1, AF223)</f>
        <v>20439</v>
      </c>
      <c r="O223" s="13">
        <f>IF(5 = Q223, AG223 * -1, AG223)</f>
        <v>245268</v>
      </c>
      <c r="Q223" s="14">
        <v>5</v>
      </c>
      <c r="R223" s="17" t="str">
        <f>R222</f>
        <v>Argenta Apartments</v>
      </c>
      <c r="S223" s="17">
        <f>S222</f>
        <v>0</v>
      </c>
      <c r="T223" s="14">
        <f>T222</f>
        <v>0</v>
      </c>
      <c r="U223" s="15">
        <f t="shared" ref="U223:AG223" si="166">SUM(U222:U222)</f>
        <v>-20439</v>
      </c>
      <c r="V223" s="15">
        <f t="shared" si="166"/>
        <v>-20439</v>
      </c>
      <c r="W223" s="15">
        <f t="shared" si="166"/>
        <v>-20439</v>
      </c>
      <c r="X223" s="15">
        <f t="shared" si="166"/>
        <v>-20439</v>
      </c>
      <c r="Y223" s="15">
        <f t="shared" si="166"/>
        <v>-20439</v>
      </c>
      <c r="Z223" s="15">
        <f t="shared" si="166"/>
        <v>-20439</v>
      </c>
      <c r="AA223" s="15">
        <f t="shared" si="166"/>
        <v>-20439</v>
      </c>
      <c r="AB223" s="15">
        <f t="shared" si="166"/>
        <v>-20439</v>
      </c>
      <c r="AC223" s="15">
        <f t="shared" si="166"/>
        <v>-20439</v>
      </c>
      <c r="AD223" s="15">
        <f t="shared" si="166"/>
        <v>-20439</v>
      </c>
      <c r="AE223" s="15">
        <f t="shared" si="166"/>
        <v>-20439</v>
      </c>
      <c r="AF223" s="15">
        <f t="shared" si="166"/>
        <v>-20439</v>
      </c>
      <c r="AG223" s="15">
        <f t="shared" si="166"/>
        <v>-245268</v>
      </c>
    </row>
    <row r="225" spans="2:33" x14ac:dyDescent="0.25">
      <c r="B225" s="3" t="s">
        <v>127</v>
      </c>
      <c r="C225" s="13">
        <f>IF(5 = Q225, U225 * -1, U225)</f>
        <v>44286.82</v>
      </c>
      <c r="D225" s="13">
        <f>IF(5 = Q225, V225 * -1, V225)</f>
        <v>44446.380000000005</v>
      </c>
      <c r="E225" s="13">
        <f>IF(5 = Q225, W225 * -1, W225)</f>
        <v>44520.01</v>
      </c>
      <c r="F225" s="13">
        <f>IF(5 = Q225, X225 * -1, X225)</f>
        <v>44441.93</v>
      </c>
      <c r="G225" s="13">
        <f>IF(5 = Q225, Y225 * -1, Y225)</f>
        <v>43923.74</v>
      </c>
      <c r="H225" s="13">
        <f>IF(5 = Q225, Z225 * -1, Z225)</f>
        <v>43231.96</v>
      </c>
      <c r="I225" s="13">
        <f>IF(5 = Q225, AA225 * -1, AA225)</f>
        <v>43784.91</v>
      </c>
      <c r="J225" s="13">
        <f>IF(5 = Q225, AB225 * -1, AB225)</f>
        <v>43579.68</v>
      </c>
      <c r="K225" s="13">
        <f>IF(5 = Q225, AC225 * -1, AC225)</f>
        <v>43297.42</v>
      </c>
      <c r="L225" s="13">
        <f>IF(5 = Q225, AD225 * -1, AD225)</f>
        <v>43888.4</v>
      </c>
      <c r="M225" s="13">
        <f>IF(5 = Q225, AE225 * -1, AE225)</f>
        <v>42900.99</v>
      </c>
      <c r="N225" s="13">
        <f>IF(5 = Q225, AF225 * -1, AF225)</f>
        <v>43044.92</v>
      </c>
      <c r="O225" s="13">
        <f>IF(5 = Q225, AG225 * -1, AG225)</f>
        <v>525347.16</v>
      </c>
      <c r="Q225" s="14">
        <v>5</v>
      </c>
      <c r="R225" s="17" t="str">
        <f>R222</f>
        <v>Argenta Apartments</v>
      </c>
      <c r="S225" s="17">
        <f>S222</f>
        <v>0</v>
      </c>
      <c r="T225" s="14">
        <f>T222</f>
        <v>0</v>
      </c>
      <c r="U225" s="15">
        <f t="shared" ref="U225:AG225" si="167">SUM(U211:U211)+SUM(U215:U218)+SUM(U222:U222)</f>
        <v>-44286.82</v>
      </c>
      <c r="V225" s="15">
        <f t="shared" si="167"/>
        <v>-44446.380000000005</v>
      </c>
      <c r="W225" s="15">
        <f t="shared" si="167"/>
        <v>-44520.01</v>
      </c>
      <c r="X225" s="15">
        <f t="shared" si="167"/>
        <v>-44441.93</v>
      </c>
      <c r="Y225" s="15">
        <f t="shared" si="167"/>
        <v>-43923.74</v>
      </c>
      <c r="Z225" s="15">
        <f t="shared" si="167"/>
        <v>-43231.96</v>
      </c>
      <c r="AA225" s="15">
        <f t="shared" si="167"/>
        <v>-43784.91</v>
      </c>
      <c r="AB225" s="15">
        <f t="shared" si="167"/>
        <v>-43579.68</v>
      </c>
      <c r="AC225" s="15">
        <f t="shared" si="167"/>
        <v>-43297.42</v>
      </c>
      <c r="AD225" s="15">
        <f t="shared" si="167"/>
        <v>-43888.4</v>
      </c>
      <c r="AE225" s="15">
        <f t="shared" si="167"/>
        <v>-42900.99</v>
      </c>
      <c r="AF225" s="15">
        <f t="shared" si="167"/>
        <v>-43044.92</v>
      </c>
      <c r="AG225" s="15">
        <f t="shared" si="167"/>
        <v>-525347.16</v>
      </c>
    </row>
    <row r="227" spans="2:33" x14ac:dyDescent="0.25">
      <c r="B227" s="3" t="s">
        <v>126</v>
      </c>
      <c r="C227" s="13">
        <f>IF(5 = Q227, U227 * -1, U227)</f>
        <v>151442.08000000002</v>
      </c>
      <c r="D227" s="13">
        <f>IF(5 = Q227, V227 * -1, V227)</f>
        <v>162375.60999999999</v>
      </c>
      <c r="E227" s="13">
        <f>IF(5 = Q227, W227 * -1, W227)</f>
        <v>175112.79</v>
      </c>
      <c r="F227" s="13">
        <f>IF(5 = Q227, X227 * -1, X227)</f>
        <v>166955.02000000002</v>
      </c>
      <c r="G227" s="13">
        <f>IF(5 = Q227, Y227 * -1, Y227)</f>
        <v>180924.43</v>
      </c>
      <c r="H227" s="13">
        <f>IF(5 = Q227, Z227 * -1, Z227)</f>
        <v>193505.59000000003</v>
      </c>
      <c r="I227" s="13">
        <f>IF(5 = Q227, AA227 * -1, AA227)</f>
        <v>179121.69</v>
      </c>
      <c r="J227" s="13">
        <f>IF(5 = Q227, AB227 * -1, AB227)</f>
        <v>213230.02</v>
      </c>
      <c r="K227" s="13">
        <f>IF(5 = Q227, AC227 * -1, AC227)</f>
        <v>200471.38</v>
      </c>
      <c r="L227" s="13">
        <f>IF(5 = Q227, AD227 * -1, AD227)</f>
        <v>184613.62999999998</v>
      </c>
      <c r="M227" s="13">
        <f>IF(5 = Q227, AE227 * -1, AE227)</f>
        <v>174066.88</v>
      </c>
      <c r="N227" s="13">
        <f>IF(5 = Q227, AF227 * -1, AF227)</f>
        <v>207842.83000000002</v>
      </c>
      <c r="O227" s="13">
        <f>IF(5 = Q227, AG227 * -1, AG227)</f>
        <v>2189661.9500000002</v>
      </c>
      <c r="Q227" s="14">
        <v>5</v>
      </c>
      <c r="R227" s="17" t="str">
        <f>R222</f>
        <v>Argenta Apartments</v>
      </c>
      <c r="S227" s="17">
        <f>S222</f>
        <v>0</v>
      </c>
      <c r="T227" s="14">
        <f>T222</f>
        <v>0</v>
      </c>
      <c r="U227" s="15">
        <f t="shared" ref="U227:AG227" si="168">SUM(U70:U77)+SUM(U82:U88)+SUM(U92:U96)+SUM(U100:U105)+SUM(U111:U122)+SUM(U126:U145)+SUM(U149:U156)+SUM(U160:U176)+SUM(U180:U200)+SUM(U204:U204)+SUM(U211:U211)+SUM(U215:U218)+SUM(U222:U222)</f>
        <v>-151442.08000000002</v>
      </c>
      <c r="V227" s="15">
        <f t="shared" si="168"/>
        <v>-162375.60999999999</v>
      </c>
      <c r="W227" s="15">
        <f t="shared" si="168"/>
        <v>-175112.79</v>
      </c>
      <c r="X227" s="15">
        <f t="shared" si="168"/>
        <v>-166955.02000000002</v>
      </c>
      <c r="Y227" s="15">
        <f t="shared" si="168"/>
        <v>-180924.43</v>
      </c>
      <c r="Z227" s="15">
        <f t="shared" si="168"/>
        <v>-193505.59000000003</v>
      </c>
      <c r="AA227" s="15">
        <f t="shared" si="168"/>
        <v>-179121.69</v>
      </c>
      <c r="AB227" s="15">
        <f t="shared" si="168"/>
        <v>-213230.02</v>
      </c>
      <c r="AC227" s="15">
        <f t="shared" si="168"/>
        <v>-200471.38</v>
      </c>
      <c r="AD227" s="15">
        <f t="shared" si="168"/>
        <v>-184613.62999999998</v>
      </c>
      <c r="AE227" s="15">
        <f t="shared" si="168"/>
        <v>-174066.88</v>
      </c>
      <c r="AF227" s="15">
        <f t="shared" si="168"/>
        <v>-207842.83000000002</v>
      </c>
      <c r="AG227" s="15">
        <f t="shared" si="168"/>
        <v>-2189661.9500000002</v>
      </c>
    </row>
    <row r="229" spans="2:33" x14ac:dyDescent="0.25">
      <c r="B229" s="3" t="s">
        <v>125</v>
      </c>
      <c r="C229" s="13">
        <f>IF(5 = Q229, U229 * -1, U229)</f>
        <v>405247.49</v>
      </c>
      <c r="D229" s="13">
        <f>IF(5 = Q229, V229 * -1, V229)</f>
        <v>392902.25</v>
      </c>
      <c r="E229" s="13">
        <f>IF(5 = Q229, W229 * -1, W229)</f>
        <v>390613.12999999995</v>
      </c>
      <c r="F229" s="13">
        <f>IF(5 = Q229, X229 * -1, X229)</f>
        <v>408281.68999999983</v>
      </c>
      <c r="G229" s="13">
        <f>IF(5 = Q229, Y229 * -1, Y229)</f>
        <v>383637.69999999978</v>
      </c>
      <c r="H229" s="13">
        <f>IF(5 = Q229, Z229 * -1, Z229)</f>
        <v>347334.43999999994</v>
      </c>
      <c r="I229" s="13">
        <f>IF(5 = Q229, AA229 * -1, AA229)</f>
        <v>357987.90999999992</v>
      </c>
      <c r="J229" s="13">
        <f>IF(5 = Q229, AB229 * -1, AB229)</f>
        <v>278550.09000000008</v>
      </c>
      <c r="K229" s="13">
        <f>IF(5 = Q229, AC229 * -1, AC229)</f>
        <v>319806.55999999994</v>
      </c>
      <c r="L229" s="13">
        <f>IF(5 = Q229, AD229 * -1, AD229)</f>
        <v>329519.76999999996</v>
      </c>
      <c r="M229" s="13">
        <f>IF(5 = Q229, AE229 * -1, AE229)</f>
        <v>357922.4499999999</v>
      </c>
      <c r="N229" s="13">
        <f>IF(5 = Q229, AF229 * -1, AF229)</f>
        <v>321978.82999999996</v>
      </c>
      <c r="O229" s="13">
        <f>IF(5 = Q229, AG229 * -1, AG229)</f>
        <v>4293782.3100000005</v>
      </c>
      <c r="Q229" s="14">
        <v>4</v>
      </c>
      <c r="R229" s="17" t="str">
        <f>R222</f>
        <v>Argenta Apartments</v>
      </c>
      <c r="S229" s="17">
        <f>S222</f>
        <v>0</v>
      </c>
      <c r="T229" s="14">
        <f>T222</f>
        <v>0</v>
      </c>
      <c r="U229" s="15">
        <f t="shared" ref="U229:AG229" si="169">SUM(U11:U12)+SUM(U16:U21)+SUM(U28:U31)+SUM(U35:U41)+SUM(U45:U52)+SUM(U56:U60)+SUM(U70:U77)+SUM(U82:U88)+SUM(U92:U96)+SUM(U100:U105)+SUM(U111:U122)+SUM(U126:U145)+SUM(U149:U156)+SUM(U160:U176)+SUM(U180:U200)+SUM(U204:U204)+SUM(U211:U211)+SUM(U215:U218)+SUM(U222:U222)</f>
        <v>405247.49</v>
      </c>
      <c r="V229" s="15">
        <f t="shared" si="169"/>
        <v>392902.25</v>
      </c>
      <c r="W229" s="15">
        <f t="shared" si="169"/>
        <v>390613.12999999995</v>
      </c>
      <c r="X229" s="15">
        <f t="shared" si="169"/>
        <v>408281.68999999983</v>
      </c>
      <c r="Y229" s="15">
        <f t="shared" si="169"/>
        <v>383637.69999999978</v>
      </c>
      <c r="Z229" s="15">
        <f t="shared" si="169"/>
        <v>347334.43999999994</v>
      </c>
      <c r="AA229" s="15">
        <f t="shared" si="169"/>
        <v>357987.90999999992</v>
      </c>
      <c r="AB229" s="15">
        <f t="shared" si="169"/>
        <v>278550.09000000008</v>
      </c>
      <c r="AC229" s="15">
        <f t="shared" si="169"/>
        <v>319806.55999999994</v>
      </c>
      <c r="AD229" s="15">
        <f t="shared" si="169"/>
        <v>329519.76999999996</v>
      </c>
      <c r="AE229" s="15">
        <f t="shared" si="169"/>
        <v>357922.4499999999</v>
      </c>
      <c r="AF229" s="15">
        <f t="shared" si="169"/>
        <v>321978.82999999996</v>
      </c>
      <c r="AG229" s="15">
        <f t="shared" si="169"/>
        <v>4293782.3100000005</v>
      </c>
    </row>
  </sheetData>
  <pageMargins left="0.5" right="0.5" top="0.5" bottom="0.5" header="0.25" footer="0.25"/>
  <pageSetup orientation="landscape"/>
  <headerFooter>
    <oddHeader>&amp;L Income Statement</oddHeader>
    <oddFooter>&amp;L Page &amp;P of &amp;N &amp;R &amp;I Income Statement 3.7 generated02/15/2023 at 2:42pm EST&amp;I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50d909ce-c72d-4a31-988d-55dad3d83c38" xsi:nil="true"/>
    <lcf76f155ced4ddcb4097134ff3c332f xmlns="25086f38-4d7f-485e-abd0-3231a1949af1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773717D7821A043A392B172EFA3B6DF" ma:contentTypeVersion="18" ma:contentTypeDescription="Create a new document." ma:contentTypeScope="" ma:versionID="fff8f466edca9fee0c30174506944deb">
  <xsd:schema xmlns:xsd="http://www.w3.org/2001/XMLSchema" xmlns:xs="http://www.w3.org/2001/XMLSchema" xmlns:p="http://schemas.microsoft.com/office/2006/metadata/properties" xmlns:ns2="25086f38-4d7f-485e-abd0-3231a1949af1" xmlns:ns3="50d909ce-c72d-4a31-988d-55dad3d83c38" targetNamespace="http://schemas.microsoft.com/office/2006/metadata/properties" ma:root="true" ma:fieldsID="6fa788bd8c086b975e6a844da03646a9" ns2:_="" ns3:_="">
    <xsd:import namespace="25086f38-4d7f-485e-abd0-3231a1949af1"/>
    <xsd:import namespace="50d909ce-c72d-4a31-988d-55dad3d83c3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DateTaken" minOccurs="0"/>
                <xsd:element ref="ns2:MediaServiceLocation" minOccurs="0"/>
                <xsd:element ref="ns2:MediaServiceOCR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5086f38-4d7f-485e-abd0-3231a1949af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2" nillable="true" ma:displayName="MediaServiceLocation" ma:internalName="MediaServiceLocation" ma:readOnly="true">
      <xsd:simpleType>
        <xsd:restriction base="dms:Text"/>
      </xsd:simpleType>
    </xsd:element>
    <xsd:element name="MediaServiceOCR" ma:index="13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3199590f-798a-4e82-8955-58a0d785e26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d909ce-c72d-4a31-988d-55dad3d83c38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82905039-e7e1-4b31-b24f-a2ae9018772f}" ma:internalName="TaxCatchAll" ma:showField="CatchAllData" ma:web="50d909ce-c72d-4a31-988d-55dad3d83c3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FB9999B-5198-4CAE-ADF8-E9C3947FDCAE}">
  <ds:schemaRefs>
    <ds:schemaRef ds:uri="http://www.w3.org/XML/1998/namespace"/>
    <ds:schemaRef ds:uri="http://schemas.microsoft.com/office/infopath/2007/PartnerControls"/>
    <ds:schemaRef ds:uri="http://purl.org/dc/dcmitype/"/>
    <ds:schemaRef ds:uri="http://schemas.openxmlformats.org/package/2006/metadata/core-properties"/>
    <ds:schemaRef ds:uri="1eba6392-8df0-4daa-8f34-52c8a47d741a"/>
    <ds:schemaRef ds:uri="http://schemas.microsoft.com/office/2006/documentManagement/types"/>
    <ds:schemaRef ds:uri="http://purl.org/dc/terms/"/>
    <ds:schemaRef ds:uri="850b0c63-4ad8-43b6-9895-d79004b625c2"/>
    <ds:schemaRef ds:uri="http://schemas.microsoft.com/office/2006/metadata/properties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70A34A51-D066-4F18-8C92-58471FD5A828}"/>
</file>

<file path=customXml/itemProps3.xml><?xml version="1.0" encoding="utf-8"?>
<ds:datastoreItem xmlns:ds="http://schemas.openxmlformats.org/officeDocument/2006/customXml" ds:itemID="{FC8C40F9-78B7-4131-9251-90395A0CD35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T12</vt:lpstr>
      <vt:lpstr>'T12'!Print_Titles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Boll</dc:creator>
  <cp:lastModifiedBy>Dusty Eddy</cp:lastModifiedBy>
  <cp:lastPrinted>2024-02-08T16:41:34Z</cp:lastPrinted>
  <dcterms:created xsi:type="dcterms:W3CDTF">2023-02-13T18:59:14Z</dcterms:created>
  <dcterms:modified xsi:type="dcterms:W3CDTF">2024-02-12T22:36:44Z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0x010100D773717D7821A043A392B172EFA3B6DF</vt:lpwstr>
  </property>
  <property fmtid="{D5CDD505-2E9C-101B-9397-08002B2CF9AE}" pid="3" name="MediaServiceImageTags">
    <vt:lpwstr/>
  </property>
</Properties>
</file>