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ringo\Dropbox (Berkadia)\Tucson Shared Dropbox\Properties\Saddle Ridge-2021\Marketing\Financials\"/>
    </mc:Choice>
  </mc:AlternateContent>
  <xr:revisionPtr revIDLastSave="0" documentId="8_{E3A7920E-2AD4-42F5-8803-4A4DF8C335A0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IncomeSt-197" sheetId="1" r:id="rId1"/>
  </sheets>
  <definedNames>
    <definedName name="_xlnm.Print_Titles" localSheetId="0">'IncomeSt-197'!$1:$6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" i="1" l="1"/>
  <c r="N6" i="1" s="1"/>
  <c r="AC6" i="1"/>
  <c r="AB6" i="1"/>
  <c r="L6" i="1" s="1"/>
  <c r="AA6" i="1"/>
  <c r="K6" i="1" s="1"/>
  <c r="Z6" i="1"/>
  <c r="J6" i="1" s="1"/>
  <c r="Y6" i="1"/>
  <c r="I6" i="1" s="1"/>
  <c r="X6" i="1"/>
  <c r="W6" i="1"/>
  <c r="V6" i="1"/>
  <c r="U6" i="1"/>
  <c r="T6" i="1"/>
  <c r="S6" i="1"/>
  <c r="M6" i="1"/>
  <c r="H6" i="1"/>
  <c r="G6" i="1"/>
  <c r="F6" i="1"/>
  <c r="E6" i="1"/>
  <c r="D6" i="1"/>
  <c r="C6" i="1"/>
  <c r="A4" i="1"/>
  <c r="Q3" i="1"/>
  <c r="P3" i="1"/>
  <c r="A3" i="1"/>
</calcChain>
</file>

<file path=xl/sharedStrings.xml><?xml version="1.0" encoding="utf-8"?>
<sst xmlns="http://schemas.openxmlformats.org/spreadsheetml/2006/main" count="276" uniqueCount="276">
  <si>
    <t>SADDLE RIDGE (sr450)</t>
  </si>
  <si>
    <t>Book : Cash</t>
  </si>
  <si>
    <t>Account</t>
  </si>
  <si>
    <t xml:space="preserve">      LOSS TO NON-REV UNIT</t>
  </si>
  <si>
    <t>5210</t>
  </si>
  <si>
    <t xml:space="preserve">      CONCESS - ONE TIME</t>
  </si>
  <si>
    <t>5220</t>
  </si>
  <si>
    <t xml:space="preserve">      CONCESS - MONTHLY DISC</t>
  </si>
  <si>
    <t>5260</t>
  </si>
  <si>
    <t xml:space="preserve">      ADMIN WRITE-OFF</t>
  </si>
  <si>
    <t>5265</t>
  </si>
  <si>
    <t xml:space="preserve">      WRITE-OFF UNCOLLECTIBLE</t>
  </si>
  <si>
    <t>5270</t>
  </si>
  <si>
    <t xml:space="preserve">      DELINQUENCY</t>
  </si>
  <si>
    <t>5285</t>
  </si>
  <si>
    <t xml:space="preserve">   TOTAL REVENUE ADJUSTMENT</t>
  </si>
  <si>
    <t>5295</t>
  </si>
  <si>
    <t>Total</t>
  </si>
  <si>
    <t xml:space="preserve">   TOTAL RENTAL REVENUE</t>
  </si>
  <si>
    <t>Tree : ysi_is</t>
  </si>
  <si>
    <t>5180</t>
  </si>
  <si>
    <t>12 Month Statement</t>
  </si>
  <si>
    <t xml:space="preserve">Period = </t>
  </si>
  <si>
    <t xml:space="preserve"> - </t>
  </si>
  <si>
    <t>5000</t>
  </si>
  <si>
    <t xml:space="preserve">      LOSS TO VACANCY</t>
  </si>
  <si>
    <t>5170</t>
  </si>
  <si>
    <t xml:space="preserve">   REVENUE ADJUSTMENTS</t>
  </si>
  <si>
    <t>5160</t>
  </si>
  <si>
    <t xml:space="preserve">   GROSS POTENTIAL REVENUE</t>
  </si>
  <si>
    <t>5150</t>
  </si>
  <si>
    <t xml:space="preserve">      LOSS TO OLD LEASE</t>
  </si>
  <si>
    <t>5130</t>
  </si>
  <si>
    <t xml:space="preserve">      GROSS RENTAL</t>
  </si>
  <si>
    <t>5110</t>
  </si>
  <si>
    <t xml:space="preserve"> REVENUES</t>
  </si>
  <si>
    <t>5300</t>
  </si>
  <si>
    <t xml:space="preserve">   OTHER REVENUES</t>
  </si>
  <si>
    <t>5310</t>
  </si>
  <si>
    <t xml:space="preserve">      APPLICATION FEE</t>
  </si>
  <si>
    <t>5320</t>
  </si>
  <si>
    <t xml:space="preserve">      LATE CHARGE REV</t>
  </si>
  <si>
    <t>5325</t>
  </si>
  <si>
    <t xml:space="preserve">      NOTICE REVENUE</t>
  </si>
  <si>
    <t>5330</t>
  </si>
  <si>
    <t xml:space="preserve">      NSF CHARGES</t>
  </si>
  <si>
    <t>5340</t>
  </si>
  <si>
    <t xml:space="preserve">      LEASE BREAK FEE</t>
  </si>
  <si>
    <t>5350</t>
  </si>
  <si>
    <t xml:space="preserve">      LEGAL/ATTNY REV</t>
  </si>
  <si>
    <t>5360</t>
  </si>
  <si>
    <t xml:space="preserve">      COLLECTIONS</t>
  </si>
  <si>
    <t>5365</t>
  </si>
  <si>
    <t xml:space="preserve">      RESIDENT DMGS</t>
  </si>
  <si>
    <t>5370</t>
  </si>
  <si>
    <t xml:space="preserve">      LIQUIDATION DMGS</t>
  </si>
  <si>
    <t>5375</t>
  </si>
  <si>
    <t xml:space="preserve">      ACCELERATED RENT</t>
  </si>
  <si>
    <t>5380</t>
  </si>
  <si>
    <t xml:space="preserve">      NON-REFUND REDEC FEE</t>
  </si>
  <si>
    <t>5390</t>
  </si>
  <si>
    <t xml:space="preserve">      LAUNDRY REV</t>
  </si>
  <si>
    <t>5400</t>
  </si>
  <si>
    <t xml:space="preserve">      VENDING MACHINES</t>
  </si>
  <si>
    <t>5420</t>
  </si>
  <si>
    <t xml:space="preserve">      UTILITY REV</t>
  </si>
  <si>
    <t>5430</t>
  </si>
  <si>
    <t xml:space="preserve">      CABLE REV</t>
  </si>
  <si>
    <t>5470</t>
  </si>
  <si>
    <t xml:space="preserve">      MISCELLANEOUS REV</t>
  </si>
  <si>
    <t>5480</t>
  </si>
  <si>
    <t xml:space="preserve">      KEYS/LOCKS REV</t>
  </si>
  <si>
    <t>5490</t>
  </si>
  <si>
    <t xml:space="preserve">      MONTH TO MONTH FEE</t>
  </si>
  <si>
    <t>5500</t>
  </si>
  <si>
    <t xml:space="preserve">      PET RENT REV</t>
  </si>
  <si>
    <t>5600</t>
  </si>
  <si>
    <t xml:space="preserve">      RENTERS INSURANCE</t>
  </si>
  <si>
    <t>5700</t>
  </si>
  <si>
    <t xml:space="preserve">   TOTAL OTHER REVENUES</t>
  </si>
  <si>
    <t>5900</t>
  </si>
  <si>
    <t xml:space="preserve"> TOTAL REVENUES</t>
  </si>
  <si>
    <t>6000</t>
  </si>
  <si>
    <t xml:space="preserve"> EXPENSES</t>
  </si>
  <si>
    <t>6050</t>
  </si>
  <si>
    <t xml:space="preserve">   ADMINISTRATION EXPENSES</t>
  </si>
  <si>
    <t>6080</t>
  </si>
  <si>
    <t xml:space="preserve">      TELEPHONE</t>
  </si>
  <si>
    <t>6085</t>
  </si>
  <si>
    <t xml:space="preserve">      INTERNET SERVICE</t>
  </si>
  <si>
    <t>6090</t>
  </si>
  <si>
    <t xml:space="preserve">      OFFICE SUPPLIES</t>
  </si>
  <si>
    <t>6100</t>
  </si>
  <si>
    <t xml:space="preserve">      POSTAGE/EXPRESS MAIL</t>
  </si>
  <si>
    <t>6110</t>
  </si>
  <si>
    <t xml:space="preserve">      COPIER EXPENSE</t>
  </si>
  <si>
    <t>6120</t>
  </si>
  <si>
    <t xml:space="preserve">      COMPUTER EXPENSE</t>
  </si>
  <si>
    <t>6140</t>
  </si>
  <si>
    <t xml:space="preserve">      LEGAL/ATTNY EXPENSE</t>
  </si>
  <si>
    <t>6150</t>
  </si>
  <si>
    <t xml:space="preserve">      SECURITY SERVICE</t>
  </si>
  <si>
    <t>6155</t>
  </si>
  <si>
    <t xml:space="preserve">      FIRE PROTECTION</t>
  </si>
  <si>
    <t>6170</t>
  </si>
  <si>
    <t xml:space="preserve">      PROFESSIONAL EDUCATION</t>
  </si>
  <si>
    <t>6180</t>
  </si>
  <si>
    <t xml:space="preserve">      DUES/SUBSCRIPTIONS</t>
  </si>
  <si>
    <t>6190</t>
  </si>
  <si>
    <t xml:space="preserve">      LICENSES, PERMITS &amp; FEES</t>
  </si>
  <si>
    <t>6210</t>
  </si>
  <si>
    <t xml:space="preserve">      UNIFORMS</t>
  </si>
  <si>
    <t>6215</t>
  </si>
  <si>
    <t xml:space="preserve">      LENDER FEES</t>
  </si>
  <si>
    <t>6230</t>
  </si>
  <si>
    <t xml:space="preserve">      AUTO/TRUCK</t>
  </si>
  <si>
    <t>6290</t>
  </si>
  <si>
    <t xml:space="preserve">      OTHER ADMINISTRATION</t>
  </si>
  <si>
    <t>6295</t>
  </si>
  <si>
    <t xml:space="preserve">      COVID ADMIN EXPENSES</t>
  </si>
  <si>
    <t>6300</t>
  </si>
  <si>
    <t xml:space="preserve">   TOTAL ADMIN EXPENSES</t>
  </si>
  <si>
    <t>6305</t>
  </si>
  <si>
    <t xml:space="preserve">   ADVERTISING/MARKETING EXPENSES</t>
  </si>
  <si>
    <t>6310</t>
  </si>
  <si>
    <t xml:space="preserve">      ADVERTISING</t>
  </si>
  <si>
    <t>6320</t>
  </si>
  <si>
    <t xml:space="preserve">      LOCATOR FEES</t>
  </si>
  <si>
    <t>6340</t>
  </si>
  <si>
    <t xml:space="preserve">      PROMOTION/COMMUNITY ACTIVITIES</t>
  </si>
  <si>
    <t>6350</t>
  </si>
  <si>
    <t xml:space="preserve">      MODEL SUPPLIES/FURN RENTAL</t>
  </si>
  <si>
    <t>6370</t>
  </si>
  <si>
    <t xml:space="preserve">      SIGNAGE</t>
  </si>
  <si>
    <t>6380</t>
  </si>
  <si>
    <t xml:space="preserve">      OTHER MARKETING</t>
  </si>
  <si>
    <t>6440</t>
  </si>
  <si>
    <t xml:space="preserve">   TOTAL ADVERTISING/MARKET EXPS</t>
  </si>
  <si>
    <t>6450</t>
  </si>
  <si>
    <t xml:space="preserve">   MANAGERIAL EXPENSES</t>
  </si>
  <si>
    <t>6460</t>
  </si>
  <si>
    <t xml:space="preserve">      MANAGEMENT FEES</t>
  </si>
  <si>
    <t>6510</t>
  </si>
  <si>
    <t xml:space="preserve">      P/R REIMB - SALARY</t>
  </si>
  <si>
    <t>6520</t>
  </si>
  <si>
    <t xml:space="preserve">      P/R REIMB - BONUSES</t>
  </si>
  <si>
    <t>6525</t>
  </si>
  <si>
    <t xml:space="preserve">      P/R REIMB - TAX</t>
  </si>
  <si>
    <t>6590</t>
  </si>
  <si>
    <t xml:space="preserve">      LOSS TO EMPLOYEE UNIT</t>
  </si>
  <si>
    <t>6620</t>
  </si>
  <si>
    <t xml:space="preserve">      MEDICAL INSURANCE PLAN</t>
  </si>
  <si>
    <t>6640</t>
  </si>
  <si>
    <t xml:space="preserve">      401K EMPLOYER CONT</t>
  </si>
  <si>
    <t>6690</t>
  </si>
  <si>
    <t xml:space="preserve">      OTHER PAYROLL EXPENSES</t>
  </si>
  <si>
    <t>6800</t>
  </si>
  <si>
    <t xml:space="preserve">   TOTAL MANAGERIAL EXPENSE</t>
  </si>
  <si>
    <t>6850</t>
  </si>
  <si>
    <t xml:space="preserve">   REPAIRS &amp; MAINT. EXPENSE</t>
  </si>
  <si>
    <t>6860</t>
  </si>
  <si>
    <t xml:space="preserve">      CLEANING &amp; SUPPLIES</t>
  </si>
  <si>
    <t>6870</t>
  </si>
  <si>
    <t xml:space="preserve">      EXTERMINATING</t>
  </si>
  <si>
    <t>6890</t>
  </si>
  <si>
    <t xml:space="preserve">      LANDSCAPING</t>
  </si>
  <si>
    <t>6900</t>
  </si>
  <si>
    <t xml:space="preserve">      PAINTING</t>
  </si>
  <si>
    <t>6910</t>
  </si>
  <si>
    <t xml:space="preserve">      CARPET/VINYL</t>
  </si>
  <si>
    <t>6915</t>
  </si>
  <si>
    <t xml:space="preserve">      BLINDS/DRAPES</t>
  </si>
  <si>
    <t>6920</t>
  </si>
  <si>
    <t xml:space="preserve">      APPLIANCES</t>
  </si>
  <si>
    <t>6930</t>
  </si>
  <si>
    <t xml:space="preserve">      HVAC REPAIRS/MAINT</t>
  </si>
  <si>
    <t>6940</t>
  </si>
  <si>
    <t xml:space="preserve">      EQUIP/PLUMBING</t>
  </si>
  <si>
    <t>6950</t>
  </si>
  <si>
    <t xml:space="preserve">      POOL &amp; EQUIPMENT</t>
  </si>
  <si>
    <t>6960</t>
  </si>
  <si>
    <t xml:space="preserve">      LIGHTING REPAIR</t>
  </si>
  <si>
    <t>6970</t>
  </si>
  <si>
    <t xml:space="preserve">      ELECTRICAL REPAIRS/MAINT</t>
  </si>
  <si>
    <t>7050</t>
  </si>
  <si>
    <t xml:space="preserve">      ELEVATOR MAINTENANCE</t>
  </si>
  <si>
    <t>7170</t>
  </si>
  <si>
    <t xml:space="preserve">      TOOLS &amp; EQUIPMENT</t>
  </si>
  <si>
    <t>7180</t>
  </si>
  <si>
    <t xml:space="preserve">      GENERAL MAINTENANCE</t>
  </si>
  <si>
    <t>7195</t>
  </si>
  <si>
    <t xml:space="preserve">      COVID R&amp;M EXPENSES</t>
  </si>
  <si>
    <t>7200</t>
  </si>
  <si>
    <t xml:space="preserve">   TOTAL REPAIRS &amp; MAINT.</t>
  </si>
  <si>
    <t>7250</t>
  </si>
  <si>
    <t xml:space="preserve">   UTILITIES</t>
  </si>
  <si>
    <t>7260</t>
  </si>
  <si>
    <t xml:space="preserve">      ELECTRICITY</t>
  </si>
  <si>
    <t>7270</t>
  </si>
  <si>
    <t xml:space="preserve">      GAS</t>
  </si>
  <si>
    <t>7280</t>
  </si>
  <si>
    <t xml:space="preserve">      WATER &amp; SEWER</t>
  </si>
  <si>
    <t>7290</t>
  </si>
  <si>
    <t xml:space="preserve">      CABLE</t>
  </si>
  <si>
    <t>7300</t>
  </si>
  <si>
    <t xml:space="preserve">      REFUSE</t>
  </si>
  <si>
    <t>7400</t>
  </si>
  <si>
    <t xml:space="preserve">   TOTAL UTILITIES</t>
  </si>
  <si>
    <t>7450</t>
  </si>
  <si>
    <t xml:space="preserve">   PROP TAXES &amp; INSURANCE</t>
  </si>
  <si>
    <t>7460</t>
  </si>
  <si>
    <t xml:space="preserve">      INSURANCE</t>
  </si>
  <si>
    <t>7470</t>
  </si>
  <si>
    <t xml:space="preserve">      PERSONAL PROPERTY TAX</t>
  </si>
  <si>
    <t>7490</t>
  </si>
  <si>
    <t xml:space="preserve">      PROPERTY TAX</t>
  </si>
  <si>
    <t>7600</t>
  </si>
  <si>
    <t xml:space="preserve">   TOTAL PROP TAXES &amp; INS</t>
  </si>
  <si>
    <t>7980</t>
  </si>
  <si>
    <t xml:space="preserve">   TOTAL OPERATING EXPENSES</t>
  </si>
  <si>
    <t>7990</t>
  </si>
  <si>
    <t xml:space="preserve"> OPERATING INCOME</t>
  </si>
  <si>
    <t>8000</t>
  </si>
  <si>
    <t xml:space="preserve">   NON-OPERATING EXPENSES</t>
  </si>
  <si>
    <t>8010</t>
  </si>
  <si>
    <t xml:space="preserve">   DEBT SERV - INTEREST EXPENSE</t>
  </si>
  <si>
    <t>8050</t>
  </si>
  <si>
    <t xml:space="preserve">      DEBT SERV - INTEREST 1ST</t>
  </si>
  <si>
    <t>8150</t>
  </si>
  <si>
    <t xml:space="preserve">   TOTAL DEBT SERV - INTEREST EXP</t>
  </si>
  <si>
    <t>8300</t>
  </si>
  <si>
    <t xml:space="preserve">   REPLACE/CAP EXPENSES</t>
  </si>
  <si>
    <t>8310</t>
  </si>
  <si>
    <t xml:space="preserve">      CAP - HVAC MAINT/REPLACE</t>
  </si>
  <si>
    <t>8320</t>
  </si>
  <si>
    <t xml:space="preserve">      CAP - APPLIANCES</t>
  </si>
  <si>
    <t>8330</t>
  </si>
  <si>
    <t xml:space="preserve">      CAP - FURN &amp; EQUIP</t>
  </si>
  <si>
    <t>8350</t>
  </si>
  <si>
    <t xml:space="preserve">      CAP - IMPROVEMENTS</t>
  </si>
  <si>
    <t>8355</t>
  </si>
  <si>
    <t xml:space="preserve">      CAP - SWIMMING POOL/SPA</t>
  </si>
  <si>
    <t>8370</t>
  </si>
  <si>
    <t xml:space="preserve">      CAP - LANDSCAPING</t>
  </si>
  <si>
    <t>8375</t>
  </si>
  <si>
    <t xml:space="preserve">      CAP - UPGRADE</t>
  </si>
  <si>
    <t>8380</t>
  </si>
  <si>
    <t xml:space="preserve">      CAP - EXTERIOR PAINTING</t>
  </si>
  <si>
    <t>8390</t>
  </si>
  <si>
    <t xml:space="preserve">      CAP - CARPET/VINYL</t>
  </si>
  <si>
    <t>8395</t>
  </si>
  <si>
    <t xml:space="preserve">      CAP - BLINDS</t>
  </si>
  <si>
    <t>8400</t>
  </si>
  <si>
    <t xml:space="preserve">      CAP - PLUMBING/EQUIP</t>
  </si>
  <si>
    <t>8420</t>
  </si>
  <si>
    <t xml:space="preserve">      CAP - REFINISHING</t>
  </si>
  <si>
    <t>8500</t>
  </si>
  <si>
    <t xml:space="preserve">   TOTAL REPLACE/CAP EXPS</t>
  </si>
  <si>
    <t>8800</t>
  </si>
  <si>
    <t xml:space="preserve">   OWNER'S EXPENSES</t>
  </si>
  <si>
    <t>8805</t>
  </si>
  <si>
    <t xml:space="preserve">      ASSET MGMT FEES</t>
  </si>
  <si>
    <t>8806</t>
  </si>
  <si>
    <t xml:space="preserve">      CONSTRUCTION MANAGEMENT FEE</t>
  </si>
  <si>
    <t>8810</t>
  </si>
  <si>
    <t xml:space="preserve">      PROFESSIONAL FEES</t>
  </si>
  <si>
    <t>8860</t>
  </si>
  <si>
    <t xml:space="preserve">      MISC EXPENSES - OWNER'S</t>
  </si>
  <si>
    <t>8875</t>
  </si>
  <si>
    <t xml:space="preserve">      PPP LOAN PROCEEDS - OWNER'S</t>
  </si>
  <si>
    <t>8950</t>
  </si>
  <si>
    <t xml:space="preserve">   TOTAL OWNER'S EXPS</t>
  </si>
  <si>
    <t>8990</t>
  </si>
  <si>
    <t xml:space="preserve">   TOTAL NON-OPERATING EXPS</t>
  </si>
  <si>
    <t>9990</t>
  </si>
  <si>
    <t xml:space="preserve">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</si>
</sst>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yy"/>
    <numFmt numFmtId="165" formatCode="[$-409]mmm\-yy;@"/>
    <numFmt numFmtId="166" formatCode="####.####"/>
    <numFmt numFmtId="167" formatCode="mmm\ yyyy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Tahoma"/>
      <family val="2"/>
    </font>
    <font>
      <b/>
      <sz val="12"/>
      <name val="Tahoma"/>
      <family val="2"/>
    </font>
    <font>
      <sz val="8"/>
      <name val="Arial"/>
      <family val="2"/>
    </font>
    <font>
      <sz val="11"/>
      <name val="Arial"/>
      <family val="2"/>
    </font>
    <font>
      <sz val="9"/>
      <name val="Tahoma"/>
      <family val="2"/>
    </font>
    <font>
      <b/>
      <sz val="10"/>
      <name val="Tahoma"/>
      <family val="2"/>
    </font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9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2" fillId="0" borderId="0" xfId="0" applyFont="1"/>
    <xf numFmtId="0" fontId="4" fillId="0" borderId="0" xfId="0" applyFont="1"/>
    <xf numFmtId="165" fontId="11" fillId="0" borderId="1" xfId="0" applyNumberFormat="1" applyFont="1" applyFill="1" applyBorder="1" applyAlignment="1">
      <alignment horizontal="center"/>
    </xf>
    <xf numFmtId="166" fontId="6" fillId="0" borderId="0" xfId="0" applyNumberFormat="1" applyFont="1"/>
    <xf numFmtId="4" fontId="6" fillId="0" borderId="0" xfId="0" applyNumberFormat="1" applyFont="1"/>
    <xf numFmtId="166" fontId="4" fillId="0" borderId="0" xfId="0" applyNumberFormat="1" applyFont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7" fontId="6" fillId="0" borderId="0" xfId="0" applyNumberFormat="1" applyFont="1" applyAlignment="1">
      <alignment horizontal="left"/>
    </xf>
    <xf numFmtId="164" fontId="6" fillId="0" borderId="0" xfId="0" applyNumberFormat="1" applyFont="1" applyFill="1" applyBorder="1" applyAlignment="1"/>
    <xf numFmtId="164" fontId="6" fillId="0" borderId="0" xfId="0" quotePrefix="1" applyNumberFormat="1" applyFont="1" applyFill="1" applyBorder="1" applyAlignment="1"/>
    <xf numFmtId="0" fontId="6" fillId="0" borderId="0" xfId="0" applyFont="1" applyBorder="1"/>
    <xf numFmtId="0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3"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G162"/>
  <sheetViews>
    <sheetView tabSelected="1" zoomScaleSheetLayoutView="115" zoomScalePageLayoutView="80" workbookViewId="0">
      <selection sqref="A1:O1"/>
    </sheetView>
  </sheetViews>
  <sheetFormatPr defaultColWidth="11.6640625" defaultRowHeight="10.199999999999999" x14ac:dyDescent="0.2"/>
  <cols>
    <col min="1" max="1" width="5.6640625" style="10" customWidth="1"/>
    <col min="2" max="2" width="22.6640625" style="6" customWidth="1"/>
    <col min="3" max="14" width="12.6640625" style="6" customWidth="1"/>
    <col min="15" max="15" width="13.6640625" style="6" customWidth="1"/>
    <col min="16" max="33" width="0" style="6" hidden="1" customWidth="1"/>
    <col min="34" max="16384" width="11.6640625" style="6"/>
  </cols>
  <sheetData>
    <row r="1" spans="1:33" s="1" customFormat="1" ht="1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11">
        <v>44166</v>
      </c>
      <c r="Q1" s="12"/>
    </row>
    <row r="2" spans="1:33" s="2" customFormat="1" ht="15" x14ac:dyDescent="0.25">
      <c r="A2" s="21" t="s">
        <v>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11" t="s">
        <v>1</v>
      </c>
      <c r="Q2" s="13" t="s">
        <v>19</v>
      </c>
      <c r="R2" s="1"/>
    </row>
    <row r="3" spans="1:33" s="4" customFormat="1" ht="11.4" x14ac:dyDescent="0.2">
      <c r="A3" s="24" t="str">
        <f>P4&amp;TEXT(P3,"mmm yyyy")&amp;Q4&amp;TEXT(Q3,"mmm yyyy")</f>
        <v>Period = Jan 2020 - Dec 2020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14">
        <f>EDATE($P$1,-11)</f>
        <v>43831</v>
      </c>
      <c r="Q3" s="14">
        <f>EDATE($P$1,0)</f>
        <v>44166</v>
      </c>
    </row>
    <row r="4" spans="1:33" s="4" customFormat="1" ht="11.4" x14ac:dyDescent="0.2">
      <c r="A4" s="26" t="str">
        <f>CONCATENATE(P2," ; ",Q2)</f>
        <v>Book : Cash ; Tree : ysi_is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15" t="s">
        <v>22</v>
      </c>
      <c r="Q4" s="16" t="s">
        <v>23</v>
      </c>
      <c r="R4" s="15"/>
    </row>
    <row r="5" spans="1:33" hidden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5"/>
      <c r="Q5" s="5"/>
    </row>
    <row r="6" spans="1:33" s="4" customFormat="1" ht="15.6" customHeight="1" x14ac:dyDescent="0.2">
      <c r="A6" s="20" t="s">
        <v>2</v>
      </c>
      <c r="B6" s="20"/>
      <c r="C6" s="18" t="str">
        <f t="shared" ref="C6:N6" si="0">TEXT(S6,"mmm-yy")</f>
        <v>Jan-20</v>
      </c>
      <c r="D6" s="18" t="str">
        <f t="shared" si="0"/>
        <v>Feb-20</v>
      </c>
      <c r="E6" s="18" t="str">
        <f t="shared" si="0"/>
        <v>Mar-20</v>
      </c>
      <c r="F6" s="18" t="str">
        <f t="shared" si="0"/>
        <v>Apr-20</v>
      </c>
      <c r="G6" s="18" t="str">
        <f t="shared" si="0"/>
        <v>May-20</v>
      </c>
      <c r="H6" s="18" t="str">
        <f t="shared" si="0"/>
        <v>Jun-20</v>
      </c>
      <c r="I6" s="18" t="str">
        <f t="shared" si="0"/>
        <v>Jul-20</v>
      </c>
      <c r="J6" s="18" t="str">
        <f t="shared" si="0"/>
        <v>Aug-20</v>
      </c>
      <c r="K6" s="18" t="str">
        <f t="shared" si="0"/>
        <v>Sep-20</v>
      </c>
      <c r="L6" s="18" t="str">
        <f t="shared" si="0"/>
        <v>Oct-20</v>
      </c>
      <c r="M6" s="18" t="str">
        <f t="shared" si="0"/>
        <v>Nov-20</v>
      </c>
      <c r="N6" s="18" t="str">
        <f t="shared" si="0"/>
        <v>Dec-20</v>
      </c>
      <c r="O6" s="19" t="s">
        <v>17</v>
      </c>
      <c r="P6" s="17"/>
      <c r="Q6" s="17"/>
      <c r="S6" s="7">
        <f>EDATE($P$1,-11)</f>
        <v>43831</v>
      </c>
      <c r="T6" s="7">
        <f>EDATE($P$1,-10)</f>
        <v>43862</v>
      </c>
      <c r="U6" s="7">
        <f>EDATE($P$1,-9)</f>
        <v>43891</v>
      </c>
      <c r="V6" s="7">
        <f>EDATE($P$1,-8)</f>
        <v>43922</v>
      </c>
      <c r="W6" s="7">
        <f>EDATE($P$1,-7)</f>
        <v>43952</v>
      </c>
      <c r="X6" s="7">
        <f>EDATE($P$1,-6)</f>
        <v>43983</v>
      </c>
      <c r="Y6" s="7">
        <f>EDATE($P$1,-5)</f>
        <v>44013</v>
      </c>
      <c r="Z6" s="7">
        <f>EDATE($P$1,-4)</f>
        <v>44044</v>
      </c>
      <c r="AA6" s="7">
        <f>EDATE($P$1,-3)</f>
        <v>44075</v>
      </c>
      <c r="AB6" s="7">
        <f>EDATE($P$1,-2)</f>
        <v>44105</v>
      </c>
      <c r="AC6" s="7">
        <f>EDATE($P$1,-1)</f>
        <v>44136</v>
      </c>
      <c r="AD6" s="7">
        <f>EDATE($P$1,0)</f>
        <v>44166</v>
      </c>
    </row>
    <row r="7" spans="1:33" s="4" customFormat="1" ht="11.4" x14ac:dyDescent="0.2">
      <c r="A7" s="8" t="s">
        <v>24</v>
      </c>
      <c r="B7" s="3" t="s">
        <v>35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7"/>
      <c r="Q7" s="17"/>
      <c r="R7" s="3"/>
      <c r="AE7" s="4" t="b">
        <v>1</v>
      </c>
      <c r="AG7" s="4">
        <v>0</v>
      </c>
    </row>
    <row r="8" spans="1:33" s="4" customFormat="1" ht="11.4" x14ac:dyDescent="0.2">
      <c r="A8" s="8" t="s">
        <v>34</v>
      </c>
      <c r="B8" s="3" t="s">
        <v>33</v>
      </c>
      <c r="C8" s="9">
        <v>211830</v>
      </c>
      <c r="D8" s="9">
        <v>212920</v>
      </c>
      <c r="E8" s="9">
        <v>212035</v>
      </c>
      <c r="F8" s="9">
        <v>212260</v>
      </c>
      <c r="G8" s="9">
        <v>207246</v>
      </c>
      <c r="H8" s="9">
        <v>207246</v>
      </c>
      <c r="I8" s="9">
        <v>207246</v>
      </c>
      <c r="J8" s="9">
        <v>208326</v>
      </c>
      <c r="K8" s="9">
        <v>211054</v>
      </c>
      <c r="L8" s="9">
        <v>215262</v>
      </c>
      <c r="M8" s="9">
        <v>217794</v>
      </c>
      <c r="N8" s="9">
        <v>217929</v>
      </c>
      <c r="O8" s="9">
        <v>2541148</v>
      </c>
      <c r="P8" s="17"/>
      <c r="Q8" s="17"/>
      <c r="R8" s="3"/>
      <c r="AE8" s="4" t="b">
        <v>0</v>
      </c>
      <c r="AG8" s="4">
        <v>0</v>
      </c>
    </row>
    <row r="9" spans="1:33" s="4" customFormat="1" ht="11.4" x14ac:dyDescent="0.2">
      <c r="A9" s="8" t="s">
        <v>32</v>
      </c>
      <c r="B9" s="3" t="s">
        <v>31</v>
      </c>
      <c r="C9" s="9">
        <v>-8381</v>
      </c>
      <c r="D9" s="9">
        <v>-7640</v>
      </c>
      <c r="E9" s="9">
        <v>-6411</v>
      </c>
      <c r="F9" s="9">
        <v>-6433</v>
      </c>
      <c r="G9" s="9">
        <v>-1694</v>
      </c>
      <c r="H9" s="9">
        <v>-2317</v>
      </c>
      <c r="I9" s="9">
        <v>-2001</v>
      </c>
      <c r="J9" s="9">
        <v>-2611</v>
      </c>
      <c r="K9" s="9">
        <v>-4693</v>
      </c>
      <c r="L9" s="9">
        <v>-8505</v>
      </c>
      <c r="M9" s="9">
        <v>-10580</v>
      </c>
      <c r="N9" s="9">
        <v>-10059</v>
      </c>
      <c r="O9" s="9">
        <v>-71325</v>
      </c>
      <c r="P9" s="17"/>
      <c r="Q9" s="17"/>
      <c r="R9" s="3"/>
      <c r="AE9" s="4" t="b">
        <v>0</v>
      </c>
      <c r="AG9" s="4">
        <v>0</v>
      </c>
    </row>
    <row r="10" spans="1:33" s="4" customFormat="1" ht="11.4" x14ac:dyDescent="0.2">
      <c r="A10" s="8" t="s">
        <v>30</v>
      </c>
      <c r="B10" s="3" t="s">
        <v>29</v>
      </c>
      <c r="C10" s="9">
        <v>203449</v>
      </c>
      <c r="D10" s="9">
        <v>205280</v>
      </c>
      <c r="E10" s="9">
        <v>205624</v>
      </c>
      <c r="F10" s="9">
        <v>205827</v>
      </c>
      <c r="G10" s="9">
        <v>205552</v>
      </c>
      <c r="H10" s="9">
        <v>204929</v>
      </c>
      <c r="I10" s="9">
        <v>205245</v>
      </c>
      <c r="J10" s="9">
        <v>205715</v>
      </c>
      <c r="K10" s="9">
        <v>206361</v>
      </c>
      <c r="L10" s="9">
        <v>206757</v>
      </c>
      <c r="M10" s="9">
        <v>207214</v>
      </c>
      <c r="N10" s="9">
        <v>207870</v>
      </c>
      <c r="O10" s="9">
        <v>2469823</v>
      </c>
      <c r="P10" s="17"/>
      <c r="Q10" s="17"/>
      <c r="R10" s="3"/>
      <c r="AE10" s="4" t="b">
        <v>0</v>
      </c>
      <c r="AG10" s="4">
        <v>1</v>
      </c>
    </row>
    <row r="11" spans="1:33" s="4" customFormat="1" ht="11.4" x14ac:dyDescent="0.2">
      <c r="A11" s="8"/>
      <c r="B11" s="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7"/>
      <c r="Q11" s="17"/>
      <c r="R11" s="3"/>
    </row>
    <row r="12" spans="1:33" s="4" customFormat="1" ht="11.4" x14ac:dyDescent="0.2">
      <c r="A12" s="8" t="s">
        <v>28</v>
      </c>
      <c r="B12" s="3" t="s">
        <v>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7"/>
      <c r="Q12" s="17"/>
      <c r="R12" s="3"/>
      <c r="AE12" s="4" t="b">
        <v>0</v>
      </c>
      <c r="AG12" s="4">
        <v>0</v>
      </c>
    </row>
    <row r="13" spans="1:33" s="4" customFormat="1" ht="11.4" x14ac:dyDescent="0.2">
      <c r="A13" s="8" t="s">
        <v>26</v>
      </c>
      <c r="B13" s="3" t="s">
        <v>25</v>
      </c>
      <c r="C13" s="9">
        <v>-22269.91</v>
      </c>
      <c r="D13" s="9">
        <v>-24908.35</v>
      </c>
      <c r="E13" s="9">
        <v>-27525.86</v>
      </c>
      <c r="F13" s="9">
        <v>-27228.44</v>
      </c>
      <c r="G13" s="9">
        <v>-27507.67</v>
      </c>
      <c r="H13" s="9">
        <v>-26704.52</v>
      </c>
      <c r="I13" s="9">
        <v>-20612.95</v>
      </c>
      <c r="J13" s="9">
        <v>-12980.6</v>
      </c>
      <c r="K13" s="9">
        <v>-10877.49</v>
      </c>
      <c r="L13" s="9">
        <v>-10385.44</v>
      </c>
      <c r="M13" s="9">
        <v>-7486.26</v>
      </c>
      <c r="N13" s="9">
        <v>-6024.28</v>
      </c>
      <c r="O13" s="9">
        <v>-224511.77</v>
      </c>
      <c r="P13" s="17"/>
      <c r="Q13" s="17"/>
      <c r="R13" s="3"/>
      <c r="AE13" s="4" t="b">
        <v>0</v>
      </c>
      <c r="AG13" s="4">
        <v>0</v>
      </c>
    </row>
    <row r="14" spans="1:33" s="4" customFormat="1" ht="11.4" x14ac:dyDescent="0.2">
      <c r="A14" s="8" t="s">
        <v>20</v>
      </c>
      <c r="B14" s="3" t="s">
        <v>3</v>
      </c>
      <c r="C14" s="9">
        <v>-799</v>
      </c>
      <c r="D14" s="9">
        <v>-799</v>
      </c>
      <c r="E14" s="9">
        <v>-799</v>
      </c>
      <c r="F14" s="9">
        <v>-799</v>
      </c>
      <c r="G14" s="9">
        <v>-799</v>
      </c>
      <c r="H14" s="9">
        <v>-799</v>
      </c>
      <c r="I14" s="9">
        <v>-799</v>
      </c>
      <c r="J14" s="9">
        <v>-799</v>
      </c>
      <c r="K14" s="9">
        <v>-809</v>
      </c>
      <c r="L14" s="9">
        <v>-809</v>
      </c>
      <c r="M14" s="9">
        <v>-819</v>
      </c>
      <c r="N14" s="9">
        <v>-819</v>
      </c>
      <c r="O14" s="9">
        <v>-9648</v>
      </c>
      <c r="P14" s="17"/>
      <c r="Q14" s="17"/>
      <c r="R14" s="3"/>
      <c r="AE14" s="4" t="b">
        <v>0</v>
      </c>
      <c r="AG14" s="4">
        <v>0</v>
      </c>
    </row>
    <row r="15" spans="1:33" s="4" customFormat="1" ht="11.4" x14ac:dyDescent="0.2">
      <c r="A15" s="8" t="s">
        <v>4</v>
      </c>
      <c r="B15" s="3" t="s">
        <v>5</v>
      </c>
      <c r="C15" s="9">
        <v>0</v>
      </c>
      <c r="D15" s="9">
        <v>0</v>
      </c>
      <c r="E15" s="9">
        <v>0</v>
      </c>
      <c r="F15" s="9">
        <v>-5533.36</v>
      </c>
      <c r="G15" s="9">
        <v>-918.64</v>
      </c>
      <c r="H15" s="9">
        <v>-5911.5</v>
      </c>
      <c r="I15" s="9">
        <v>-12829.65</v>
      </c>
      <c r="J15" s="9">
        <v>-9015.1</v>
      </c>
      <c r="K15" s="9">
        <v>-861.58</v>
      </c>
      <c r="L15" s="9">
        <v>-361</v>
      </c>
      <c r="M15" s="9">
        <v>-130.16999999999999</v>
      </c>
      <c r="N15" s="9">
        <v>-3079.5</v>
      </c>
      <c r="O15" s="9">
        <v>-38640.5</v>
      </c>
      <c r="P15" s="17"/>
      <c r="Q15" s="17"/>
      <c r="R15" s="3"/>
      <c r="AE15" s="4" t="b">
        <v>0</v>
      </c>
      <c r="AG15" s="4">
        <v>0</v>
      </c>
    </row>
    <row r="16" spans="1:33" s="4" customFormat="1" ht="11.4" x14ac:dyDescent="0.2">
      <c r="A16" s="8" t="s">
        <v>6</v>
      </c>
      <c r="B16" s="3" t="s">
        <v>7</v>
      </c>
      <c r="C16" s="9">
        <v>-692.17</v>
      </c>
      <c r="D16" s="9">
        <v>-673.25</v>
      </c>
      <c r="E16" s="9">
        <v>-739.43</v>
      </c>
      <c r="F16" s="9">
        <v>-554.29999999999995</v>
      </c>
      <c r="G16" s="9">
        <v>-493.29</v>
      </c>
      <c r="H16" s="9">
        <v>-448.87</v>
      </c>
      <c r="I16" s="9">
        <v>-362.96</v>
      </c>
      <c r="J16" s="9">
        <v>-239.28</v>
      </c>
      <c r="K16" s="9">
        <v>-305.47000000000003</v>
      </c>
      <c r="L16" s="9">
        <v>-54.3</v>
      </c>
      <c r="M16" s="9">
        <v>-174.33</v>
      </c>
      <c r="N16" s="9">
        <v>-141.30000000000001</v>
      </c>
      <c r="O16" s="9">
        <v>-4878.95</v>
      </c>
      <c r="P16" s="17"/>
      <c r="Q16" s="17"/>
      <c r="R16" s="3"/>
      <c r="AE16" s="4" t="b">
        <v>0</v>
      </c>
      <c r="AG16" s="4">
        <v>0</v>
      </c>
    </row>
    <row r="17" spans="1:33" s="4" customFormat="1" ht="11.4" x14ac:dyDescent="0.2">
      <c r="A17" s="8" t="s">
        <v>8</v>
      </c>
      <c r="B17" s="3" t="s">
        <v>9</v>
      </c>
      <c r="C17" s="9">
        <v>0</v>
      </c>
      <c r="D17" s="9">
        <v>-19.43</v>
      </c>
      <c r="E17" s="9">
        <v>1.07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-3.43</v>
      </c>
      <c r="N17" s="9">
        <v>-1.6</v>
      </c>
      <c r="O17" s="9">
        <v>-23.39</v>
      </c>
      <c r="P17" s="17"/>
      <c r="Q17" s="17"/>
      <c r="R17" s="3"/>
      <c r="AE17" s="4" t="b">
        <v>0</v>
      </c>
      <c r="AG17" s="4">
        <v>0</v>
      </c>
    </row>
    <row r="18" spans="1:33" s="4" customFormat="1" ht="11.4" x14ac:dyDescent="0.2">
      <c r="A18" s="8" t="s">
        <v>10</v>
      </c>
      <c r="B18" s="3" t="s">
        <v>11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17"/>
      <c r="Q18" s="17"/>
      <c r="R18" s="3"/>
      <c r="AE18" s="4" t="b">
        <v>0</v>
      </c>
      <c r="AG18" s="4">
        <v>0</v>
      </c>
    </row>
    <row r="19" spans="1:33" s="4" customFormat="1" ht="11.4" x14ac:dyDescent="0.2">
      <c r="A19" s="8" t="s">
        <v>12</v>
      </c>
      <c r="B19" s="3" t="s">
        <v>13</v>
      </c>
      <c r="C19" s="9">
        <v>-27.96</v>
      </c>
      <c r="D19" s="9">
        <v>-122.1</v>
      </c>
      <c r="E19" s="9">
        <v>-248.4</v>
      </c>
      <c r="F19" s="9">
        <v>-1375.93</v>
      </c>
      <c r="G19" s="9">
        <v>362.57</v>
      </c>
      <c r="H19" s="9">
        <v>-2938.21</v>
      </c>
      <c r="I19" s="9">
        <v>2554.14</v>
      </c>
      <c r="J19" s="9">
        <v>-247.67</v>
      </c>
      <c r="K19" s="9">
        <v>280.64999999999998</v>
      </c>
      <c r="L19" s="9">
        <v>-184.98</v>
      </c>
      <c r="M19" s="9">
        <v>-2.67</v>
      </c>
      <c r="N19" s="9">
        <v>-1709.83</v>
      </c>
      <c r="O19" s="9">
        <v>-3660.39</v>
      </c>
      <c r="P19" s="17"/>
      <c r="Q19" s="17"/>
      <c r="R19" s="3"/>
      <c r="AE19" s="4" t="b">
        <v>0</v>
      </c>
      <c r="AG19" s="4">
        <v>0</v>
      </c>
    </row>
    <row r="20" spans="1:33" s="4" customFormat="1" ht="11.4" x14ac:dyDescent="0.2">
      <c r="A20" s="8" t="s">
        <v>14</v>
      </c>
      <c r="B20" s="3" t="s">
        <v>15</v>
      </c>
      <c r="C20" s="9">
        <v>-23789.040000000001</v>
      </c>
      <c r="D20" s="9">
        <v>-26522.13</v>
      </c>
      <c r="E20" s="9">
        <v>-29311.62</v>
      </c>
      <c r="F20" s="9">
        <v>-35491.03</v>
      </c>
      <c r="G20" s="9">
        <v>-29356.03</v>
      </c>
      <c r="H20" s="9">
        <v>-36802.1</v>
      </c>
      <c r="I20" s="9">
        <v>-32050.42</v>
      </c>
      <c r="J20" s="9">
        <v>-23281.65</v>
      </c>
      <c r="K20" s="9">
        <v>-12572.89</v>
      </c>
      <c r="L20" s="9">
        <v>-11794.72</v>
      </c>
      <c r="M20" s="9">
        <v>-8615.86</v>
      </c>
      <c r="N20" s="9">
        <v>-11775.51</v>
      </c>
      <c r="O20" s="9">
        <v>-281363</v>
      </c>
      <c r="P20" s="17"/>
      <c r="Q20" s="17"/>
      <c r="R20" s="3"/>
      <c r="AE20" s="4" t="b">
        <v>0</v>
      </c>
      <c r="AG20" s="4">
        <v>1</v>
      </c>
    </row>
    <row r="21" spans="1:33" s="4" customFormat="1" ht="11.4" x14ac:dyDescent="0.2">
      <c r="A21" s="8"/>
      <c r="B21" s="3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7"/>
      <c r="Q21" s="17"/>
      <c r="R21" s="3"/>
    </row>
    <row r="22" spans="1:33" s="4" customFormat="1" ht="11.4" x14ac:dyDescent="0.2">
      <c r="A22" s="8" t="s">
        <v>16</v>
      </c>
      <c r="B22" s="3" t="s">
        <v>18</v>
      </c>
      <c r="C22" s="9">
        <v>179659.96</v>
      </c>
      <c r="D22" s="9">
        <v>178757.87</v>
      </c>
      <c r="E22" s="9">
        <v>176312.38</v>
      </c>
      <c r="F22" s="9">
        <v>170335.97</v>
      </c>
      <c r="G22" s="9">
        <v>176195.97</v>
      </c>
      <c r="H22" s="9">
        <v>168126.9</v>
      </c>
      <c r="I22" s="9">
        <v>173194.58</v>
      </c>
      <c r="J22" s="9">
        <v>182433.35</v>
      </c>
      <c r="K22" s="9">
        <v>193788.11</v>
      </c>
      <c r="L22" s="9">
        <v>194962.28</v>
      </c>
      <c r="M22" s="9">
        <v>198598.14</v>
      </c>
      <c r="N22" s="9">
        <v>196094.49</v>
      </c>
      <c r="O22" s="9">
        <v>2188460</v>
      </c>
      <c r="P22" s="17"/>
      <c r="Q22" s="17"/>
      <c r="R22" s="3"/>
      <c r="AE22" s="4" t="b">
        <v>0</v>
      </c>
      <c r="AG22" s="4">
        <v>1</v>
      </c>
    </row>
    <row r="23" spans="1:33" s="4" customFormat="1" ht="11.4" x14ac:dyDescent="0.2">
      <c r="A23" s="8"/>
      <c r="B23" s="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17"/>
      <c r="Q23" s="17"/>
      <c r="R23" s="3"/>
    </row>
    <row r="24" spans="1:33" s="4" customFormat="1" ht="11.4" x14ac:dyDescent="0.2">
      <c r="A24" s="8" t="s">
        <v>36</v>
      </c>
      <c r="B24" s="3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7"/>
      <c r="Q24" s="17"/>
      <c r="R24" s="3"/>
      <c r="AE24" s="4" t="b">
        <v>0</v>
      </c>
      <c r="AG24" s="4">
        <v>0</v>
      </c>
    </row>
    <row r="25" spans="1:33" s="4" customFormat="1" ht="11.4" x14ac:dyDescent="0.2">
      <c r="A25" s="8" t="s">
        <v>38</v>
      </c>
      <c r="B25" s="3" t="s">
        <v>39</v>
      </c>
      <c r="C25" s="9">
        <v>344.17</v>
      </c>
      <c r="D25" s="9">
        <v>420</v>
      </c>
      <c r="E25" s="9">
        <v>667.57</v>
      </c>
      <c r="F25" s="9">
        <v>452.43</v>
      </c>
      <c r="G25" s="9">
        <v>560</v>
      </c>
      <c r="H25" s="9">
        <v>1330</v>
      </c>
      <c r="I25" s="9">
        <v>1645</v>
      </c>
      <c r="J25" s="9">
        <v>840</v>
      </c>
      <c r="K25" s="9">
        <v>910</v>
      </c>
      <c r="L25" s="9">
        <v>595</v>
      </c>
      <c r="M25" s="9">
        <v>385</v>
      </c>
      <c r="N25" s="9">
        <v>455</v>
      </c>
      <c r="O25" s="9">
        <v>8604.17</v>
      </c>
      <c r="P25" s="17"/>
      <c r="Q25" s="17"/>
      <c r="R25" s="3"/>
      <c r="AE25" s="4" t="b">
        <v>0</v>
      </c>
      <c r="AG25" s="4">
        <v>0</v>
      </c>
    </row>
    <row r="26" spans="1:33" s="4" customFormat="1" ht="11.4" x14ac:dyDescent="0.2">
      <c r="A26" s="8" t="s">
        <v>40</v>
      </c>
      <c r="B26" s="3" t="s">
        <v>41</v>
      </c>
      <c r="C26" s="9">
        <v>1261</v>
      </c>
      <c r="D26" s="9">
        <v>1449</v>
      </c>
      <c r="E26" s="9">
        <v>810</v>
      </c>
      <c r="F26" s="9">
        <v>-121.2</v>
      </c>
      <c r="G26" s="9">
        <v>1515</v>
      </c>
      <c r="H26" s="9">
        <v>1180</v>
      </c>
      <c r="I26" s="9">
        <v>1944</v>
      </c>
      <c r="J26" s="9">
        <v>2657.47</v>
      </c>
      <c r="K26" s="9">
        <v>1697.6</v>
      </c>
      <c r="L26" s="9">
        <v>2626.65</v>
      </c>
      <c r="M26" s="9">
        <v>2231.14</v>
      </c>
      <c r="N26" s="9">
        <v>2290.9499999999998</v>
      </c>
      <c r="O26" s="9">
        <v>19541.61</v>
      </c>
      <c r="P26" s="17"/>
      <c r="Q26" s="17"/>
      <c r="R26" s="3"/>
      <c r="AE26" s="4" t="b">
        <v>0</v>
      </c>
      <c r="AG26" s="4">
        <v>0</v>
      </c>
    </row>
    <row r="27" spans="1:33" s="4" customFormat="1" ht="11.4" x14ac:dyDescent="0.2">
      <c r="A27" s="8" t="s">
        <v>42</v>
      </c>
      <c r="B27" s="3" t="s">
        <v>43</v>
      </c>
      <c r="C27" s="9">
        <v>113</v>
      </c>
      <c r="D27" s="9">
        <v>185</v>
      </c>
      <c r="E27" s="9">
        <v>50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175</v>
      </c>
      <c r="N27" s="9">
        <v>132</v>
      </c>
      <c r="O27" s="9">
        <v>655</v>
      </c>
      <c r="P27" s="17"/>
      <c r="Q27" s="17"/>
      <c r="R27" s="3"/>
      <c r="AE27" s="4" t="b">
        <v>0</v>
      </c>
      <c r="AG27" s="4">
        <v>0</v>
      </c>
    </row>
    <row r="28" spans="1:33" s="4" customFormat="1" ht="11.4" x14ac:dyDescent="0.2">
      <c r="A28" s="8" t="s">
        <v>44</v>
      </c>
      <c r="B28" s="3" t="s">
        <v>45</v>
      </c>
      <c r="C28" s="9">
        <v>0</v>
      </c>
      <c r="D28" s="9">
        <v>75</v>
      </c>
      <c r="E28" s="9">
        <v>100</v>
      </c>
      <c r="F28" s="9">
        <v>0</v>
      </c>
      <c r="G28" s="9">
        <v>75</v>
      </c>
      <c r="H28" s="9">
        <v>100</v>
      </c>
      <c r="I28" s="9">
        <v>0</v>
      </c>
      <c r="J28" s="9">
        <v>75</v>
      </c>
      <c r="K28" s="9">
        <v>75</v>
      </c>
      <c r="L28" s="9">
        <v>150</v>
      </c>
      <c r="M28" s="9">
        <v>0</v>
      </c>
      <c r="N28" s="9">
        <v>150</v>
      </c>
      <c r="O28" s="9">
        <v>800</v>
      </c>
      <c r="P28" s="17"/>
      <c r="Q28" s="17"/>
      <c r="R28" s="3"/>
      <c r="AE28" s="4" t="b">
        <v>0</v>
      </c>
      <c r="AG28" s="4">
        <v>0</v>
      </c>
    </row>
    <row r="29" spans="1:33" s="4" customFormat="1" ht="11.4" x14ac:dyDescent="0.2">
      <c r="A29" s="8" t="s">
        <v>46</v>
      </c>
      <c r="B29" s="3" t="s">
        <v>47</v>
      </c>
      <c r="C29" s="9">
        <v>731.6</v>
      </c>
      <c r="D29" s="9">
        <v>346</v>
      </c>
      <c r="E29" s="9">
        <v>1598</v>
      </c>
      <c r="F29" s="9">
        <v>1709</v>
      </c>
      <c r="G29" s="9">
        <v>0</v>
      </c>
      <c r="H29" s="9">
        <v>0</v>
      </c>
      <c r="I29" s="9">
        <v>500</v>
      </c>
      <c r="J29" s="9">
        <v>2442</v>
      </c>
      <c r="K29" s="9">
        <v>1590</v>
      </c>
      <c r="L29" s="9">
        <v>1606</v>
      </c>
      <c r="M29" s="9">
        <v>0</v>
      </c>
      <c r="N29" s="9">
        <v>908.17</v>
      </c>
      <c r="O29" s="9">
        <v>11430.77</v>
      </c>
      <c r="P29" s="17"/>
      <c r="Q29" s="17"/>
      <c r="R29" s="3"/>
      <c r="AE29" s="4" t="b">
        <v>0</v>
      </c>
      <c r="AG29" s="4">
        <v>0</v>
      </c>
    </row>
    <row r="30" spans="1:33" s="4" customFormat="1" ht="11.4" x14ac:dyDescent="0.2">
      <c r="A30" s="8" t="s">
        <v>48</v>
      </c>
      <c r="B30" s="3" t="s">
        <v>49</v>
      </c>
      <c r="C30" s="9">
        <v>0</v>
      </c>
      <c r="D30" s="9">
        <v>0</v>
      </c>
      <c r="E30" s="9">
        <v>0</v>
      </c>
      <c r="F30" s="9">
        <v>0</v>
      </c>
      <c r="G30" s="9">
        <v>200</v>
      </c>
      <c r="H30" s="9">
        <v>0</v>
      </c>
      <c r="I30" s="9">
        <v>0</v>
      </c>
      <c r="J30" s="9">
        <v>0</v>
      </c>
      <c r="K30" s="9">
        <v>0</v>
      </c>
      <c r="L30" s="9">
        <v>42.7</v>
      </c>
      <c r="M30" s="9">
        <v>7.3</v>
      </c>
      <c r="N30" s="9">
        <v>50</v>
      </c>
      <c r="O30" s="9">
        <v>300</v>
      </c>
      <c r="P30" s="17"/>
      <c r="Q30" s="17"/>
      <c r="R30" s="3"/>
      <c r="AE30" s="4" t="b">
        <v>0</v>
      </c>
      <c r="AG30" s="4">
        <v>0</v>
      </c>
    </row>
    <row r="31" spans="1:33" s="4" customFormat="1" ht="11.4" x14ac:dyDescent="0.2">
      <c r="A31" s="8" t="s">
        <v>50</v>
      </c>
      <c r="B31" s="3" t="s">
        <v>51</v>
      </c>
      <c r="C31" s="9">
        <v>0</v>
      </c>
      <c r="D31" s="9">
        <v>0</v>
      </c>
      <c r="E31" s="9">
        <v>0</v>
      </c>
      <c r="F31" s="9">
        <v>2131.6799999999998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582.20000000000005</v>
      </c>
      <c r="O31" s="9">
        <v>2713.88</v>
      </c>
      <c r="P31" s="17"/>
      <c r="Q31" s="17"/>
      <c r="R31" s="3"/>
      <c r="AE31" s="4" t="b">
        <v>0</v>
      </c>
      <c r="AG31" s="4">
        <v>0</v>
      </c>
    </row>
    <row r="32" spans="1:33" s="4" customFormat="1" ht="11.4" x14ac:dyDescent="0.2">
      <c r="A32" s="8" t="s">
        <v>52</v>
      </c>
      <c r="B32" s="3" t="s">
        <v>53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690</v>
      </c>
      <c r="K32" s="9">
        <v>0</v>
      </c>
      <c r="L32" s="9">
        <v>0</v>
      </c>
      <c r="M32" s="9">
        <v>0</v>
      </c>
      <c r="N32" s="9">
        <v>0</v>
      </c>
      <c r="O32" s="9">
        <v>690</v>
      </c>
      <c r="P32" s="17"/>
      <c r="Q32" s="17"/>
      <c r="R32" s="3"/>
      <c r="AE32" s="4" t="b">
        <v>0</v>
      </c>
      <c r="AG32" s="4">
        <v>0</v>
      </c>
    </row>
    <row r="33" spans="1:33" s="4" customFormat="1" ht="11.4" x14ac:dyDescent="0.2">
      <c r="A33" s="8" t="s">
        <v>54</v>
      </c>
      <c r="B33" s="3" t="s">
        <v>55</v>
      </c>
      <c r="C33" s="9">
        <v>398.33</v>
      </c>
      <c r="D33" s="9">
        <v>68.67</v>
      </c>
      <c r="E33" s="9">
        <v>1517.9</v>
      </c>
      <c r="F33" s="9">
        <v>574</v>
      </c>
      <c r="G33" s="9">
        <v>700.66</v>
      </c>
      <c r="H33" s="9">
        <v>721.43</v>
      </c>
      <c r="I33" s="9">
        <v>900.23</v>
      </c>
      <c r="J33" s="9">
        <v>842.29</v>
      </c>
      <c r="K33" s="9">
        <v>930.5</v>
      </c>
      <c r="L33" s="9">
        <v>329.53</v>
      </c>
      <c r="M33" s="9">
        <v>184.5</v>
      </c>
      <c r="N33" s="9">
        <v>247.67</v>
      </c>
      <c r="O33" s="9">
        <v>7415.71</v>
      </c>
      <c r="P33" s="17"/>
      <c r="Q33" s="17"/>
      <c r="R33" s="3"/>
      <c r="AE33" s="4" t="b">
        <v>0</v>
      </c>
      <c r="AG33" s="4">
        <v>0</v>
      </c>
    </row>
    <row r="34" spans="1:33" s="4" customFormat="1" ht="11.4" x14ac:dyDescent="0.2">
      <c r="A34" s="8" t="s">
        <v>56</v>
      </c>
      <c r="B34" s="3" t="s">
        <v>57</v>
      </c>
      <c r="C34" s="9">
        <v>917.24</v>
      </c>
      <c r="D34" s="9">
        <v>956.11</v>
      </c>
      <c r="E34" s="9">
        <v>2074.67</v>
      </c>
      <c r="F34" s="9">
        <v>485.41</v>
      </c>
      <c r="G34" s="9">
        <v>1808.03</v>
      </c>
      <c r="H34" s="9">
        <v>1196.67</v>
      </c>
      <c r="I34" s="9">
        <v>1684.21</v>
      </c>
      <c r="J34" s="9">
        <v>1439.6</v>
      </c>
      <c r="K34" s="9">
        <v>3291.98</v>
      </c>
      <c r="L34" s="9">
        <v>1479.41</v>
      </c>
      <c r="M34" s="9">
        <v>0</v>
      </c>
      <c r="N34" s="9">
        <v>1575.01</v>
      </c>
      <c r="O34" s="9">
        <v>16908.34</v>
      </c>
      <c r="P34" s="17"/>
      <c r="Q34" s="17"/>
      <c r="R34" s="3"/>
      <c r="AE34" s="4" t="b">
        <v>0</v>
      </c>
      <c r="AG34" s="4">
        <v>0</v>
      </c>
    </row>
    <row r="35" spans="1:33" s="4" customFormat="1" ht="11.4" x14ac:dyDescent="0.2">
      <c r="A35" s="8" t="s">
        <v>58</v>
      </c>
      <c r="B35" s="3" t="s">
        <v>59</v>
      </c>
      <c r="C35" s="9">
        <v>1660</v>
      </c>
      <c r="D35" s="9">
        <v>1800</v>
      </c>
      <c r="E35" s="9">
        <v>1713</v>
      </c>
      <c r="F35" s="9">
        <v>987</v>
      </c>
      <c r="G35" s="9">
        <v>1800</v>
      </c>
      <c r="H35" s="9">
        <v>3325</v>
      </c>
      <c r="I35" s="9">
        <v>4985</v>
      </c>
      <c r="J35" s="9">
        <v>2100</v>
      </c>
      <c r="K35" s="9">
        <v>2750</v>
      </c>
      <c r="L35" s="9">
        <v>2179.8000000000002</v>
      </c>
      <c r="M35" s="9">
        <v>1470.2</v>
      </c>
      <c r="N35" s="9">
        <v>1400</v>
      </c>
      <c r="O35" s="9">
        <v>26170</v>
      </c>
      <c r="P35" s="17"/>
      <c r="Q35" s="17"/>
      <c r="R35" s="3"/>
      <c r="AE35" s="4" t="b">
        <v>0</v>
      </c>
      <c r="AG35" s="4">
        <v>0</v>
      </c>
    </row>
    <row r="36" spans="1:33" s="4" customFormat="1" ht="11.4" x14ac:dyDescent="0.2">
      <c r="A36" s="8" t="s">
        <v>60</v>
      </c>
      <c r="B36" s="3" t="s">
        <v>61</v>
      </c>
      <c r="C36" s="9">
        <v>3208</v>
      </c>
      <c r="D36" s="9">
        <v>2903</v>
      </c>
      <c r="E36" s="9">
        <v>3717</v>
      </c>
      <c r="F36" s="9">
        <v>2383</v>
      </c>
      <c r="G36" s="9">
        <v>2366</v>
      </c>
      <c r="H36" s="9">
        <v>3036</v>
      </c>
      <c r="I36" s="9">
        <v>2647</v>
      </c>
      <c r="J36" s="9">
        <v>2954</v>
      </c>
      <c r="K36" s="9">
        <v>2740</v>
      </c>
      <c r="L36" s="9">
        <v>2838</v>
      </c>
      <c r="M36" s="9">
        <v>3379</v>
      </c>
      <c r="N36" s="9">
        <v>2952</v>
      </c>
      <c r="O36" s="9">
        <v>35123</v>
      </c>
      <c r="P36" s="17"/>
      <c r="Q36" s="17"/>
      <c r="R36" s="3"/>
      <c r="AE36" s="4" t="b">
        <v>0</v>
      </c>
      <c r="AG36" s="4">
        <v>0</v>
      </c>
    </row>
    <row r="37" spans="1:33" s="4" customFormat="1" ht="11.4" x14ac:dyDescent="0.2">
      <c r="A37" s="8" t="s">
        <v>62</v>
      </c>
      <c r="B37" s="3" t="s">
        <v>63</v>
      </c>
      <c r="C37" s="9">
        <v>0</v>
      </c>
      <c r="D37" s="9">
        <v>98.56</v>
      </c>
      <c r="E37" s="9">
        <v>25.46</v>
      </c>
      <c r="F37" s="9">
        <v>49.2</v>
      </c>
      <c r="G37" s="9">
        <v>0</v>
      </c>
      <c r="H37" s="9">
        <v>0</v>
      </c>
      <c r="I37" s="9">
        <v>0</v>
      </c>
      <c r="J37" s="9">
        <v>38.49</v>
      </c>
      <c r="K37" s="9">
        <v>0</v>
      </c>
      <c r="L37" s="9">
        <v>35.69</v>
      </c>
      <c r="M37" s="9">
        <v>0</v>
      </c>
      <c r="N37" s="9">
        <v>0</v>
      </c>
      <c r="O37" s="9">
        <v>247.4</v>
      </c>
      <c r="P37" s="17"/>
      <c r="Q37" s="17"/>
      <c r="R37" s="3"/>
      <c r="AE37" s="4" t="b">
        <v>0</v>
      </c>
      <c r="AG37" s="4">
        <v>0</v>
      </c>
    </row>
    <row r="38" spans="1:33" s="4" customFormat="1" ht="11.4" x14ac:dyDescent="0.2">
      <c r="A38" s="8" t="s">
        <v>64</v>
      </c>
      <c r="B38" s="3" t="s">
        <v>65</v>
      </c>
      <c r="C38" s="9">
        <v>8601.57</v>
      </c>
      <c r="D38" s="9">
        <v>8234.07</v>
      </c>
      <c r="E38" s="9">
        <v>8231.4699999999993</v>
      </c>
      <c r="F38" s="9">
        <v>8122.03</v>
      </c>
      <c r="G38" s="9">
        <v>8317.86</v>
      </c>
      <c r="H38" s="9">
        <v>8225.52</v>
      </c>
      <c r="I38" s="9">
        <v>8876.91</v>
      </c>
      <c r="J38" s="9">
        <v>9105.9500000000007</v>
      </c>
      <c r="K38" s="9">
        <v>9314.82</v>
      </c>
      <c r="L38" s="9">
        <v>9317.89</v>
      </c>
      <c r="M38" s="9">
        <v>9353.2999999999993</v>
      </c>
      <c r="N38" s="9">
        <v>9300.77</v>
      </c>
      <c r="O38" s="9">
        <v>105002.16</v>
      </c>
      <c r="P38" s="17"/>
      <c r="Q38" s="17"/>
      <c r="R38" s="3"/>
      <c r="AE38" s="4" t="b">
        <v>0</v>
      </c>
      <c r="AG38" s="4">
        <v>0</v>
      </c>
    </row>
    <row r="39" spans="1:33" s="4" customFormat="1" ht="11.4" x14ac:dyDescent="0.2">
      <c r="A39" s="8" t="s">
        <v>66</v>
      </c>
      <c r="B39" s="3" t="s">
        <v>67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2181.8200000000002</v>
      </c>
      <c r="I39" s="9">
        <v>0</v>
      </c>
      <c r="J39" s="9">
        <v>846.51</v>
      </c>
      <c r="K39" s="9">
        <v>0</v>
      </c>
      <c r="L39" s="9">
        <v>0</v>
      </c>
      <c r="M39" s="9">
        <v>1380.2</v>
      </c>
      <c r="N39" s="9">
        <v>0</v>
      </c>
      <c r="O39" s="9">
        <v>4408.53</v>
      </c>
      <c r="P39" s="17"/>
      <c r="Q39" s="17"/>
      <c r="R39" s="3"/>
      <c r="AE39" s="4" t="b">
        <v>0</v>
      </c>
      <c r="AG39" s="4">
        <v>0</v>
      </c>
    </row>
    <row r="40" spans="1:33" s="4" customFormat="1" ht="11.4" x14ac:dyDescent="0.2">
      <c r="A40" s="8" t="s">
        <v>68</v>
      </c>
      <c r="B40" s="3" t="s">
        <v>69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5</v>
      </c>
      <c r="K40" s="9">
        <v>5</v>
      </c>
      <c r="L40" s="9">
        <v>7.5</v>
      </c>
      <c r="M40" s="9">
        <v>7.5</v>
      </c>
      <c r="N40" s="9">
        <v>8.75</v>
      </c>
      <c r="O40" s="9">
        <v>33.75</v>
      </c>
      <c r="P40" s="17"/>
      <c r="Q40" s="17"/>
      <c r="R40" s="3"/>
      <c r="AE40" s="4" t="b">
        <v>0</v>
      </c>
      <c r="AG40" s="4">
        <v>0</v>
      </c>
    </row>
    <row r="41" spans="1:33" s="4" customFormat="1" ht="11.4" x14ac:dyDescent="0.2">
      <c r="A41" s="8" t="s">
        <v>70</v>
      </c>
      <c r="B41" s="3" t="s">
        <v>71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15</v>
      </c>
      <c r="I41" s="9">
        <v>20</v>
      </c>
      <c r="J41" s="9">
        <v>5</v>
      </c>
      <c r="K41" s="9">
        <v>15</v>
      </c>
      <c r="L41" s="9">
        <v>60</v>
      </c>
      <c r="M41" s="9">
        <v>20</v>
      </c>
      <c r="N41" s="9">
        <v>30</v>
      </c>
      <c r="O41" s="9">
        <v>165</v>
      </c>
      <c r="P41" s="17"/>
      <c r="Q41" s="17"/>
      <c r="R41" s="3"/>
      <c r="AE41" s="4" t="b">
        <v>0</v>
      </c>
      <c r="AG41" s="4">
        <v>0</v>
      </c>
    </row>
    <row r="42" spans="1:33" s="4" customFormat="1" ht="11.4" x14ac:dyDescent="0.2">
      <c r="A42" s="8" t="s">
        <v>72</v>
      </c>
      <c r="B42" s="3" t="s">
        <v>73</v>
      </c>
      <c r="C42" s="9">
        <v>1128.46</v>
      </c>
      <c r="D42" s="9">
        <v>1166.58</v>
      </c>
      <c r="E42" s="9">
        <v>1245.08</v>
      </c>
      <c r="F42" s="9">
        <v>908.13</v>
      </c>
      <c r="G42" s="9">
        <v>690.16</v>
      </c>
      <c r="H42" s="9">
        <v>366.13</v>
      </c>
      <c r="I42" s="9">
        <v>329</v>
      </c>
      <c r="J42" s="9">
        <v>442.3</v>
      </c>
      <c r="K42" s="9">
        <v>864</v>
      </c>
      <c r="L42" s="9">
        <v>903.18</v>
      </c>
      <c r="M42" s="9">
        <v>801.07</v>
      </c>
      <c r="N42" s="9">
        <v>653.33000000000004</v>
      </c>
      <c r="O42" s="9">
        <v>9497.42</v>
      </c>
      <c r="P42" s="17"/>
      <c r="Q42" s="17"/>
      <c r="R42" s="3"/>
      <c r="AE42" s="4" t="b">
        <v>0</v>
      </c>
      <c r="AG42" s="4">
        <v>0</v>
      </c>
    </row>
    <row r="43" spans="1:33" s="4" customFormat="1" ht="11.4" x14ac:dyDescent="0.2">
      <c r="A43" s="8" t="s">
        <v>74</v>
      </c>
      <c r="B43" s="3" t="s">
        <v>75</v>
      </c>
      <c r="C43" s="9">
        <v>1052</v>
      </c>
      <c r="D43" s="9">
        <v>1088.5</v>
      </c>
      <c r="E43" s="9">
        <v>1048</v>
      </c>
      <c r="F43" s="9">
        <v>1050.43</v>
      </c>
      <c r="G43" s="9">
        <v>1066.94</v>
      </c>
      <c r="H43" s="9">
        <v>1011.13</v>
      </c>
      <c r="I43" s="9">
        <v>1064.5</v>
      </c>
      <c r="J43" s="9">
        <v>987.14</v>
      </c>
      <c r="K43" s="9">
        <v>1062.8599999999999</v>
      </c>
      <c r="L43" s="9">
        <v>949.5</v>
      </c>
      <c r="M43" s="9">
        <v>997</v>
      </c>
      <c r="N43" s="9">
        <v>956</v>
      </c>
      <c r="O43" s="9">
        <v>12334</v>
      </c>
      <c r="P43" s="17"/>
      <c r="Q43" s="17"/>
      <c r="R43" s="3"/>
      <c r="AE43" s="4" t="b">
        <v>0</v>
      </c>
      <c r="AG43" s="4">
        <v>0</v>
      </c>
    </row>
    <row r="44" spans="1:33" s="4" customFormat="1" ht="11.4" x14ac:dyDescent="0.2">
      <c r="A44" s="8" t="s">
        <v>76</v>
      </c>
      <c r="B44" s="3" t="s">
        <v>77</v>
      </c>
      <c r="C44" s="9">
        <v>715.68</v>
      </c>
      <c r="D44" s="9">
        <v>665.69</v>
      </c>
      <c r="E44" s="9">
        <v>669.79</v>
      </c>
      <c r="F44" s="9">
        <v>676.36</v>
      </c>
      <c r="G44" s="9">
        <v>672.87</v>
      </c>
      <c r="H44" s="9">
        <v>645.1</v>
      </c>
      <c r="I44" s="9">
        <v>591.91999999999996</v>
      </c>
      <c r="J44" s="9">
        <v>533.09</v>
      </c>
      <c r="K44" s="9">
        <v>531.03</v>
      </c>
      <c r="L44" s="9">
        <v>528.5</v>
      </c>
      <c r="M44" s="9">
        <v>532.57000000000005</v>
      </c>
      <c r="N44" s="9">
        <v>464.35</v>
      </c>
      <c r="O44" s="9">
        <v>7226.95</v>
      </c>
      <c r="P44" s="17"/>
      <c r="Q44" s="17"/>
      <c r="R44" s="3"/>
      <c r="AE44" s="4" t="b">
        <v>0</v>
      </c>
      <c r="AG44" s="4">
        <v>0</v>
      </c>
    </row>
    <row r="45" spans="1:33" s="4" customFormat="1" ht="11.4" x14ac:dyDescent="0.2">
      <c r="A45" s="8" t="s">
        <v>78</v>
      </c>
      <c r="B45" s="3" t="s">
        <v>79</v>
      </c>
      <c r="C45" s="9">
        <v>20131.05</v>
      </c>
      <c r="D45" s="9">
        <v>19456.18</v>
      </c>
      <c r="E45" s="9">
        <v>23467.94</v>
      </c>
      <c r="F45" s="9">
        <v>19407.47</v>
      </c>
      <c r="G45" s="9">
        <v>19772.52</v>
      </c>
      <c r="H45" s="9">
        <v>23333.8</v>
      </c>
      <c r="I45" s="9">
        <v>25187.77</v>
      </c>
      <c r="J45" s="9">
        <v>26003.84</v>
      </c>
      <c r="K45" s="9">
        <v>25777.79</v>
      </c>
      <c r="L45" s="9">
        <v>23649.35</v>
      </c>
      <c r="M45" s="9">
        <v>20923.78</v>
      </c>
      <c r="N45" s="9">
        <v>22156.2</v>
      </c>
      <c r="O45" s="9">
        <v>269267.69</v>
      </c>
      <c r="P45" s="17"/>
      <c r="Q45" s="17"/>
      <c r="R45" s="3"/>
      <c r="AE45" s="4" t="b">
        <v>0</v>
      </c>
      <c r="AG45" s="4">
        <v>1</v>
      </c>
    </row>
    <row r="46" spans="1:33" s="4" customFormat="1" ht="11.4" x14ac:dyDescent="0.2">
      <c r="A46" s="8"/>
      <c r="B46" s="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7"/>
      <c r="Q46" s="17"/>
      <c r="R46" s="3"/>
    </row>
    <row r="47" spans="1:33" s="4" customFormat="1" ht="11.4" x14ac:dyDescent="0.2">
      <c r="A47" s="8" t="s">
        <v>80</v>
      </c>
      <c r="B47" s="3" t="s">
        <v>81</v>
      </c>
      <c r="C47" s="9">
        <v>199791.01</v>
      </c>
      <c r="D47" s="9">
        <v>198214.05</v>
      </c>
      <c r="E47" s="9">
        <v>199780.32</v>
      </c>
      <c r="F47" s="9">
        <v>189743.44</v>
      </c>
      <c r="G47" s="9">
        <v>195968.49</v>
      </c>
      <c r="H47" s="9">
        <v>191460.7</v>
      </c>
      <c r="I47" s="9">
        <v>198382.35</v>
      </c>
      <c r="J47" s="9">
        <v>208437.19</v>
      </c>
      <c r="K47" s="9">
        <v>219565.9</v>
      </c>
      <c r="L47" s="9">
        <v>218611.63</v>
      </c>
      <c r="M47" s="9">
        <v>219521.92000000001</v>
      </c>
      <c r="N47" s="9">
        <v>218250.69</v>
      </c>
      <c r="O47" s="9">
        <v>2457727.69</v>
      </c>
      <c r="P47" s="17"/>
      <c r="Q47" s="17"/>
      <c r="R47" s="3"/>
      <c r="AE47" s="4" t="b">
        <v>1</v>
      </c>
      <c r="AG47" s="4">
        <v>1</v>
      </c>
    </row>
    <row r="48" spans="1:33" s="4" customFormat="1" ht="11.4" x14ac:dyDescent="0.2">
      <c r="A48" s="8"/>
      <c r="B48" s="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7"/>
      <c r="Q48" s="17"/>
      <c r="R48" s="3"/>
    </row>
    <row r="49" spans="1:33" s="4" customFormat="1" ht="11.4" x14ac:dyDescent="0.2">
      <c r="A49" s="8" t="s">
        <v>82</v>
      </c>
      <c r="B49" s="3" t="s">
        <v>83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17"/>
      <c r="Q49" s="17"/>
      <c r="R49" s="3"/>
      <c r="AE49" s="4" t="b">
        <v>1</v>
      </c>
      <c r="AG49" s="4">
        <v>0</v>
      </c>
    </row>
    <row r="50" spans="1:33" s="4" customFormat="1" ht="11.4" x14ac:dyDescent="0.2">
      <c r="A50" s="8"/>
      <c r="B50" s="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17"/>
      <c r="Q50" s="17"/>
      <c r="R50" s="3"/>
    </row>
    <row r="51" spans="1:33" s="4" customFormat="1" ht="11.4" x14ac:dyDescent="0.2">
      <c r="A51" s="8" t="s">
        <v>84</v>
      </c>
      <c r="B51" s="3" t="s">
        <v>85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7"/>
      <c r="Q51" s="17"/>
      <c r="R51" s="3"/>
      <c r="AE51" s="4" t="b">
        <v>0</v>
      </c>
      <c r="AG51" s="4">
        <v>0</v>
      </c>
    </row>
    <row r="52" spans="1:33" s="4" customFormat="1" ht="11.4" x14ac:dyDescent="0.2">
      <c r="A52" s="8" t="s">
        <v>86</v>
      </c>
      <c r="B52" s="3" t="s">
        <v>87</v>
      </c>
      <c r="C52" s="9">
        <v>850.68</v>
      </c>
      <c r="D52" s="9">
        <v>985.22</v>
      </c>
      <c r="E52" s="9">
        <v>778.97</v>
      </c>
      <c r="F52" s="9">
        <v>900.73</v>
      </c>
      <c r="G52" s="9">
        <v>954.21</v>
      </c>
      <c r="H52" s="9">
        <v>929.21</v>
      </c>
      <c r="I52" s="9">
        <v>872.56</v>
      </c>
      <c r="J52" s="9">
        <v>449.68</v>
      </c>
      <c r="K52" s="9">
        <v>1836.23</v>
      </c>
      <c r="L52" s="9">
        <v>733.79</v>
      </c>
      <c r="M52" s="9">
        <v>881.93</v>
      </c>
      <c r="N52" s="9">
        <v>696.62</v>
      </c>
      <c r="O52" s="9">
        <v>10869.83</v>
      </c>
      <c r="P52" s="17"/>
      <c r="Q52" s="17"/>
      <c r="R52" s="3"/>
      <c r="AE52" s="4" t="b">
        <v>0</v>
      </c>
      <c r="AG52" s="4">
        <v>0</v>
      </c>
    </row>
    <row r="53" spans="1:33" s="4" customFormat="1" ht="11.4" x14ac:dyDescent="0.2">
      <c r="A53" s="8" t="s">
        <v>88</v>
      </c>
      <c r="B53" s="3" t="s">
        <v>89</v>
      </c>
      <c r="C53" s="9">
        <v>58.94</v>
      </c>
      <c r="D53" s="9">
        <v>58.94</v>
      </c>
      <c r="E53" s="9">
        <v>58.94</v>
      </c>
      <c r="F53" s="9">
        <v>58.94</v>
      </c>
      <c r="G53" s="9">
        <v>58.94</v>
      </c>
      <c r="H53" s="9">
        <v>58.94</v>
      </c>
      <c r="I53" s="9">
        <v>54.95</v>
      </c>
      <c r="J53" s="9">
        <v>109.94</v>
      </c>
      <c r="K53" s="9">
        <v>102.13</v>
      </c>
      <c r="L53" s="9">
        <v>168.58</v>
      </c>
      <c r="M53" s="9">
        <v>168.71</v>
      </c>
      <c r="N53" s="9">
        <v>168.71</v>
      </c>
      <c r="O53" s="9">
        <v>1126.6600000000001</v>
      </c>
      <c r="P53" s="17"/>
      <c r="Q53" s="17"/>
      <c r="R53" s="3"/>
      <c r="AE53" s="4" t="b">
        <v>0</v>
      </c>
      <c r="AG53" s="4">
        <v>0</v>
      </c>
    </row>
    <row r="54" spans="1:33" s="4" customFormat="1" ht="11.4" x14ac:dyDescent="0.2">
      <c r="A54" s="8" t="s">
        <v>90</v>
      </c>
      <c r="B54" s="3" t="s">
        <v>91</v>
      </c>
      <c r="C54" s="9">
        <v>384</v>
      </c>
      <c r="D54" s="9">
        <v>519.89</v>
      </c>
      <c r="E54" s="9">
        <v>128.76</v>
      </c>
      <c r="F54" s="9">
        <v>623.59</v>
      </c>
      <c r="G54" s="9">
        <v>211.61</v>
      </c>
      <c r="H54" s="9">
        <v>94.11</v>
      </c>
      <c r="I54" s="9">
        <v>199.03</v>
      </c>
      <c r="J54" s="9">
        <v>140.99</v>
      </c>
      <c r="K54" s="9">
        <v>295.14999999999998</v>
      </c>
      <c r="L54" s="9">
        <v>330.49</v>
      </c>
      <c r="M54" s="9">
        <v>81.150000000000006</v>
      </c>
      <c r="N54" s="9">
        <v>220.85</v>
      </c>
      <c r="O54" s="9">
        <v>3229.62</v>
      </c>
      <c r="P54" s="17"/>
      <c r="Q54" s="17"/>
      <c r="R54" s="3"/>
      <c r="AE54" s="4" t="b">
        <v>0</v>
      </c>
      <c r="AG54" s="4">
        <v>0</v>
      </c>
    </row>
    <row r="55" spans="1:33" s="4" customFormat="1" ht="11.4" x14ac:dyDescent="0.2">
      <c r="A55" s="8" t="s">
        <v>92</v>
      </c>
      <c r="B55" s="3" t="s">
        <v>93</v>
      </c>
      <c r="C55" s="9">
        <v>82.83</v>
      </c>
      <c r="D55" s="9">
        <v>60.56</v>
      </c>
      <c r="E55" s="9">
        <v>92.53</v>
      </c>
      <c r="F55" s="9">
        <v>235.48</v>
      </c>
      <c r="G55" s="9">
        <v>105.31</v>
      </c>
      <c r="H55" s="9">
        <v>132.28</v>
      </c>
      <c r="I55" s="9">
        <v>81.459999999999994</v>
      </c>
      <c r="J55" s="9">
        <v>104.42</v>
      </c>
      <c r="K55" s="9">
        <v>65.33</v>
      </c>
      <c r="L55" s="9">
        <v>79.430000000000007</v>
      </c>
      <c r="M55" s="9">
        <v>91.69</v>
      </c>
      <c r="N55" s="9">
        <v>83.68</v>
      </c>
      <c r="O55" s="9">
        <v>1215</v>
      </c>
      <c r="P55" s="17"/>
      <c r="Q55" s="17"/>
      <c r="R55" s="3"/>
      <c r="AE55" s="4" t="b">
        <v>0</v>
      </c>
      <c r="AG55" s="4">
        <v>0</v>
      </c>
    </row>
    <row r="56" spans="1:33" s="4" customFormat="1" ht="11.4" x14ac:dyDescent="0.2">
      <c r="A56" s="8" t="s">
        <v>94</v>
      </c>
      <c r="B56" s="3" t="s">
        <v>95</v>
      </c>
      <c r="C56" s="9">
        <v>71.23</v>
      </c>
      <c r="D56" s="9">
        <v>199.46</v>
      </c>
      <c r="E56" s="9">
        <v>59.43</v>
      </c>
      <c r="F56" s="9">
        <v>84.12</v>
      </c>
      <c r="G56" s="9">
        <v>98.86</v>
      </c>
      <c r="H56" s="9">
        <v>55.53</v>
      </c>
      <c r="I56" s="9">
        <v>96.31</v>
      </c>
      <c r="J56" s="9">
        <v>376.19</v>
      </c>
      <c r="K56" s="9">
        <v>239.87</v>
      </c>
      <c r="L56" s="9">
        <v>137.21</v>
      </c>
      <c r="M56" s="9">
        <v>161.6</v>
      </c>
      <c r="N56" s="9">
        <v>122.16</v>
      </c>
      <c r="O56" s="9">
        <v>1701.97</v>
      </c>
      <c r="P56" s="17"/>
      <c r="Q56" s="17"/>
      <c r="R56" s="3"/>
      <c r="AE56" s="4" t="b">
        <v>0</v>
      </c>
      <c r="AG56" s="4">
        <v>0</v>
      </c>
    </row>
    <row r="57" spans="1:33" s="4" customFormat="1" ht="11.4" x14ac:dyDescent="0.2">
      <c r="A57" s="8" t="s">
        <v>96</v>
      </c>
      <c r="B57" s="3" t="s">
        <v>97</v>
      </c>
      <c r="C57" s="9">
        <v>0</v>
      </c>
      <c r="D57" s="9">
        <v>0</v>
      </c>
      <c r="E57" s="9">
        <v>0</v>
      </c>
      <c r="F57" s="9">
        <v>0</v>
      </c>
      <c r="G57" s="9">
        <v>350.8</v>
      </c>
      <c r="H57" s="9">
        <v>0</v>
      </c>
      <c r="I57" s="9">
        <v>0</v>
      </c>
      <c r="J57" s="9">
        <v>3117.93</v>
      </c>
      <c r="K57" s="9">
        <v>0</v>
      </c>
      <c r="L57" s="9">
        <v>0</v>
      </c>
      <c r="M57" s="9">
        <v>9.3800000000000008</v>
      </c>
      <c r="N57" s="9">
        <v>0</v>
      </c>
      <c r="O57" s="9">
        <v>3478.11</v>
      </c>
      <c r="P57" s="17"/>
      <c r="Q57" s="17"/>
      <c r="R57" s="3"/>
      <c r="AE57" s="4" t="b">
        <v>0</v>
      </c>
      <c r="AG57" s="4">
        <v>0</v>
      </c>
    </row>
    <row r="58" spans="1:33" s="4" customFormat="1" ht="11.4" x14ac:dyDescent="0.2">
      <c r="A58" s="8" t="s">
        <v>98</v>
      </c>
      <c r="B58" s="3" t="s">
        <v>99</v>
      </c>
      <c r="C58" s="9">
        <v>1549.2</v>
      </c>
      <c r="D58" s="9">
        <v>312.60000000000002</v>
      </c>
      <c r="E58" s="9">
        <v>338</v>
      </c>
      <c r="F58" s="9">
        <v>124</v>
      </c>
      <c r="G58" s="9">
        <v>11</v>
      </c>
      <c r="H58" s="9">
        <v>550</v>
      </c>
      <c r="I58" s="9">
        <v>0</v>
      </c>
      <c r="J58" s="9">
        <v>398</v>
      </c>
      <c r="K58" s="9">
        <v>0</v>
      </c>
      <c r="L58" s="9">
        <v>0</v>
      </c>
      <c r="M58" s="9">
        <v>0</v>
      </c>
      <c r="N58" s="9">
        <v>90</v>
      </c>
      <c r="O58" s="9">
        <v>3372.8</v>
      </c>
      <c r="P58" s="17"/>
      <c r="Q58" s="17"/>
      <c r="R58" s="3"/>
      <c r="AE58" s="4" t="b">
        <v>0</v>
      </c>
      <c r="AG58" s="4">
        <v>0</v>
      </c>
    </row>
    <row r="59" spans="1:33" s="4" customFormat="1" ht="11.4" x14ac:dyDescent="0.2">
      <c r="A59" s="8" t="s">
        <v>100</v>
      </c>
      <c r="B59" s="3" t="s">
        <v>101</v>
      </c>
      <c r="C59" s="9">
        <v>0</v>
      </c>
      <c r="D59" s="9">
        <v>66</v>
      </c>
      <c r="E59" s="9">
        <v>51</v>
      </c>
      <c r="F59" s="9">
        <v>0</v>
      </c>
      <c r="G59" s="9">
        <v>66</v>
      </c>
      <c r="H59" s="9">
        <v>51</v>
      </c>
      <c r="I59" s="9">
        <v>0</v>
      </c>
      <c r="J59" s="9">
        <v>66</v>
      </c>
      <c r="K59" s="9">
        <v>51</v>
      </c>
      <c r="L59" s="9">
        <v>0</v>
      </c>
      <c r="M59" s="9">
        <v>66</v>
      </c>
      <c r="N59" s="9">
        <v>51</v>
      </c>
      <c r="O59" s="9">
        <v>468</v>
      </c>
      <c r="P59" s="17"/>
      <c r="Q59" s="17"/>
      <c r="R59" s="3"/>
      <c r="AE59" s="4" t="b">
        <v>0</v>
      </c>
      <c r="AG59" s="4">
        <v>0</v>
      </c>
    </row>
    <row r="60" spans="1:33" s="4" customFormat="1" ht="11.4" x14ac:dyDescent="0.2">
      <c r="A60" s="8" t="s">
        <v>102</v>
      </c>
      <c r="B60" s="3" t="s">
        <v>103</v>
      </c>
      <c r="C60" s="9">
        <v>1108.55</v>
      </c>
      <c r="D60" s="9">
        <v>1053.8900000000001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2162.44</v>
      </c>
      <c r="P60" s="17"/>
      <c r="Q60" s="17"/>
      <c r="R60" s="3"/>
      <c r="AE60" s="4" t="b">
        <v>0</v>
      </c>
      <c r="AG60" s="4">
        <v>0</v>
      </c>
    </row>
    <row r="61" spans="1:33" s="4" customFormat="1" ht="11.4" x14ac:dyDescent="0.2">
      <c r="A61" s="8" t="s">
        <v>104</v>
      </c>
      <c r="B61" s="3" t="s">
        <v>105</v>
      </c>
      <c r="C61" s="9">
        <v>43.5</v>
      </c>
      <c r="D61" s="9">
        <v>13.5</v>
      </c>
      <c r="E61" s="9">
        <v>13.5</v>
      </c>
      <c r="F61" s="9">
        <v>13.5</v>
      </c>
      <c r="G61" s="9">
        <v>73.48</v>
      </c>
      <c r="H61" s="9">
        <v>13.5</v>
      </c>
      <c r="I61" s="9">
        <v>13.5</v>
      </c>
      <c r="J61" s="9">
        <v>13.5</v>
      </c>
      <c r="K61" s="9">
        <v>13.5</v>
      </c>
      <c r="L61" s="9">
        <v>142.5</v>
      </c>
      <c r="M61" s="9">
        <v>13.5</v>
      </c>
      <c r="N61" s="9">
        <v>13.5</v>
      </c>
      <c r="O61" s="9">
        <v>380.98</v>
      </c>
      <c r="P61" s="17"/>
      <c r="Q61" s="17"/>
      <c r="R61" s="3"/>
      <c r="AE61" s="4" t="b">
        <v>0</v>
      </c>
      <c r="AG61" s="4">
        <v>0</v>
      </c>
    </row>
    <row r="62" spans="1:33" s="4" customFormat="1" ht="11.4" x14ac:dyDescent="0.2">
      <c r="A62" s="8" t="s">
        <v>106</v>
      </c>
      <c r="B62" s="3" t="s">
        <v>107</v>
      </c>
      <c r="C62" s="9">
        <v>1092</v>
      </c>
      <c r="D62" s="9">
        <v>0</v>
      </c>
      <c r="E62" s="9">
        <v>298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272</v>
      </c>
      <c r="N62" s="9">
        <v>0</v>
      </c>
      <c r="O62" s="9">
        <v>1662</v>
      </c>
      <c r="P62" s="17"/>
      <c r="Q62" s="17"/>
      <c r="R62" s="3"/>
      <c r="AE62" s="4" t="b">
        <v>0</v>
      </c>
      <c r="AG62" s="4">
        <v>0</v>
      </c>
    </row>
    <row r="63" spans="1:33" s="4" customFormat="1" ht="11.4" x14ac:dyDescent="0.2">
      <c r="A63" s="8" t="s">
        <v>108</v>
      </c>
      <c r="B63" s="3" t="s">
        <v>109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560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85</v>
      </c>
      <c r="O63" s="9">
        <v>645</v>
      </c>
      <c r="P63" s="17"/>
      <c r="Q63" s="17"/>
      <c r="R63" s="3"/>
      <c r="AE63" s="4" t="b">
        <v>0</v>
      </c>
      <c r="AG63" s="4">
        <v>0</v>
      </c>
    </row>
    <row r="64" spans="1:33" s="4" customFormat="1" ht="11.4" x14ac:dyDescent="0.2">
      <c r="A64" s="8" t="s">
        <v>110</v>
      </c>
      <c r="B64" s="3" t="s">
        <v>111</v>
      </c>
      <c r="C64" s="9">
        <v>0</v>
      </c>
      <c r="D64" s="9">
        <v>57.26</v>
      </c>
      <c r="E64" s="9">
        <v>0</v>
      </c>
      <c r="F64" s="9">
        <v>273.74</v>
      </c>
      <c r="G64" s="9">
        <v>0</v>
      </c>
      <c r="H64" s="9">
        <v>0</v>
      </c>
      <c r="I64" s="9">
        <v>67.11</v>
      </c>
      <c r="J64" s="9">
        <v>0</v>
      </c>
      <c r="K64" s="9">
        <v>0</v>
      </c>
      <c r="L64" s="9">
        <v>0</v>
      </c>
      <c r="M64" s="9">
        <v>0</v>
      </c>
      <c r="N64" s="9">
        <v>171.31</v>
      </c>
      <c r="O64" s="9">
        <v>569.41999999999996</v>
      </c>
      <c r="P64" s="17"/>
      <c r="Q64" s="17"/>
      <c r="R64" s="3"/>
      <c r="AE64" s="4" t="b">
        <v>0</v>
      </c>
      <c r="AG64" s="4">
        <v>0</v>
      </c>
    </row>
    <row r="65" spans="1:33" s="4" customFormat="1" ht="11.4" x14ac:dyDescent="0.2">
      <c r="A65" s="8" t="s">
        <v>112</v>
      </c>
      <c r="B65" s="3" t="s">
        <v>113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75</v>
      </c>
      <c r="O65" s="9">
        <v>75</v>
      </c>
      <c r="P65" s="17"/>
      <c r="Q65" s="17"/>
      <c r="R65" s="3"/>
      <c r="AE65" s="4" t="b">
        <v>0</v>
      </c>
      <c r="AG65" s="4">
        <v>0</v>
      </c>
    </row>
    <row r="66" spans="1:33" s="4" customFormat="1" ht="11.4" x14ac:dyDescent="0.2">
      <c r="A66" s="8" t="s">
        <v>114</v>
      </c>
      <c r="B66" s="3" t="s">
        <v>115</v>
      </c>
      <c r="C66" s="9">
        <v>0</v>
      </c>
      <c r="D66" s="9">
        <v>0</v>
      </c>
      <c r="E66" s="9">
        <v>15.35</v>
      </c>
      <c r="F66" s="9">
        <v>0</v>
      </c>
      <c r="G66" s="9">
        <v>0</v>
      </c>
      <c r="H66" s="9">
        <v>2.2999999999999998</v>
      </c>
      <c r="I66" s="9">
        <v>0</v>
      </c>
      <c r="J66" s="9">
        <v>0</v>
      </c>
      <c r="K66" s="9">
        <v>0</v>
      </c>
      <c r="L66" s="9">
        <v>0</v>
      </c>
      <c r="M66" s="9">
        <v>23</v>
      </c>
      <c r="N66" s="9">
        <v>10</v>
      </c>
      <c r="O66" s="9">
        <v>50.65</v>
      </c>
      <c r="P66" s="17"/>
      <c r="Q66" s="17"/>
      <c r="R66" s="3"/>
      <c r="AE66" s="4" t="b">
        <v>0</v>
      </c>
      <c r="AG66" s="4">
        <v>0</v>
      </c>
    </row>
    <row r="67" spans="1:33" s="4" customFormat="1" ht="11.4" x14ac:dyDescent="0.2">
      <c r="A67" s="8" t="s">
        <v>116</v>
      </c>
      <c r="B67" s="3" t="s">
        <v>117</v>
      </c>
      <c r="C67" s="9">
        <v>260.25</v>
      </c>
      <c r="D67" s="9">
        <v>214.06</v>
      </c>
      <c r="E67" s="9">
        <v>743.63</v>
      </c>
      <c r="F67" s="9">
        <v>1035.23</v>
      </c>
      <c r="G67" s="9">
        <v>261.62</v>
      </c>
      <c r="H67" s="9">
        <v>290.81</v>
      </c>
      <c r="I67" s="9">
        <v>280.02</v>
      </c>
      <c r="J67" s="9">
        <v>398.96</v>
      </c>
      <c r="K67" s="9">
        <v>94.06</v>
      </c>
      <c r="L67" s="9">
        <v>181.52</v>
      </c>
      <c r="M67" s="9">
        <v>370.67</v>
      </c>
      <c r="N67" s="9">
        <v>180.84</v>
      </c>
      <c r="O67" s="9">
        <v>4311.67</v>
      </c>
      <c r="P67" s="17"/>
      <c r="Q67" s="17"/>
      <c r="R67" s="3"/>
      <c r="AE67" s="4" t="b">
        <v>0</v>
      </c>
      <c r="AG67" s="4">
        <v>0</v>
      </c>
    </row>
    <row r="68" spans="1:33" s="4" customFormat="1" ht="11.4" x14ac:dyDescent="0.2">
      <c r="A68" s="8" t="s">
        <v>118</v>
      </c>
      <c r="B68" s="3" t="s">
        <v>119</v>
      </c>
      <c r="C68" s="9">
        <v>0</v>
      </c>
      <c r="D68" s="9">
        <v>0</v>
      </c>
      <c r="E68" s="9">
        <v>4.07</v>
      </c>
      <c r="F68" s="9">
        <v>547.67999999999995</v>
      </c>
      <c r="G68" s="9">
        <v>544.75</v>
      </c>
      <c r="H68" s="9">
        <v>369.68</v>
      </c>
      <c r="I68" s="9">
        <v>449.64</v>
      </c>
      <c r="J68" s="9">
        <v>411.39</v>
      </c>
      <c r="K68" s="9">
        <v>501.11</v>
      </c>
      <c r="L68" s="9">
        <v>523.38</v>
      </c>
      <c r="M68" s="9">
        <v>417.72</v>
      </c>
      <c r="N68" s="9">
        <v>437.86</v>
      </c>
      <c r="O68" s="9">
        <v>4207.28</v>
      </c>
      <c r="P68" s="17"/>
      <c r="Q68" s="17"/>
      <c r="R68" s="3"/>
      <c r="AE68" s="4" t="b">
        <v>0</v>
      </c>
      <c r="AG68" s="4">
        <v>0</v>
      </c>
    </row>
    <row r="69" spans="1:33" s="4" customFormat="1" ht="11.4" x14ac:dyDescent="0.2">
      <c r="A69" s="8" t="s">
        <v>120</v>
      </c>
      <c r="B69" s="3" t="s">
        <v>121</v>
      </c>
      <c r="C69" s="9">
        <v>5501.18</v>
      </c>
      <c r="D69" s="9">
        <v>3541.38</v>
      </c>
      <c r="E69" s="9">
        <v>2582.1799999999998</v>
      </c>
      <c r="F69" s="9">
        <v>3897.01</v>
      </c>
      <c r="G69" s="9">
        <v>2736.58</v>
      </c>
      <c r="H69" s="9">
        <v>3107.36</v>
      </c>
      <c r="I69" s="9">
        <v>2114.58</v>
      </c>
      <c r="J69" s="9">
        <v>5587</v>
      </c>
      <c r="K69" s="9">
        <v>3198.38</v>
      </c>
      <c r="L69" s="9">
        <v>2296.9</v>
      </c>
      <c r="M69" s="9">
        <v>2557.35</v>
      </c>
      <c r="N69" s="9">
        <v>2406.5300000000002</v>
      </c>
      <c r="O69" s="9">
        <v>39526.43</v>
      </c>
      <c r="P69" s="17"/>
      <c r="Q69" s="17"/>
      <c r="R69" s="3"/>
      <c r="AE69" s="4" t="b">
        <v>0</v>
      </c>
      <c r="AG69" s="4">
        <v>1</v>
      </c>
    </row>
    <row r="70" spans="1:33" s="4" customFormat="1" ht="11.4" x14ac:dyDescent="0.2">
      <c r="A70" s="8"/>
      <c r="B70" s="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7"/>
      <c r="Q70" s="17"/>
      <c r="R70" s="3"/>
    </row>
    <row r="71" spans="1:33" s="4" customFormat="1" ht="11.4" x14ac:dyDescent="0.2">
      <c r="A71" s="8" t="s">
        <v>122</v>
      </c>
      <c r="B71" s="3" t="s">
        <v>123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7"/>
      <c r="Q71" s="17"/>
      <c r="R71" s="3"/>
      <c r="AE71" s="4" t="b">
        <v>0</v>
      </c>
      <c r="AG71" s="4">
        <v>0</v>
      </c>
    </row>
    <row r="72" spans="1:33" s="4" customFormat="1" ht="11.4" x14ac:dyDescent="0.2">
      <c r="A72" s="8" t="s">
        <v>124</v>
      </c>
      <c r="B72" s="3" t="s">
        <v>125</v>
      </c>
      <c r="C72" s="9">
        <v>1854.76</v>
      </c>
      <c r="D72" s="9">
        <v>1282.3599999999999</v>
      </c>
      <c r="E72" s="9">
        <v>2382.96</v>
      </c>
      <c r="F72" s="9">
        <v>1832.96</v>
      </c>
      <c r="G72" s="9">
        <v>2232.44</v>
      </c>
      <c r="H72" s="9">
        <v>2072.37</v>
      </c>
      <c r="I72" s="9">
        <v>1159.67</v>
      </c>
      <c r="J72" s="9">
        <v>2343.14</v>
      </c>
      <c r="K72" s="9">
        <v>5063.5</v>
      </c>
      <c r="L72" s="9">
        <v>2434.29</v>
      </c>
      <c r="M72" s="9">
        <v>2102.6</v>
      </c>
      <c r="N72" s="9">
        <v>2427.89</v>
      </c>
      <c r="O72" s="9">
        <v>27188.94</v>
      </c>
      <c r="P72" s="17"/>
      <c r="Q72" s="17"/>
      <c r="R72" s="3"/>
      <c r="AE72" s="4" t="b">
        <v>0</v>
      </c>
      <c r="AG72" s="4">
        <v>0</v>
      </c>
    </row>
    <row r="73" spans="1:33" s="4" customFormat="1" ht="11.4" x14ac:dyDescent="0.2">
      <c r="A73" s="8" t="s">
        <v>126</v>
      </c>
      <c r="B73" s="3" t="s">
        <v>127</v>
      </c>
      <c r="C73" s="9">
        <v>0</v>
      </c>
      <c r="D73" s="9">
        <v>0</v>
      </c>
      <c r="E73" s="9">
        <v>349</v>
      </c>
      <c r="F73" s="9">
        <v>0</v>
      </c>
      <c r="G73" s="9">
        <v>349</v>
      </c>
      <c r="H73" s="9">
        <v>349</v>
      </c>
      <c r="I73" s="9">
        <v>550</v>
      </c>
      <c r="J73" s="9">
        <v>2750</v>
      </c>
      <c r="K73" s="9">
        <v>1100</v>
      </c>
      <c r="L73" s="9">
        <v>550</v>
      </c>
      <c r="M73" s="9">
        <v>550</v>
      </c>
      <c r="N73" s="9">
        <v>0</v>
      </c>
      <c r="O73" s="9">
        <v>6547</v>
      </c>
      <c r="P73" s="17"/>
      <c r="Q73" s="17"/>
      <c r="R73" s="3"/>
      <c r="AE73" s="4" t="b">
        <v>0</v>
      </c>
      <c r="AG73" s="4">
        <v>0</v>
      </c>
    </row>
    <row r="74" spans="1:33" s="4" customFormat="1" ht="11.4" x14ac:dyDescent="0.2">
      <c r="A74" s="8" t="s">
        <v>128</v>
      </c>
      <c r="B74" s="3" t="s">
        <v>129</v>
      </c>
      <c r="C74" s="9">
        <v>757.41</v>
      </c>
      <c r="D74" s="9">
        <v>534.34</v>
      </c>
      <c r="E74" s="9">
        <v>109.94</v>
      </c>
      <c r="F74" s="9">
        <v>123.28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13.31</v>
      </c>
      <c r="N74" s="9">
        <v>0</v>
      </c>
      <c r="O74" s="9">
        <v>1538.28</v>
      </c>
      <c r="P74" s="17"/>
      <c r="Q74" s="17"/>
      <c r="R74" s="3"/>
      <c r="AE74" s="4" t="b">
        <v>0</v>
      </c>
      <c r="AG74" s="4">
        <v>0</v>
      </c>
    </row>
    <row r="75" spans="1:33" s="4" customFormat="1" ht="11.4" x14ac:dyDescent="0.2">
      <c r="A75" s="8" t="s">
        <v>130</v>
      </c>
      <c r="B75" s="3" t="s">
        <v>131</v>
      </c>
      <c r="C75" s="9">
        <v>169.45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143.44</v>
      </c>
      <c r="L75" s="9">
        <v>0</v>
      </c>
      <c r="M75" s="9">
        <v>0</v>
      </c>
      <c r="N75" s="9">
        <v>0</v>
      </c>
      <c r="O75" s="9">
        <v>312.89</v>
      </c>
      <c r="P75" s="17"/>
      <c r="Q75" s="17"/>
      <c r="R75" s="3"/>
      <c r="AE75" s="4" t="b">
        <v>0</v>
      </c>
      <c r="AG75" s="4">
        <v>0</v>
      </c>
    </row>
    <row r="76" spans="1:33" s="4" customFormat="1" ht="11.4" x14ac:dyDescent="0.2">
      <c r="A76" s="8" t="s">
        <v>132</v>
      </c>
      <c r="B76" s="3" t="s">
        <v>133</v>
      </c>
      <c r="C76" s="9">
        <v>75</v>
      </c>
      <c r="D76" s="9">
        <v>0</v>
      </c>
      <c r="E76" s="9">
        <v>0</v>
      </c>
      <c r="F76" s="9">
        <v>0</v>
      </c>
      <c r="G76" s="9">
        <v>509.28</v>
      </c>
      <c r="H76" s="9">
        <v>0</v>
      </c>
      <c r="I76" s="9">
        <v>0</v>
      </c>
      <c r="J76" s="9">
        <v>0</v>
      </c>
      <c r="K76" s="9">
        <v>109.58</v>
      </c>
      <c r="L76" s="9">
        <v>0</v>
      </c>
      <c r="M76" s="9">
        <v>0</v>
      </c>
      <c r="N76" s="9">
        <v>3.81</v>
      </c>
      <c r="O76" s="9">
        <v>697.67</v>
      </c>
      <c r="P76" s="17"/>
      <c r="Q76" s="17"/>
      <c r="R76" s="3"/>
      <c r="AE76" s="4" t="b">
        <v>0</v>
      </c>
      <c r="AG76" s="4">
        <v>0</v>
      </c>
    </row>
    <row r="77" spans="1:33" s="4" customFormat="1" ht="11.4" x14ac:dyDescent="0.2">
      <c r="A77" s="8" t="s">
        <v>134</v>
      </c>
      <c r="B77" s="3" t="s">
        <v>135</v>
      </c>
      <c r="C77" s="9">
        <v>452.54</v>
      </c>
      <c r="D77" s="9">
        <v>275.98</v>
      </c>
      <c r="E77" s="9">
        <v>259.10000000000002</v>
      </c>
      <c r="F77" s="9">
        <v>696.63</v>
      </c>
      <c r="G77" s="9">
        <v>1719.14</v>
      </c>
      <c r="H77" s="9">
        <v>568.65</v>
      </c>
      <c r="I77" s="9">
        <v>581.53</v>
      </c>
      <c r="J77" s="9">
        <v>437.66</v>
      </c>
      <c r="K77" s="9">
        <v>619.64</v>
      </c>
      <c r="L77" s="9">
        <v>0</v>
      </c>
      <c r="M77" s="9">
        <v>1368.52</v>
      </c>
      <c r="N77" s="9">
        <v>1073.93</v>
      </c>
      <c r="O77" s="9">
        <v>8053.32</v>
      </c>
      <c r="P77" s="17"/>
      <c r="Q77" s="17"/>
      <c r="R77" s="3"/>
      <c r="AE77" s="4" t="b">
        <v>0</v>
      </c>
      <c r="AG77" s="4">
        <v>0</v>
      </c>
    </row>
    <row r="78" spans="1:33" s="4" customFormat="1" ht="11.4" x14ac:dyDescent="0.2">
      <c r="A78" s="8" t="s">
        <v>136</v>
      </c>
      <c r="B78" s="3" t="s">
        <v>137</v>
      </c>
      <c r="C78" s="9">
        <v>3309.16</v>
      </c>
      <c r="D78" s="9">
        <v>2092.6799999999998</v>
      </c>
      <c r="E78" s="9">
        <v>3101</v>
      </c>
      <c r="F78" s="9">
        <v>2652.87</v>
      </c>
      <c r="G78" s="9">
        <v>4809.8599999999997</v>
      </c>
      <c r="H78" s="9">
        <v>2990.02</v>
      </c>
      <c r="I78" s="9">
        <v>2291.1999999999998</v>
      </c>
      <c r="J78" s="9">
        <v>5530.8</v>
      </c>
      <c r="K78" s="9">
        <v>7036.16</v>
      </c>
      <c r="L78" s="9">
        <v>2984.29</v>
      </c>
      <c r="M78" s="9">
        <v>4034.43</v>
      </c>
      <c r="N78" s="9">
        <v>3505.63</v>
      </c>
      <c r="O78" s="9">
        <v>44338.1</v>
      </c>
      <c r="P78" s="17"/>
      <c r="Q78" s="17"/>
      <c r="R78" s="3"/>
      <c r="AE78" s="4" t="b">
        <v>0</v>
      </c>
      <c r="AG78" s="4">
        <v>1</v>
      </c>
    </row>
    <row r="79" spans="1:33" s="4" customFormat="1" ht="11.4" x14ac:dyDescent="0.2">
      <c r="A79" s="8"/>
      <c r="B79" s="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17"/>
      <c r="Q79" s="17"/>
      <c r="R79" s="3"/>
    </row>
    <row r="80" spans="1:33" s="4" customFormat="1" ht="11.4" x14ac:dyDescent="0.2">
      <c r="A80" s="8" t="s">
        <v>138</v>
      </c>
      <c r="B80" s="3" t="s">
        <v>139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7"/>
      <c r="Q80" s="17"/>
      <c r="R80" s="3"/>
      <c r="AE80" s="4" t="b">
        <v>0</v>
      </c>
      <c r="AG80" s="4">
        <v>0</v>
      </c>
    </row>
    <row r="81" spans="1:33" s="4" customFormat="1" ht="11.4" x14ac:dyDescent="0.2">
      <c r="A81" s="8" t="s">
        <v>140</v>
      </c>
      <c r="B81" s="3" t="s">
        <v>141</v>
      </c>
      <c r="C81" s="9">
        <v>6078.2</v>
      </c>
      <c r="D81" s="9">
        <v>5993.73</v>
      </c>
      <c r="E81" s="9">
        <v>5946.42</v>
      </c>
      <c r="F81" s="9">
        <v>5993.41</v>
      </c>
      <c r="G81" s="9">
        <v>5692.3</v>
      </c>
      <c r="H81" s="9">
        <v>5879.05</v>
      </c>
      <c r="I81" s="9">
        <v>5743.82</v>
      </c>
      <c r="J81" s="9">
        <v>5951.47</v>
      </c>
      <c r="K81" s="9">
        <v>6253.12</v>
      </c>
      <c r="L81" s="9">
        <v>6586.98</v>
      </c>
      <c r="M81" s="9">
        <v>6558.35</v>
      </c>
      <c r="N81" s="9">
        <v>6585.66</v>
      </c>
      <c r="O81" s="9">
        <v>73262.509999999995</v>
      </c>
      <c r="P81" s="17"/>
      <c r="Q81" s="17"/>
      <c r="R81" s="3"/>
      <c r="AE81" s="4" t="b">
        <v>0</v>
      </c>
      <c r="AG81" s="4">
        <v>0</v>
      </c>
    </row>
    <row r="82" spans="1:33" s="4" customFormat="1" ht="11.4" x14ac:dyDescent="0.2">
      <c r="A82" s="8" t="s">
        <v>142</v>
      </c>
      <c r="B82" s="3" t="s">
        <v>143</v>
      </c>
      <c r="C82" s="9">
        <v>19266.34</v>
      </c>
      <c r="D82" s="9">
        <v>18887.099999999999</v>
      </c>
      <c r="E82" s="9">
        <v>17910.32</v>
      </c>
      <c r="F82" s="9">
        <v>18917.11</v>
      </c>
      <c r="G82" s="9">
        <v>28498.7</v>
      </c>
      <c r="H82" s="9">
        <v>18004.29</v>
      </c>
      <c r="I82" s="9">
        <v>19500.259999999998</v>
      </c>
      <c r="J82" s="9">
        <v>19795.689999999999</v>
      </c>
      <c r="K82" s="9">
        <v>19226.45</v>
      </c>
      <c r="L82" s="9">
        <v>27131.65</v>
      </c>
      <c r="M82" s="9">
        <v>19133.5</v>
      </c>
      <c r="N82" s="9">
        <v>18566.72</v>
      </c>
      <c r="O82" s="9">
        <v>244838.13</v>
      </c>
      <c r="P82" s="17"/>
      <c r="Q82" s="17"/>
      <c r="R82" s="3"/>
      <c r="AE82" s="4" t="b">
        <v>0</v>
      </c>
      <c r="AG82" s="4">
        <v>0</v>
      </c>
    </row>
    <row r="83" spans="1:33" s="4" customFormat="1" ht="11.4" x14ac:dyDescent="0.2">
      <c r="A83" s="8" t="s">
        <v>144</v>
      </c>
      <c r="B83" s="3" t="s">
        <v>145</v>
      </c>
      <c r="C83" s="9">
        <v>349.98</v>
      </c>
      <c r="D83" s="9">
        <v>300</v>
      </c>
      <c r="E83" s="9">
        <v>1003</v>
      </c>
      <c r="F83" s="9">
        <v>0</v>
      </c>
      <c r="G83" s="9">
        <v>1924.94</v>
      </c>
      <c r="H83" s="9">
        <v>558</v>
      </c>
      <c r="I83" s="9">
        <v>1824.99</v>
      </c>
      <c r="J83" s="9">
        <v>1765</v>
      </c>
      <c r="K83" s="9">
        <v>1200</v>
      </c>
      <c r="L83" s="9">
        <v>1150</v>
      </c>
      <c r="M83" s="9">
        <v>1124.98</v>
      </c>
      <c r="N83" s="9">
        <v>3146.24</v>
      </c>
      <c r="O83" s="9">
        <v>14347.13</v>
      </c>
      <c r="P83" s="17"/>
      <c r="Q83" s="17"/>
      <c r="R83" s="3"/>
      <c r="AE83" s="4" t="b">
        <v>0</v>
      </c>
      <c r="AG83" s="4">
        <v>0</v>
      </c>
    </row>
    <row r="84" spans="1:33" s="4" customFormat="1" ht="11.4" x14ac:dyDescent="0.2">
      <c r="A84" s="8" t="s">
        <v>146</v>
      </c>
      <c r="B84" s="3" t="s">
        <v>147</v>
      </c>
      <c r="C84" s="9">
        <v>2187.34</v>
      </c>
      <c r="D84" s="9">
        <v>1967.29</v>
      </c>
      <c r="E84" s="9">
        <v>1866.44</v>
      </c>
      <c r="F84" s="9">
        <v>1875.49</v>
      </c>
      <c r="G84" s="9">
        <v>2704.9</v>
      </c>
      <c r="H84" s="9">
        <v>1901.17</v>
      </c>
      <c r="I84" s="9">
        <v>1923.25</v>
      </c>
      <c r="J84" s="9">
        <v>2050.7600000000002</v>
      </c>
      <c r="K84" s="9">
        <v>1918.5</v>
      </c>
      <c r="L84" s="9">
        <v>2495.15</v>
      </c>
      <c r="M84" s="9">
        <v>2016.19</v>
      </c>
      <c r="N84" s="9">
        <v>1992.89</v>
      </c>
      <c r="O84" s="9">
        <v>24899.37</v>
      </c>
      <c r="P84" s="17"/>
      <c r="Q84" s="17"/>
      <c r="R84" s="3"/>
      <c r="AE84" s="4" t="b">
        <v>0</v>
      </c>
      <c r="AG84" s="4">
        <v>0</v>
      </c>
    </row>
    <row r="85" spans="1:33" s="4" customFormat="1" ht="11.4" x14ac:dyDescent="0.2">
      <c r="A85" s="8" t="s">
        <v>148</v>
      </c>
      <c r="B85" s="3" t="s">
        <v>149</v>
      </c>
      <c r="C85" s="9">
        <v>380</v>
      </c>
      <c r="D85" s="9">
        <v>380</v>
      </c>
      <c r="E85" s="9">
        <v>380</v>
      </c>
      <c r="F85" s="9">
        <v>380</v>
      </c>
      <c r="G85" s="9">
        <v>380</v>
      </c>
      <c r="H85" s="9">
        <v>380</v>
      </c>
      <c r="I85" s="9">
        <v>380</v>
      </c>
      <c r="J85" s="9">
        <v>380</v>
      </c>
      <c r="K85" s="9">
        <v>380</v>
      </c>
      <c r="L85" s="9">
        <v>380</v>
      </c>
      <c r="M85" s="9">
        <v>380</v>
      </c>
      <c r="N85" s="9">
        <v>380</v>
      </c>
      <c r="O85" s="9">
        <v>4560</v>
      </c>
      <c r="P85" s="17"/>
      <c r="Q85" s="17"/>
      <c r="R85" s="3"/>
      <c r="AE85" s="4" t="b">
        <v>0</v>
      </c>
      <c r="AG85" s="4">
        <v>0</v>
      </c>
    </row>
    <row r="86" spans="1:33" s="4" customFormat="1" ht="11.4" x14ac:dyDescent="0.2">
      <c r="A86" s="8" t="s">
        <v>150</v>
      </c>
      <c r="B86" s="3" t="s">
        <v>151</v>
      </c>
      <c r="C86" s="9">
        <v>1710.8</v>
      </c>
      <c r="D86" s="9">
        <v>1710.8</v>
      </c>
      <c r="E86" s="9">
        <v>1390.36</v>
      </c>
      <c r="F86" s="9">
        <v>1048.2</v>
      </c>
      <c r="G86" s="9">
        <v>1058.6199999999999</v>
      </c>
      <c r="H86" s="9">
        <v>1058.6199999999999</v>
      </c>
      <c r="I86" s="9">
        <v>1058.6199999999999</v>
      </c>
      <c r="J86" s="9">
        <v>1058.6199999999999</v>
      </c>
      <c r="K86" s="9">
        <v>1058.6199999999999</v>
      </c>
      <c r="L86" s="9">
        <v>1058.6199999999999</v>
      </c>
      <c r="M86" s="9">
        <v>1058.6199999999999</v>
      </c>
      <c r="N86" s="9">
        <v>1058.6199999999999</v>
      </c>
      <c r="O86" s="9">
        <v>14329.12</v>
      </c>
      <c r="P86" s="17"/>
      <c r="Q86" s="17"/>
      <c r="R86" s="3"/>
      <c r="AE86" s="4" t="b">
        <v>0</v>
      </c>
      <c r="AG86" s="4">
        <v>0</v>
      </c>
    </row>
    <row r="87" spans="1:33" s="4" customFormat="1" ht="11.4" x14ac:dyDescent="0.2">
      <c r="A87" s="8" t="s">
        <v>152</v>
      </c>
      <c r="B87" s="3" t="s">
        <v>153</v>
      </c>
      <c r="C87" s="9">
        <v>0</v>
      </c>
      <c r="D87" s="9">
        <v>2.97</v>
      </c>
      <c r="E87" s="9">
        <v>0.09</v>
      </c>
      <c r="F87" s="9">
        <v>0</v>
      </c>
      <c r="G87" s="9">
        <v>0</v>
      </c>
      <c r="H87" s="9">
        <v>4.4400000000000004</v>
      </c>
      <c r="I87" s="9">
        <v>25</v>
      </c>
      <c r="J87" s="9">
        <v>223.26</v>
      </c>
      <c r="K87" s="9">
        <v>206.49</v>
      </c>
      <c r="L87" s="9">
        <v>338.98</v>
      </c>
      <c r="M87" s="9">
        <v>213.75</v>
      </c>
      <c r="N87" s="9">
        <v>228.85</v>
      </c>
      <c r="O87" s="9">
        <v>1243.83</v>
      </c>
      <c r="P87" s="17"/>
      <c r="Q87" s="17"/>
      <c r="R87" s="3"/>
      <c r="AE87" s="4" t="b">
        <v>0</v>
      </c>
      <c r="AG87" s="4">
        <v>0</v>
      </c>
    </row>
    <row r="88" spans="1:33" s="4" customFormat="1" ht="11.4" x14ac:dyDescent="0.2">
      <c r="A88" s="8" t="s">
        <v>154</v>
      </c>
      <c r="B88" s="3" t="s">
        <v>155</v>
      </c>
      <c r="C88" s="9">
        <v>162.29</v>
      </c>
      <c r="D88" s="9">
        <v>105.42</v>
      </c>
      <c r="E88" s="9">
        <v>197.95</v>
      </c>
      <c r="F88" s="9">
        <v>165.33</v>
      </c>
      <c r="G88" s="9">
        <v>141.03</v>
      </c>
      <c r="H88" s="9">
        <v>104.66</v>
      </c>
      <c r="I88" s="9">
        <v>104.92</v>
      </c>
      <c r="J88" s="9">
        <v>111.56</v>
      </c>
      <c r="K88" s="9">
        <v>161.38</v>
      </c>
      <c r="L88" s="9">
        <v>169.31</v>
      </c>
      <c r="M88" s="9">
        <v>124.06</v>
      </c>
      <c r="N88" s="9">
        <v>127.08</v>
      </c>
      <c r="O88" s="9">
        <v>1674.99</v>
      </c>
      <c r="P88" s="17"/>
      <c r="Q88" s="17"/>
      <c r="R88" s="3"/>
      <c r="AE88" s="4" t="b">
        <v>0</v>
      </c>
      <c r="AG88" s="4">
        <v>0</v>
      </c>
    </row>
    <row r="89" spans="1:33" s="4" customFormat="1" ht="11.4" x14ac:dyDescent="0.2">
      <c r="A89" s="8" t="s">
        <v>156</v>
      </c>
      <c r="B89" s="3" t="s">
        <v>157</v>
      </c>
      <c r="C89" s="9">
        <v>30134.95</v>
      </c>
      <c r="D89" s="9">
        <v>29347.31</v>
      </c>
      <c r="E89" s="9">
        <v>28694.58</v>
      </c>
      <c r="F89" s="9">
        <v>28379.54</v>
      </c>
      <c r="G89" s="9">
        <v>40400.49</v>
      </c>
      <c r="H89" s="9">
        <v>27890.23</v>
      </c>
      <c r="I89" s="9">
        <v>30560.86</v>
      </c>
      <c r="J89" s="9">
        <v>31336.36</v>
      </c>
      <c r="K89" s="9">
        <v>30404.560000000001</v>
      </c>
      <c r="L89" s="9">
        <v>39310.69</v>
      </c>
      <c r="M89" s="9">
        <v>30609.45</v>
      </c>
      <c r="N89" s="9">
        <v>32086.06</v>
      </c>
      <c r="O89" s="9">
        <v>379155.08</v>
      </c>
      <c r="P89" s="17"/>
      <c r="Q89" s="17"/>
      <c r="R89" s="3"/>
      <c r="AE89" s="4" t="b">
        <v>0</v>
      </c>
      <c r="AG89" s="4">
        <v>1</v>
      </c>
    </row>
    <row r="90" spans="1:33" s="4" customFormat="1" ht="11.4" x14ac:dyDescent="0.2">
      <c r="A90" s="8"/>
      <c r="B90" s="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17"/>
      <c r="Q90" s="17"/>
      <c r="R90" s="3"/>
    </row>
    <row r="91" spans="1:33" s="4" customFormat="1" ht="11.4" x14ac:dyDescent="0.2">
      <c r="A91" s="8" t="s">
        <v>158</v>
      </c>
      <c r="B91" s="3" t="s">
        <v>159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17"/>
      <c r="Q91" s="17"/>
      <c r="R91" s="3"/>
      <c r="AE91" s="4" t="b">
        <v>0</v>
      </c>
      <c r="AG91" s="4">
        <v>0</v>
      </c>
    </row>
    <row r="92" spans="1:33" s="4" customFormat="1" ht="11.4" x14ac:dyDescent="0.2">
      <c r="A92" s="8" t="s">
        <v>160</v>
      </c>
      <c r="B92" s="3" t="s">
        <v>161</v>
      </c>
      <c r="C92" s="9">
        <v>246.03</v>
      </c>
      <c r="D92" s="9">
        <v>306.67</v>
      </c>
      <c r="E92" s="9">
        <v>346.52</v>
      </c>
      <c r="F92" s="9">
        <v>633.99</v>
      </c>
      <c r="G92" s="9">
        <v>365.71</v>
      </c>
      <c r="H92" s="9">
        <v>86.32</v>
      </c>
      <c r="I92" s="9">
        <v>490.23</v>
      </c>
      <c r="J92" s="9">
        <v>738.87</v>
      </c>
      <c r="K92" s="9">
        <v>307.14999999999998</v>
      </c>
      <c r="L92" s="9">
        <v>41.28</v>
      </c>
      <c r="M92" s="9">
        <v>162.58000000000001</v>
      </c>
      <c r="N92" s="9">
        <v>388.94</v>
      </c>
      <c r="O92" s="9">
        <v>4114.29</v>
      </c>
      <c r="P92" s="17"/>
      <c r="Q92" s="17"/>
      <c r="R92" s="3"/>
      <c r="AE92" s="4" t="b">
        <v>0</v>
      </c>
      <c r="AG92" s="4">
        <v>0</v>
      </c>
    </row>
    <row r="93" spans="1:33" s="4" customFormat="1" ht="11.4" x14ac:dyDescent="0.2">
      <c r="A93" s="8" t="s">
        <v>162</v>
      </c>
      <c r="B93" s="3" t="s">
        <v>163</v>
      </c>
      <c r="C93" s="9">
        <v>147</v>
      </c>
      <c r="D93" s="9">
        <v>147</v>
      </c>
      <c r="E93" s="9">
        <v>147</v>
      </c>
      <c r="F93" s="9">
        <v>3115</v>
      </c>
      <c r="G93" s="9">
        <v>147</v>
      </c>
      <c r="H93" s="9">
        <v>147</v>
      </c>
      <c r="I93" s="9">
        <v>432</v>
      </c>
      <c r="J93" s="9">
        <v>512</v>
      </c>
      <c r="K93" s="9">
        <v>450</v>
      </c>
      <c r="L93" s="9">
        <v>250</v>
      </c>
      <c r="M93" s="9">
        <v>350</v>
      </c>
      <c r="N93" s="9">
        <v>600</v>
      </c>
      <c r="O93" s="9">
        <v>6444</v>
      </c>
      <c r="P93" s="17"/>
      <c r="Q93" s="17"/>
      <c r="R93" s="3"/>
      <c r="AE93" s="4" t="b">
        <v>0</v>
      </c>
      <c r="AG93" s="4">
        <v>0</v>
      </c>
    </row>
    <row r="94" spans="1:33" s="4" customFormat="1" ht="11.4" x14ac:dyDescent="0.2">
      <c r="A94" s="8" t="s">
        <v>164</v>
      </c>
      <c r="B94" s="3" t="s">
        <v>165</v>
      </c>
      <c r="C94" s="9">
        <v>3967.05</v>
      </c>
      <c r="D94" s="9">
        <v>3800</v>
      </c>
      <c r="E94" s="9">
        <v>3976</v>
      </c>
      <c r="F94" s="9">
        <v>3800</v>
      </c>
      <c r="G94" s="9">
        <v>4039</v>
      </c>
      <c r="H94" s="9">
        <v>4299</v>
      </c>
      <c r="I94" s="9">
        <v>3916</v>
      </c>
      <c r="J94" s="9">
        <v>4122</v>
      </c>
      <c r="K94" s="9">
        <v>3910</v>
      </c>
      <c r="L94" s="9">
        <v>3885</v>
      </c>
      <c r="M94" s="9">
        <v>3918</v>
      </c>
      <c r="N94" s="9">
        <v>4095</v>
      </c>
      <c r="O94" s="9">
        <v>47727.05</v>
      </c>
      <c r="P94" s="17"/>
      <c r="Q94" s="17"/>
      <c r="R94" s="3"/>
      <c r="AE94" s="4" t="b">
        <v>0</v>
      </c>
      <c r="AG94" s="4">
        <v>0</v>
      </c>
    </row>
    <row r="95" spans="1:33" s="4" customFormat="1" ht="11.4" x14ac:dyDescent="0.2">
      <c r="A95" s="8" t="s">
        <v>166</v>
      </c>
      <c r="B95" s="3" t="s">
        <v>167</v>
      </c>
      <c r="C95" s="9">
        <v>621.39</v>
      </c>
      <c r="D95" s="9">
        <v>656.09</v>
      </c>
      <c r="E95" s="9">
        <v>417.58</v>
      </c>
      <c r="F95" s="9">
        <v>479.48</v>
      </c>
      <c r="G95" s="9">
        <v>90.61</v>
      </c>
      <c r="H95" s="9">
        <v>1026.3900000000001</v>
      </c>
      <c r="I95" s="9">
        <v>139.99</v>
      </c>
      <c r="J95" s="9">
        <v>611.55999999999995</v>
      </c>
      <c r="K95" s="9">
        <v>141.91</v>
      </c>
      <c r="L95" s="9">
        <v>810.01</v>
      </c>
      <c r="M95" s="9">
        <v>937.96</v>
      </c>
      <c r="N95" s="9">
        <v>265.45</v>
      </c>
      <c r="O95" s="9">
        <v>6198.42</v>
      </c>
      <c r="P95" s="17"/>
      <c r="Q95" s="17"/>
      <c r="R95" s="3"/>
      <c r="AE95" s="4" t="b">
        <v>0</v>
      </c>
      <c r="AG95" s="4">
        <v>0</v>
      </c>
    </row>
    <row r="96" spans="1:33" s="4" customFormat="1" ht="11.4" x14ac:dyDescent="0.2">
      <c r="A96" s="8" t="s">
        <v>168</v>
      </c>
      <c r="B96" s="3" t="s">
        <v>169</v>
      </c>
      <c r="C96" s="9">
        <v>245</v>
      </c>
      <c r="D96" s="9">
        <v>1120</v>
      </c>
      <c r="E96" s="9">
        <v>591.91999999999996</v>
      </c>
      <c r="F96" s="9">
        <v>445</v>
      </c>
      <c r="G96" s="9">
        <v>575</v>
      </c>
      <c r="H96" s="9">
        <v>400</v>
      </c>
      <c r="I96" s="9">
        <v>370</v>
      </c>
      <c r="J96" s="9">
        <v>460</v>
      </c>
      <c r="K96" s="9">
        <v>255</v>
      </c>
      <c r="L96" s="9">
        <v>375</v>
      </c>
      <c r="M96" s="9">
        <v>645</v>
      </c>
      <c r="N96" s="9">
        <v>170</v>
      </c>
      <c r="O96" s="9">
        <v>5651.92</v>
      </c>
      <c r="P96" s="17"/>
      <c r="Q96" s="17"/>
      <c r="R96" s="3"/>
      <c r="AE96" s="4" t="b">
        <v>0</v>
      </c>
      <c r="AG96" s="4">
        <v>0</v>
      </c>
    </row>
    <row r="97" spans="1:33" s="4" customFormat="1" ht="11.4" x14ac:dyDescent="0.2">
      <c r="A97" s="8" t="s">
        <v>170</v>
      </c>
      <c r="B97" s="3" t="s">
        <v>171</v>
      </c>
      <c r="C97" s="9">
        <v>126.03</v>
      </c>
      <c r="D97" s="9">
        <v>259.60000000000002</v>
      </c>
      <c r="E97" s="9">
        <v>129.80000000000001</v>
      </c>
      <c r="F97" s="9">
        <v>0</v>
      </c>
      <c r="G97" s="9">
        <v>193.31</v>
      </c>
      <c r="H97" s="9">
        <v>0</v>
      </c>
      <c r="I97" s="9">
        <v>4.63</v>
      </c>
      <c r="J97" s="9">
        <v>144.97999999999999</v>
      </c>
      <c r="K97" s="9">
        <v>96.66</v>
      </c>
      <c r="L97" s="9">
        <v>0</v>
      </c>
      <c r="M97" s="9">
        <v>0</v>
      </c>
      <c r="N97" s="9">
        <v>0</v>
      </c>
      <c r="O97" s="9">
        <v>955.01</v>
      </c>
      <c r="P97" s="17"/>
      <c r="Q97" s="17"/>
      <c r="R97" s="3"/>
      <c r="AE97" s="4" t="b">
        <v>0</v>
      </c>
      <c r="AG97" s="4">
        <v>0</v>
      </c>
    </row>
    <row r="98" spans="1:33" s="4" customFormat="1" ht="11.4" x14ac:dyDescent="0.2">
      <c r="A98" s="8" t="s">
        <v>172</v>
      </c>
      <c r="B98" s="3" t="s">
        <v>173</v>
      </c>
      <c r="C98" s="9">
        <v>0</v>
      </c>
      <c r="D98" s="9">
        <v>35.18</v>
      </c>
      <c r="E98" s="9">
        <v>37.9</v>
      </c>
      <c r="F98" s="9">
        <v>165.54</v>
      </c>
      <c r="G98" s="9">
        <v>33.049999999999997</v>
      </c>
      <c r="H98" s="9">
        <v>14.63</v>
      </c>
      <c r="I98" s="9">
        <v>238.62</v>
      </c>
      <c r="J98" s="9">
        <v>1047.77</v>
      </c>
      <c r="K98" s="9">
        <v>460.79</v>
      </c>
      <c r="L98" s="9">
        <v>169.59</v>
      </c>
      <c r="M98" s="9">
        <v>85.06</v>
      </c>
      <c r="N98" s="9">
        <v>756.79</v>
      </c>
      <c r="O98" s="9">
        <v>3044.92</v>
      </c>
      <c r="P98" s="17"/>
      <c r="Q98" s="17"/>
      <c r="R98" s="3"/>
      <c r="AE98" s="4" t="b">
        <v>0</v>
      </c>
      <c r="AG98" s="4">
        <v>0</v>
      </c>
    </row>
    <row r="99" spans="1:33" s="4" customFormat="1" ht="11.4" x14ac:dyDescent="0.2">
      <c r="A99" s="8" t="s">
        <v>174</v>
      </c>
      <c r="B99" s="3" t="s">
        <v>175</v>
      </c>
      <c r="C99" s="9">
        <v>85.56</v>
      </c>
      <c r="D99" s="9">
        <v>0</v>
      </c>
      <c r="E99" s="9">
        <v>554.97</v>
      </c>
      <c r="F99" s="9">
        <v>1001.26</v>
      </c>
      <c r="G99" s="9">
        <v>198.55</v>
      </c>
      <c r="H99" s="9">
        <v>321.02999999999997</v>
      </c>
      <c r="I99" s="9">
        <v>599.41</v>
      </c>
      <c r="J99" s="9">
        <v>409.36</v>
      </c>
      <c r="K99" s="9">
        <v>1551.91</v>
      </c>
      <c r="L99" s="9">
        <v>580.77</v>
      </c>
      <c r="M99" s="9">
        <v>1742.59</v>
      </c>
      <c r="N99" s="9">
        <v>636.87</v>
      </c>
      <c r="O99" s="9">
        <v>7682.28</v>
      </c>
      <c r="P99" s="17"/>
      <c r="Q99" s="17"/>
      <c r="R99" s="3"/>
      <c r="AE99" s="4" t="b">
        <v>0</v>
      </c>
      <c r="AG99" s="4">
        <v>0</v>
      </c>
    </row>
    <row r="100" spans="1:33" s="4" customFormat="1" ht="11.4" x14ac:dyDescent="0.2">
      <c r="A100" s="8" t="s">
        <v>176</v>
      </c>
      <c r="B100" s="3" t="s">
        <v>177</v>
      </c>
      <c r="C100" s="9">
        <v>57.82</v>
      </c>
      <c r="D100" s="9">
        <v>1249.24</v>
      </c>
      <c r="E100" s="9">
        <v>391.64</v>
      </c>
      <c r="F100" s="9">
        <v>626.35</v>
      </c>
      <c r="G100" s="9">
        <v>394.62</v>
      </c>
      <c r="H100" s="9">
        <v>193.88</v>
      </c>
      <c r="I100" s="9">
        <v>1463.04</v>
      </c>
      <c r="J100" s="9">
        <v>754.78</v>
      </c>
      <c r="K100" s="9">
        <v>347.16</v>
      </c>
      <c r="L100" s="9">
        <v>50.5</v>
      </c>
      <c r="M100" s="9">
        <v>693.72</v>
      </c>
      <c r="N100" s="9">
        <v>584.58000000000004</v>
      </c>
      <c r="O100" s="9">
        <v>6807.33</v>
      </c>
      <c r="P100" s="17"/>
      <c r="Q100" s="17"/>
      <c r="R100" s="3"/>
      <c r="AE100" s="4" t="b">
        <v>0</v>
      </c>
      <c r="AG100" s="4">
        <v>0</v>
      </c>
    </row>
    <row r="101" spans="1:33" s="4" customFormat="1" ht="11.4" x14ac:dyDescent="0.2">
      <c r="A101" s="8" t="s">
        <v>178</v>
      </c>
      <c r="B101" s="3" t="s">
        <v>179</v>
      </c>
      <c r="C101" s="9">
        <v>231.6</v>
      </c>
      <c r="D101" s="9">
        <v>138.5</v>
      </c>
      <c r="E101" s="9">
        <v>162.38</v>
      </c>
      <c r="F101" s="9">
        <v>379.9</v>
      </c>
      <c r="G101" s="9">
        <v>66.2</v>
      </c>
      <c r="H101" s="9">
        <v>145.97999999999999</v>
      </c>
      <c r="I101" s="9">
        <v>237.65</v>
      </c>
      <c r="J101" s="9">
        <v>178.45</v>
      </c>
      <c r="K101" s="9">
        <v>524.9</v>
      </c>
      <c r="L101" s="9">
        <v>659.27</v>
      </c>
      <c r="M101" s="9">
        <v>729.84</v>
      </c>
      <c r="N101" s="9">
        <v>414.58</v>
      </c>
      <c r="O101" s="9">
        <v>3869.25</v>
      </c>
      <c r="P101" s="17"/>
      <c r="Q101" s="17"/>
      <c r="R101" s="3"/>
      <c r="AE101" s="4" t="b">
        <v>0</v>
      </c>
      <c r="AG101" s="4">
        <v>0</v>
      </c>
    </row>
    <row r="102" spans="1:33" s="4" customFormat="1" ht="11.4" x14ac:dyDescent="0.2">
      <c r="A102" s="8" t="s">
        <v>180</v>
      </c>
      <c r="B102" s="3" t="s">
        <v>181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17"/>
      <c r="Q102" s="17"/>
      <c r="R102" s="3"/>
      <c r="AE102" s="4" t="b">
        <v>0</v>
      </c>
      <c r="AG102" s="4">
        <v>0</v>
      </c>
    </row>
    <row r="103" spans="1:33" s="4" customFormat="1" ht="11.4" x14ac:dyDescent="0.2">
      <c r="A103" s="8" t="s">
        <v>182</v>
      </c>
      <c r="B103" s="3" t="s">
        <v>183</v>
      </c>
      <c r="C103" s="9">
        <v>8.4</v>
      </c>
      <c r="D103" s="9">
        <v>0</v>
      </c>
      <c r="E103" s="9">
        <v>339.9</v>
      </c>
      <c r="F103" s="9">
        <v>-72.31</v>
      </c>
      <c r="G103" s="9">
        <v>193.27</v>
      </c>
      <c r="H103" s="9">
        <v>0</v>
      </c>
      <c r="I103" s="9">
        <v>0</v>
      </c>
      <c r="J103" s="9">
        <v>143.94</v>
      </c>
      <c r="K103" s="9">
        <v>61.54</v>
      </c>
      <c r="L103" s="9">
        <v>90.5</v>
      </c>
      <c r="M103" s="9">
        <v>211.88</v>
      </c>
      <c r="N103" s="9">
        <v>16.23</v>
      </c>
      <c r="O103" s="9">
        <v>993.35</v>
      </c>
      <c r="P103" s="17"/>
      <c r="Q103" s="17"/>
      <c r="R103" s="3"/>
      <c r="AE103" s="4" t="b">
        <v>0</v>
      </c>
      <c r="AG103" s="4">
        <v>0</v>
      </c>
    </row>
    <row r="104" spans="1:33" s="4" customFormat="1" ht="11.4" x14ac:dyDescent="0.2">
      <c r="A104" s="8" t="s">
        <v>184</v>
      </c>
      <c r="B104" s="3" t="s">
        <v>185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17"/>
      <c r="Q104" s="17"/>
      <c r="R104" s="3"/>
      <c r="AE104" s="4" t="b">
        <v>0</v>
      </c>
      <c r="AG104" s="4">
        <v>0</v>
      </c>
    </row>
    <row r="105" spans="1:33" s="4" customFormat="1" ht="11.4" x14ac:dyDescent="0.2">
      <c r="A105" s="8" t="s">
        <v>186</v>
      </c>
      <c r="B105" s="3" t="s">
        <v>187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17"/>
      <c r="Q105" s="17"/>
      <c r="R105" s="3"/>
      <c r="AE105" s="4" t="b">
        <v>0</v>
      </c>
      <c r="AG105" s="4">
        <v>0</v>
      </c>
    </row>
    <row r="106" spans="1:33" s="4" customFormat="1" ht="11.4" x14ac:dyDescent="0.2">
      <c r="A106" s="8" t="s">
        <v>188</v>
      </c>
      <c r="B106" s="3" t="s">
        <v>189</v>
      </c>
      <c r="C106" s="9">
        <v>446.13</v>
      </c>
      <c r="D106" s="9">
        <v>1189.04</v>
      </c>
      <c r="E106" s="9">
        <v>479.93</v>
      </c>
      <c r="F106" s="9">
        <v>663.08</v>
      </c>
      <c r="G106" s="9">
        <v>519.22</v>
      </c>
      <c r="H106" s="9">
        <v>549.79</v>
      </c>
      <c r="I106" s="9">
        <v>809.73</v>
      </c>
      <c r="J106" s="9">
        <v>891.57</v>
      </c>
      <c r="K106" s="9">
        <v>301.38</v>
      </c>
      <c r="L106" s="9">
        <v>607.94000000000005</v>
      </c>
      <c r="M106" s="9">
        <v>953.11</v>
      </c>
      <c r="N106" s="9">
        <v>1109.8599999999999</v>
      </c>
      <c r="O106" s="9">
        <v>8520.7800000000007</v>
      </c>
      <c r="P106" s="17"/>
      <c r="Q106" s="17"/>
      <c r="R106" s="3"/>
      <c r="AE106" s="4" t="b">
        <v>0</v>
      </c>
      <c r="AG106" s="4">
        <v>0</v>
      </c>
    </row>
    <row r="107" spans="1:33" s="4" customFormat="1" ht="11.4" x14ac:dyDescent="0.2">
      <c r="A107" s="8" t="s">
        <v>190</v>
      </c>
      <c r="B107" s="3" t="s">
        <v>191</v>
      </c>
      <c r="C107" s="9">
        <v>0</v>
      </c>
      <c r="D107" s="9">
        <v>0</v>
      </c>
      <c r="E107" s="9">
        <v>276.24</v>
      </c>
      <c r="F107" s="9">
        <v>205.83</v>
      </c>
      <c r="G107" s="9">
        <v>273.8</v>
      </c>
      <c r="H107" s="9">
        <v>323.43</v>
      </c>
      <c r="I107" s="9">
        <v>113.33</v>
      </c>
      <c r="J107" s="9">
        <v>188.3</v>
      </c>
      <c r="K107" s="9">
        <v>376.71</v>
      </c>
      <c r="L107" s="9">
        <v>63.64</v>
      </c>
      <c r="M107" s="9">
        <v>192.84</v>
      </c>
      <c r="N107" s="9">
        <v>152.72999999999999</v>
      </c>
      <c r="O107" s="9">
        <v>2166.85</v>
      </c>
      <c r="P107" s="17"/>
      <c r="Q107" s="17"/>
      <c r="R107" s="3"/>
      <c r="AE107" s="4" t="b">
        <v>0</v>
      </c>
      <c r="AG107" s="4">
        <v>0</v>
      </c>
    </row>
    <row r="108" spans="1:33" s="4" customFormat="1" ht="11.4" x14ac:dyDescent="0.2">
      <c r="A108" s="8" t="s">
        <v>192</v>
      </c>
      <c r="B108" s="3" t="s">
        <v>193</v>
      </c>
      <c r="C108" s="9">
        <v>6182.01</v>
      </c>
      <c r="D108" s="9">
        <v>8901.32</v>
      </c>
      <c r="E108" s="9">
        <v>7851.78</v>
      </c>
      <c r="F108" s="9">
        <v>11443.12</v>
      </c>
      <c r="G108" s="9">
        <v>7089.34</v>
      </c>
      <c r="H108" s="9">
        <v>7507.45</v>
      </c>
      <c r="I108" s="9">
        <v>8814.6299999999992</v>
      </c>
      <c r="J108" s="9">
        <v>10203.58</v>
      </c>
      <c r="K108" s="9">
        <v>8785.11</v>
      </c>
      <c r="L108" s="9">
        <v>7583.5</v>
      </c>
      <c r="M108" s="9">
        <v>10622.58</v>
      </c>
      <c r="N108" s="9">
        <v>9191.0300000000007</v>
      </c>
      <c r="O108" s="9">
        <v>104175.45</v>
      </c>
      <c r="P108" s="17"/>
      <c r="Q108" s="17"/>
      <c r="R108" s="3"/>
      <c r="AE108" s="4" t="b">
        <v>0</v>
      </c>
      <c r="AG108" s="4">
        <v>1</v>
      </c>
    </row>
    <row r="109" spans="1:33" s="4" customFormat="1" ht="11.4" x14ac:dyDescent="0.2">
      <c r="A109" s="8"/>
      <c r="B109" s="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17"/>
      <c r="Q109" s="17"/>
      <c r="R109" s="3"/>
    </row>
    <row r="110" spans="1:33" s="4" customFormat="1" ht="11.4" x14ac:dyDescent="0.2">
      <c r="A110" s="8" t="s">
        <v>194</v>
      </c>
      <c r="B110" s="3" t="s">
        <v>195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17"/>
      <c r="Q110" s="17"/>
      <c r="R110" s="3"/>
      <c r="AE110" s="4" t="b">
        <v>0</v>
      </c>
      <c r="AG110" s="4">
        <v>0</v>
      </c>
    </row>
    <row r="111" spans="1:33" s="4" customFormat="1" ht="11.4" x14ac:dyDescent="0.2">
      <c r="A111" s="8" t="s">
        <v>196</v>
      </c>
      <c r="B111" s="3" t="s">
        <v>197</v>
      </c>
      <c r="C111" s="9">
        <v>3722.06</v>
      </c>
      <c r="D111" s="9">
        <v>3672.99</v>
      </c>
      <c r="E111" s="9">
        <v>2873.08</v>
      </c>
      <c r="F111" s="9">
        <v>2781.69</v>
      </c>
      <c r="G111" s="9">
        <v>2988.33</v>
      </c>
      <c r="H111" s="9">
        <v>3677.36</v>
      </c>
      <c r="I111" s="9">
        <v>3784.69</v>
      </c>
      <c r="J111" s="9">
        <v>3083.65</v>
      </c>
      <c r="K111" s="9">
        <v>4735.53</v>
      </c>
      <c r="L111" s="9">
        <v>2943.81</v>
      </c>
      <c r="M111" s="9">
        <v>2570.9899999999998</v>
      </c>
      <c r="N111" s="9">
        <v>2959.39</v>
      </c>
      <c r="O111" s="9">
        <v>39793.57</v>
      </c>
      <c r="P111" s="17"/>
      <c r="Q111" s="17"/>
      <c r="R111" s="3"/>
      <c r="AE111" s="4" t="b">
        <v>0</v>
      </c>
      <c r="AG111" s="4">
        <v>0</v>
      </c>
    </row>
    <row r="112" spans="1:33" s="4" customFormat="1" ht="11.4" x14ac:dyDescent="0.2">
      <c r="A112" s="8" t="s">
        <v>198</v>
      </c>
      <c r="B112" s="3" t="s">
        <v>199</v>
      </c>
      <c r="C112" s="9">
        <v>1368.53</v>
      </c>
      <c r="D112" s="9">
        <v>1223.3800000000001</v>
      </c>
      <c r="E112" s="9">
        <v>967.57</v>
      </c>
      <c r="F112" s="9">
        <v>355.39</v>
      </c>
      <c r="G112" s="9">
        <v>379.71</v>
      </c>
      <c r="H112" s="9">
        <v>439.78</v>
      </c>
      <c r="I112" s="9">
        <v>357.68</v>
      </c>
      <c r="J112" s="9">
        <v>394.18</v>
      </c>
      <c r="K112" s="9">
        <v>472.7</v>
      </c>
      <c r="L112" s="9">
        <v>588.23</v>
      </c>
      <c r="M112" s="9">
        <v>781.98</v>
      </c>
      <c r="N112" s="9">
        <v>1002.35</v>
      </c>
      <c r="O112" s="9">
        <v>8331.48</v>
      </c>
      <c r="P112" s="17"/>
      <c r="Q112" s="17"/>
      <c r="R112" s="3"/>
      <c r="AE112" s="4" t="b">
        <v>0</v>
      </c>
      <c r="AG112" s="4">
        <v>0</v>
      </c>
    </row>
    <row r="113" spans="1:33" s="4" customFormat="1" ht="11.4" x14ac:dyDescent="0.2">
      <c r="A113" s="8" t="s">
        <v>200</v>
      </c>
      <c r="B113" s="3" t="s">
        <v>201</v>
      </c>
      <c r="C113" s="9">
        <v>7737.18</v>
      </c>
      <c r="D113" s="9">
        <v>6816.8</v>
      </c>
      <c r="E113" s="9">
        <v>6699.5</v>
      </c>
      <c r="F113" s="9">
        <v>8124.92</v>
      </c>
      <c r="G113" s="9">
        <v>7232.91</v>
      </c>
      <c r="H113" s="9">
        <v>7263.85</v>
      </c>
      <c r="I113" s="9">
        <v>9132.91</v>
      </c>
      <c r="J113" s="9">
        <v>8645.81</v>
      </c>
      <c r="K113" s="9">
        <v>8260.77</v>
      </c>
      <c r="L113" s="9">
        <v>8396.06</v>
      </c>
      <c r="M113" s="9">
        <v>8684.8799999999992</v>
      </c>
      <c r="N113" s="9">
        <v>9092.4500000000007</v>
      </c>
      <c r="O113" s="9">
        <v>96088.04</v>
      </c>
      <c r="P113" s="17"/>
      <c r="Q113" s="17"/>
      <c r="R113" s="3"/>
      <c r="AE113" s="4" t="b">
        <v>0</v>
      </c>
      <c r="AG113" s="4">
        <v>0</v>
      </c>
    </row>
    <row r="114" spans="1:33" s="4" customFormat="1" ht="11.4" x14ac:dyDescent="0.2">
      <c r="A114" s="8" t="s">
        <v>202</v>
      </c>
      <c r="B114" s="3" t="s">
        <v>203</v>
      </c>
      <c r="C114" s="9">
        <v>144.86000000000001</v>
      </c>
      <c r="D114" s="9">
        <v>144.86000000000001</v>
      </c>
      <c r="E114" s="9">
        <v>149.69</v>
      </c>
      <c r="F114" s="9">
        <v>149.69</v>
      </c>
      <c r="G114" s="9">
        <v>143.93</v>
      </c>
      <c r="H114" s="9">
        <v>149.69</v>
      </c>
      <c r="I114" s="9">
        <v>149.69</v>
      </c>
      <c r="J114" s="9">
        <v>149.69</v>
      </c>
      <c r="K114" s="9">
        <v>149.69999999999999</v>
      </c>
      <c r="L114" s="9">
        <v>149.69999999999999</v>
      </c>
      <c r="M114" s="9">
        <v>149.69</v>
      </c>
      <c r="N114" s="9">
        <v>149.69</v>
      </c>
      <c r="O114" s="9">
        <v>1780.88</v>
      </c>
      <c r="P114" s="17"/>
      <c r="Q114" s="17"/>
      <c r="R114" s="3"/>
      <c r="AE114" s="4" t="b">
        <v>0</v>
      </c>
      <c r="AG114" s="4">
        <v>0</v>
      </c>
    </row>
    <row r="115" spans="1:33" s="4" customFormat="1" ht="11.4" x14ac:dyDescent="0.2">
      <c r="A115" s="8" t="s">
        <v>204</v>
      </c>
      <c r="B115" s="3" t="s">
        <v>205</v>
      </c>
      <c r="C115" s="9">
        <v>2017.85</v>
      </c>
      <c r="D115" s="9">
        <v>1884.35</v>
      </c>
      <c r="E115" s="9">
        <v>1666.33</v>
      </c>
      <c r="F115" s="9">
        <v>1183.9100000000001</v>
      </c>
      <c r="G115" s="9">
        <v>1533.91</v>
      </c>
      <c r="H115" s="9">
        <v>2233.91</v>
      </c>
      <c r="I115" s="9">
        <v>1533.91</v>
      </c>
      <c r="J115" s="9">
        <v>1533.91</v>
      </c>
      <c r="K115" s="9">
        <v>1838.34</v>
      </c>
      <c r="L115" s="9">
        <v>1488.34</v>
      </c>
      <c r="M115" s="9">
        <v>1838.34</v>
      </c>
      <c r="N115" s="9">
        <v>2288.34</v>
      </c>
      <c r="O115" s="9">
        <v>21041.439999999999</v>
      </c>
      <c r="P115" s="17"/>
      <c r="Q115" s="17"/>
      <c r="R115" s="3"/>
      <c r="AE115" s="4" t="b">
        <v>0</v>
      </c>
      <c r="AG115" s="4">
        <v>0</v>
      </c>
    </row>
    <row r="116" spans="1:33" s="4" customFormat="1" ht="11.4" x14ac:dyDescent="0.2">
      <c r="A116" s="8" t="s">
        <v>206</v>
      </c>
      <c r="B116" s="3" t="s">
        <v>207</v>
      </c>
      <c r="C116" s="9">
        <v>14990.48</v>
      </c>
      <c r="D116" s="9">
        <v>13742.38</v>
      </c>
      <c r="E116" s="9">
        <v>12356.17</v>
      </c>
      <c r="F116" s="9">
        <v>12595.6</v>
      </c>
      <c r="G116" s="9">
        <v>12278.79</v>
      </c>
      <c r="H116" s="9">
        <v>13764.59</v>
      </c>
      <c r="I116" s="9">
        <v>14958.88</v>
      </c>
      <c r="J116" s="9">
        <v>13807.24</v>
      </c>
      <c r="K116" s="9">
        <v>15457.04</v>
      </c>
      <c r="L116" s="9">
        <v>13566.14</v>
      </c>
      <c r="M116" s="9">
        <v>14025.88</v>
      </c>
      <c r="N116" s="9">
        <v>15492.22</v>
      </c>
      <c r="O116" s="9">
        <v>167035.41</v>
      </c>
      <c r="P116" s="17"/>
      <c r="Q116" s="17"/>
      <c r="R116" s="3"/>
      <c r="AE116" s="4" t="b">
        <v>0</v>
      </c>
      <c r="AG116" s="4">
        <v>1</v>
      </c>
    </row>
    <row r="117" spans="1:33" s="4" customFormat="1" ht="11.4" x14ac:dyDescent="0.2">
      <c r="A117" s="8"/>
      <c r="B117" s="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17"/>
      <c r="Q117" s="17"/>
      <c r="R117" s="3"/>
    </row>
    <row r="118" spans="1:33" s="4" customFormat="1" ht="11.4" x14ac:dyDescent="0.2">
      <c r="A118" s="8" t="s">
        <v>208</v>
      </c>
      <c r="B118" s="3" t="s">
        <v>209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7"/>
      <c r="Q118" s="17"/>
      <c r="R118" s="3"/>
      <c r="AE118" s="4" t="b">
        <v>0</v>
      </c>
      <c r="AG118" s="4">
        <v>0</v>
      </c>
    </row>
    <row r="119" spans="1:33" s="4" customFormat="1" ht="11.4" x14ac:dyDescent="0.2">
      <c r="A119" s="8" t="s">
        <v>210</v>
      </c>
      <c r="B119" s="3" t="s">
        <v>211</v>
      </c>
      <c r="C119" s="9">
        <v>2783.99</v>
      </c>
      <c r="D119" s="9">
        <v>2783.99</v>
      </c>
      <c r="E119" s="9">
        <v>2783.99</v>
      </c>
      <c r="F119" s="9">
        <v>2783.99</v>
      </c>
      <c r="G119" s="9">
        <v>2977.11</v>
      </c>
      <c r="H119" s="9">
        <v>2783.99</v>
      </c>
      <c r="I119" s="9">
        <v>2783.99</v>
      </c>
      <c r="J119" s="9">
        <v>2783.99</v>
      </c>
      <c r="K119" s="9">
        <v>3071.64</v>
      </c>
      <c r="L119" s="9">
        <v>3071.64</v>
      </c>
      <c r="M119" s="9">
        <v>3071.64</v>
      </c>
      <c r="N119" s="9">
        <v>2894.65</v>
      </c>
      <c r="O119" s="9">
        <v>34574.61</v>
      </c>
      <c r="P119" s="17"/>
      <c r="Q119" s="17"/>
      <c r="R119" s="3"/>
      <c r="AE119" s="4" t="b">
        <v>0</v>
      </c>
      <c r="AG119" s="4">
        <v>0</v>
      </c>
    </row>
    <row r="120" spans="1:33" s="4" customFormat="1" ht="11.4" x14ac:dyDescent="0.2">
      <c r="A120" s="8" t="s">
        <v>212</v>
      </c>
      <c r="B120" s="3" t="s">
        <v>213</v>
      </c>
      <c r="C120" s="9">
        <v>0</v>
      </c>
      <c r="D120" s="9">
        <v>0</v>
      </c>
      <c r="E120" s="9">
        <v>0</v>
      </c>
      <c r="F120" s="9">
        <v>1245.06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3273.14</v>
      </c>
      <c r="M120" s="9">
        <v>0</v>
      </c>
      <c r="N120" s="9">
        <v>2028.08</v>
      </c>
      <c r="O120" s="9">
        <v>6546.28</v>
      </c>
      <c r="P120" s="17"/>
      <c r="Q120" s="17"/>
      <c r="R120" s="3"/>
      <c r="AE120" s="4" t="b">
        <v>0</v>
      </c>
      <c r="AG120" s="4">
        <v>0</v>
      </c>
    </row>
    <row r="121" spans="1:33" s="4" customFormat="1" ht="11.4" x14ac:dyDescent="0.2">
      <c r="A121" s="8" t="s">
        <v>214</v>
      </c>
      <c r="B121" s="3" t="s">
        <v>215</v>
      </c>
      <c r="C121" s="9">
        <v>14030.45</v>
      </c>
      <c r="D121" s="9">
        <v>14030.45</v>
      </c>
      <c r="E121" s="9">
        <v>14030.45</v>
      </c>
      <c r="F121" s="9">
        <v>14030.45</v>
      </c>
      <c r="G121" s="9">
        <v>14030.45</v>
      </c>
      <c r="H121" s="9">
        <v>14030.45</v>
      </c>
      <c r="I121" s="9">
        <v>14030.45</v>
      </c>
      <c r="J121" s="9">
        <v>14030.45</v>
      </c>
      <c r="K121" s="9">
        <v>14030.4</v>
      </c>
      <c r="L121" s="9">
        <v>14030.4</v>
      </c>
      <c r="M121" s="9">
        <v>14030.4</v>
      </c>
      <c r="N121" s="9">
        <v>10976.08</v>
      </c>
      <c r="O121" s="9">
        <v>165310.88</v>
      </c>
      <c r="P121" s="17"/>
      <c r="Q121" s="17"/>
      <c r="R121" s="3"/>
      <c r="AE121" s="4" t="b">
        <v>0</v>
      </c>
      <c r="AG121" s="4">
        <v>0</v>
      </c>
    </row>
    <row r="122" spans="1:33" s="4" customFormat="1" ht="11.4" x14ac:dyDescent="0.2">
      <c r="A122" s="8" t="s">
        <v>216</v>
      </c>
      <c r="B122" s="3" t="s">
        <v>217</v>
      </c>
      <c r="C122" s="9">
        <v>16814.439999999999</v>
      </c>
      <c r="D122" s="9">
        <v>16814.439999999999</v>
      </c>
      <c r="E122" s="9">
        <v>16814.439999999999</v>
      </c>
      <c r="F122" s="9">
        <v>18059.5</v>
      </c>
      <c r="G122" s="9">
        <v>17007.560000000001</v>
      </c>
      <c r="H122" s="9">
        <v>16814.439999999999</v>
      </c>
      <c r="I122" s="9">
        <v>16814.439999999999</v>
      </c>
      <c r="J122" s="9">
        <v>16814.439999999999</v>
      </c>
      <c r="K122" s="9">
        <v>17102.04</v>
      </c>
      <c r="L122" s="9">
        <v>20375.18</v>
      </c>
      <c r="M122" s="9">
        <v>17102.04</v>
      </c>
      <c r="N122" s="9">
        <v>15898.81</v>
      </c>
      <c r="O122" s="9">
        <v>206431.77</v>
      </c>
      <c r="P122" s="17"/>
      <c r="Q122" s="17"/>
      <c r="R122" s="3"/>
      <c r="AE122" s="4" t="b">
        <v>0</v>
      </c>
      <c r="AG122" s="4">
        <v>1</v>
      </c>
    </row>
    <row r="123" spans="1:33" s="4" customFormat="1" ht="11.4" x14ac:dyDescent="0.2">
      <c r="A123" s="8"/>
      <c r="B123" s="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17"/>
      <c r="Q123" s="17"/>
      <c r="R123" s="3"/>
    </row>
    <row r="124" spans="1:33" s="4" customFormat="1" ht="11.4" x14ac:dyDescent="0.2">
      <c r="A124" s="8" t="s">
        <v>218</v>
      </c>
      <c r="B124" s="3" t="s">
        <v>219</v>
      </c>
      <c r="C124" s="9">
        <v>76932.22</v>
      </c>
      <c r="D124" s="9">
        <v>74439.509999999995</v>
      </c>
      <c r="E124" s="9">
        <v>71400.149999999994</v>
      </c>
      <c r="F124" s="9">
        <v>77027.64</v>
      </c>
      <c r="G124" s="9">
        <v>84322.62</v>
      </c>
      <c r="H124" s="9">
        <v>72074.09</v>
      </c>
      <c r="I124" s="9">
        <v>75554.59</v>
      </c>
      <c r="J124" s="9">
        <v>83279.42</v>
      </c>
      <c r="K124" s="9">
        <v>81983.289999999994</v>
      </c>
      <c r="L124" s="9">
        <v>86116.7</v>
      </c>
      <c r="M124" s="9">
        <v>78951.73</v>
      </c>
      <c r="N124" s="9">
        <v>78580.28</v>
      </c>
      <c r="O124" s="9">
        <v>940662.24</v>
      </c>
      <c r="P124" s="17"/>
      <c r="Q124" s="17"/>
      <c r="R124" s="3"/>
      <c r="AE124" s="4" t="b">
        <v>0</v>
      </c>
      <c r="AG124" s="4">
        <v>1</v>
      </c>
    </row>
    <row r="125" spans="1:33" s="4" customFormat="1" ht="11.4" x14ac:dyDescent="0.2">
      <c r="A125" s="8"/>
      <c r="B125" s="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17"/>
      <c r="Q125" s="17"/>
      <c r="R125" s="3"/>
    </row>
    <row r="126" spans="1:33" s="4" customFormat="1" ht="11.4" x14ac:dyDescent="0.2">
      <c r="A126" s="8" t="s">
        <v>220</v>
      </c>
      <c r="B126" s="3" t="s">
        <v>221</v>
      </c>
      <c r="C126" s="9">
        <v>122858.79</v>
      </c>
      <c r="D126" s="9">
        <v>123774.54</v>
      </c>
      <c r="E126" s="9">
        <v>128380.17</v>
      </c>
      <c r="F126" s="9">
        <v>112715.8</v>
      </c>
      <c r="G126" s="9">
        <v>111645.87</v>
      </c>
      <c r="H126" s="9">
        <v>119386.61</v>
      </c>
      <c r="I126" s="9">
        <v>122827.76</v>
      </c>
      <c r="J126" s="9">
        <v>125157.77</v>
      </c>
      <c r="K126" s="9">
        <v>137582.60999999999</v>
      </c>
      <c r="L126" s="9">
        <v>132494.93</v>
      </c>
      <c r="M126" s="9">
        <v>140570.19</v>
      </c>
      <c r="N126" s="9">
        <v>139670.41</v>
      </c>
      <c r="O126" s="9">
        <v>1517065.45</v>
      </c>
      <c r="P126" s="17"/>
      <c r="Q126" s="17"/>
      <c r="R126" s="3"/>
      <c r="AE126" s="4" t="b">
        <v>1</v>
      </c>
      <c r="AG126" s="4">
        <v>2</v>
      </c>
    </row>
    <row r="127" spans="1:33" s="4" customFormat="1" ht="11.4" x14ac:dyDescent="0.2">
      <c r="A127" s="8"/>
      <c r="B127" s="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17"/>
      <c r="Q127" s="17"/>
      <c r="R127" s="3"/>
    </row>
    <row r="128" spans="1:33" s="4" customFormat="1" ht="11.4" x14ac:dyDescent="0.2">
      <c r="A128" s="8" t="s">
        <v>222</v>
      </c>
      <c r="B128" s="3" t="s">
        <v>223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17"/>
      <c r="Q128" s="17"/>
      <c r="R128" s="3"/>
      <c r="AE128" s="4" t="b">
        <v>0</v>
      </c>
      <c r="AG128" s="4">
        <v>0</v>
      </c>
    </row>
    <row r="129" spans="1:33" s="4" customFormat="1" ht="11.4" x14ac:dyDescent="0.2">
      <c r="A129" s="8"/>
      <c r="B129" s="3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17"/>
      <c r="Q129" s="17"/>
      <c r="R129" s="3"/>
    </row>
    <row r="130" spans="1:33" s="4" customFormat="1" ht="11.4" x14ac:dyDescent="0.2">
      <c r="A130" s="8" t="s">
        <v>224</v>
      </c>
      <c r="B130" s="3" t="s">
        <v>225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17"/>
      <c r="Q130" s="17"/>
      <c r="R130" s="3"/>
      <c r="AE130" s="4" t="b">
        <v>0</v>
      </c>
      <c r="AG130" s="4">
        <v>0</v>
      </c>
    </row>
    <row r="131" spans="1:33" s="4" customFormat="1" ht="11.4" x14ac:dyDescent="0.2">
      <c r="A131" s="8" t="s">
        <v>226</v>
      </c>
      <c r="B131" s="3" t="s">
        <v>227</v>
      </c>
      <c r="C131" s="9">
        <v>66466.399999999994</v>
      </c>
      <c r="D131" s="9">
        <v>66466.399999999994</v>
      </c>
      <c r="E131" s="9">
        <v>62178.25</v>
      </c>
      <c r="F131" s="9">
        <v>66466.399999999994</v>
      </c>
      <c r="G131" s="9">
        <v>64322.33</v>
      </c>
      <c r="H131" s="9">
        <v>66466.399999999994</v>
      </c>
      <c r="I131" s="9">
        <v>64322.33</v>
      </c>
      <c r="J131" s="9">
        <v>66466.399999999994</v>
      </c>
      <c r="K131" s="9">
        <v>66466.399999999994</v>
      </c>
      <c r="L131" s="9">
        <v>64322.33</v>
      </c>
      <c r="M131" s="9">
        <v>66466.399999999994</v>
      </c>
      <c r="N131" s="9">
        <v>64322.33</v>
      </c>
      <c r="O131" s="9">
        <v>784732.37</v>
      </c>
      <c r="P131" s="17"/>
      <c r="Q131" s="17"/>
      <c r="R131" s="3"/>
      <c r="AE131" s="4" t="b">
        <v>0</v>
      </c>
      <c r="AG131" s="4">
        <v>0</v>
      </c>
    </row>
    <row r="132" spans="1:33" s="4" customFormat="1" ht="11.4" x14ac:dyDescent="0.2">
      <c r="A132" s="8" t="s">
        <v>228</v>
      </c>
      <c r="B132" s="3" t="s">
        <v>229</v>
      </c>
      <c r="C132" s="9">
        <v>66466.399999999994</v>
      </c>
      <c r="D132" s="9">
        <v>66466.399999999994</v>
      </c>
      <c r="E132" s="9">
        <v>62178.25</v>
      </c>
      <c r="F132" s="9">
        <v>66466.399999999994</v>
      </c>
      <c r="G132" s="9">
        <v>64322.33</v>
      </c>
      <c r="H132" s="9">
        <v>66466.399999999994</v>
      </c>
      <c r="I132" s="9">
        <v>64322.33</v>
      </c>
      <c r="J132" s="9">
        <v>66466.399999999994</v>
      </c>
      <c r="K132" s="9">
        <v>66466.399999999994</v>
      </c>
      <c r="L132" s="9">
        <v>64322.33</v>
      </c>
      <c r="M132" s="9">
        <v>66466.399999999994</v>
      </c>
      <c r="N132" s="9">
        <v>64322.33</v>
      </c>
      <c r="O132" s="9">
        <v>784732.37</v>
      </c>
      <c r="P132" s="17"/>
      <c r="Q132" s="17"/>
      <c r="R132" s="3"/>
      <c r="AE132" s="4" t="b">
        <v>0</v>
      </c>
      <c r="AG132" s="4">
        <v>1</v>
      </c>
    </row>
    <row r="133" spans="1:33" s="4" customFormat="1" ht="11.4" x14ac:dyDescent="0.2">
      <c r="A133" s="8"/>
      <c r="B133" s="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17"/>
      <c r="Q133" s="17"/>
      <c r="R133" s="3"/>
    </row>
    <row r="134" spans="1:33" s="4" customFormat="1" ht="11.4" x14ac:dyDescent="0.2">
      <c r="A134" s="8" t="s">
        <v>230</v>
      </c>
      <c r="B134" s="3" t="s">
        <v>231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17"/>
      <c r="Q134" s="17"/>
      <c r="R134" s="3"/>
      <c r="AE134" s="4" t="b">
        <v>0</v>
      </c>
      <c r="AG134" s="4">
        <v>0</v>
      </c>
    </row>
    <row r="135" spans="1:33" s="4" customFormat="1" ht="11.4" x14ac:dyDescent="0.2">
      <c r="A135" s="8" t="s">
        <v>232</v>
      </c>
      <c r="B135" s="3" t="s">
        <v>233</v>
      </c>
      <c r="C135" s="9">
        <v>0</v>
      </c>
      <c r="D135" s="9">
        <v>0</v>
      </c>
      <c r="E135" s="9">
        <v>117.22</v>
      </c>
      <c r="F135" s="9">
        <v>0</v>
      </c>
      <c r="G135" s="9">
        <v>297.99</v>
      </c>
      <c r="H135" s="9">
        <v>0</v>
      </c>
      <c r="I135" s="9">
        <v>1744.45</v>
      </c>
      <c r="J135" s="9">
        <v>2953.67</v>
      </c>
      <c r="K135" s="9">
        <v>1030.49</v>
      </c>
      <c r="L135" s="9">
        <v>1828.23</v>
      </c>
      <c r="M135" s="9">
        <v>1251.03</v>
      </c>
      <c r="N135" s="9">
        <v>0</v>
      </c>
      <c r="O135" s="9">
        <v>9223.08</v>
      </c>
      <c r="P135" s="17"/>
      <c r="Q135" s="17"/>
      <c r="R135" s="3"/>
      <c r="AE135" s="4" t="b">
        <v>0</v>
      </c>
      <c r="AG135" s="4">
        <v>0</v>
      </c>
    </row>
    <row r="136" spans="1:33" s="4" customFormat="1" ht="11.4" x14ac:dyDescent="0.2">
      <c r="A136" s="8" t="s">
        <v>234</v>
      </c>
      <c r="B136" s="3" t="s">
        <v>235</v>
      </c>
      <c r="C136" s="9">
        <v>0</v>
      </c>
      <c r="D136" s="9">
        <v>0</v>
      </c>
      <c r="E136" s="9">
        <v>0</v>
      </c>
      <c r="F136" s="9">
        <v>0</v>
      </c>
      <c r="G136" s="9">
        <v>700.61</v>
      </c>
      <c r="H136" s="9">
        <v>0</v>
      </c>
      <c r="I136" s="9">
        <v>-582.08000000000004</v>
      </c>
      <c r="J136" s="9">
        <v>605.01</v>
      </c>
      <c r="K136" s="9">
        <v>2478.3000000000002</v>
      </c>
      <c r="L136" s="9">
        <v>0</v>
      </c>
      <c r="M136" s="9">
        <v>0</v>
      </c>
      <c r="N136" s="9">
        <v>629.09</v>
      </c>
      <c r="O136" s="9">
        <v>3830.93</v>
      </c>
      <c r="P136" s="17"/>
      <c r="Q136" s="17"/>
      <c r="R136" s="3"/>
      <c r="AE136" s="4" t="b">
        <v>0</v>
      </c>
      <c r="AG136" s="4">
        <v>0</v>
      </c>
    </row>
    <row r="137" spans="1:33" s="4" customFormat="1" ht="11.4" x14ac:dyDescent="0.2">
      <c r="A137" s="8" t="s">
        <v>236</v>
      </c>
      <c r="B137" s="3" t="s">
        <v>237</v>
      </c>
      <c r="C137" s="9">
        <v>0</v>
      </c>
      <c r="D137" s="9">
        <v>130.54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24105.119999999999</v>
      </c>
      <c r="M137" s="9">
        <v>0</v>
      </c>
      <c r="N137" s="9">
        <v>0</v>
      </c>
      <c r="O137" s="9">
        <v>24235.66</v>
      </c>
      <c r="P137" s="17"/>
      <c r="Q137" s="17"/>
      <c r="R137" s="3"/>
      <c r="AE137" s="4" t="b">
        <v>0</v>
      </c>
      <c r="AG137" s="4">
        <v>0</v>
      </c>
    </row>
    <row r="138" spans="1:33" s="4" customFormat="1" ht="11.4" x14ac:dyDescent="0.2">
      <c r="A138" s="8" t="s">
        <v>238</v>
      </c>
      <c r="B138" s="3" t="s">
        <v>239</v>
      </c>
      <c r="C138" s="9">
        <v>477</v>
      </c>
      <c r="D138" s="9">
        <v>0</v>
      </c>
      <c r="E138" s="9">
        <v>0</v>
      </c>
      <c r="F138" s="9">
        <v>4239.76</v>
      </c>
      <c r="G138" s="9">
        <v>180.37</v>
      </c>
      <c r="H138" s="9">
        <v>8913.6</v>
      </c>
      <c r="I138" s="9">
        <v>26765</v>
      </c>
      <c r="J138" s="9">
        <v>0</v>
      </c>
      <c r="K138" s="9">
        <v>20694.18</v>
      </c>
      <c r="L138" s="9">
        <v>19147.669999999998</v>
      </c>
      <c r="M138" s="9">
        <v>1087.67</v>
      </c>
      <c r="N138" s="9">
        <v>40340.199999999997</v>
      </c>
      <c r="O138" s="9">
        <v>121845.45</v>
      </c>
      <c r="P138" s="17"/>
      <c r="Q138" s="17"/>
      <c r="R138" s="3"/>
      <c r="AE138" s="4" t="b">
        <v>0</v>
      </c>
      <c r="AG138" s="4">
        <v>0</v>
      </c>
    </row>
    <row r="139" spans="1:33" s="4" customFormat="1" ht="11.4" x14ac:dyDescent="0.2">
      <c r="A139" s="8" t="s">
        <v>240</v>
      </c>
      <c r="B139" s="3" t="s">
        <v>241</v>
      </c>
      <c r="C139" s="9">
        <v>0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2100</v>
      </c>
      <c r="K139" s="9">
        <v>0</v>
      </c>
      <c r="L139" s="9">
        <v>0</v>
      </c>
      <c r="M139" s="9">
        <v>0</v>
      </c>
      <c r="N139" s="9">
        <v>769.85</v>
      </c>
      <c r="O139" s="9">
        <v>2869.85</v>
      </c>
      <c r="P139" s="17"/>
      <c r="Q139" s="17"/>
      <c r="R139" s="3"/>
      <c r="AE139" s="4" t="b">
        <v>0</v>
      </c>
      <c r="AG139" s="4">
        <v>0</v>
      </c>
    </row>
    <row r="140" spans="1:33" s="4" customFormat="1" ht="11.4" x14ac:dyDescent="0.2">
      <c r="A140" s="8" t="s">
        <v>242</v>
      </c>
      <c r="B140" s="3" t="s">
        <v>243</v>
      </c>
      <c r="C140" s="9">
        <v>3150</v>
      </c>
      <c r="D140" s="9">
        <v>13750</v>
      </c>
      <c r="E140" s="9">
        <v>0</v>
      </c>
      <c r="F140" s="9">
        <v>0</v>
      </c>
      <c r="G140" s="9">
        <v>0</v>
      </c>
      <c r="H140" s="9">
        <v>0</v>
      </c>
      <c r="I140" s="9">
        <v>2687.5</v>
      </c>
      <c r="J140" s="9">
        <v>0</v>
      </c>
      <c r="K140" s="9">
        <v>555</v>
      </c>
      <c r="L140" s="9">
        <v>0</v>
      </c>
      <c r="M140" s="9">
        <v>0</v>
      </c>
      <c r="N140" s="9">
        <v>600</v>
      </c>
      <c r="O140" s="9">
        <v>20742.5</v>
      </c>
      <c r="P140" s="17"/>
      <c r="Q140" s="17"/>
      <c r="R140" s="3"/>
      <c r="AE140" s="4" t="b">
        <v>0</v>
      </c>
      <c r="AG140" s="4">
        <v>0</v>
      </c>
    </row>
    <row r="141" spans="1:33" s="4" customFormat="1" ht="11.4" x14ac:dyDescent="0.2">
      <c r="A141" s="8" t="s">
        <v>244</v>
      </c>
      <c r="B141" s="3" t="s">
        <v>245</v>
      </c>
      <c r="C141" s="9">
        <v>29081.69</v>
      </c>
      <c r="D141" s="9">
        <v>47547.38</v>
      </c>
      <c r="E141" s="9">
        <v>43725.15</v>
      </c>
      <c r="F141" s="9">
        <v>43630.77</v>
      </c>
      <c r="G141" s="9">
        <v>4344.25</v>
      </c>
      <c r="H141" s="9">
        <v>0</v>
      </c>
      <c r="I141" s="9">
        <v>2480</v>
      </c>
      <c r="J141" s="9">
        <v>0</v>
      </c>
      <c r="K141" s="9">
        <v>2834.58</v>
      </c>
      <c r="L141" s="9">
        <v>0</v>
      </c>
      <c r="M141" s="9">
        <v>-2480</v>
      </c>
      <c r="N141" s="9">
        <v>0</v>
      </c>
      <c r="O141" s="9">
        <v>171163.82</v>
      </c>
      <c r="P141" s="17"/>
      <c r="Q141" s="17"/>
      <c r="R141" s="3"/>
      <c r="AE141" s="4" t="b">
        <v>0</v>
      </c>
      <c r="AG141" s="4">
        <v>0</v>
      </c>
    </row>
    <row r="142" spans="1:33" s="4" customFormat="1" ht="11.4" x14ac:dyDescent="0.2">
      <c r="A142" s="8" t="s">
        <v>246</v>
      </c>
      <c r="B142" s="3" t="s">
        <v>247</v>
      </c>
      <c r="C142" s="9">
        <v>0</v>
      </c>
      <c r="D142" s="9">
        <v>0</v>
      </c>
      <c r="E142" s="9">
        <v>0</v>
      </c>
      <c r="F142" s="9">
        <v>811.69</v>
      </c>
      <c r="G142" s="9">
        <v>0</v>
      </c>
      <c r="H142" s="9">
        <v>47406.57</v>
      </c>
      <c r="I142" s="9">
        <v>973</v>
      </c>
      <c r="J142" s="9">
        <v>973</v>
      </c>
      <c r="K142" s="9">
        <v>120332.5</v>
      </c>
      <c r="L142" s="9">
        <v>97.3</v>
      </c>
      <c r="M142" s="9">
        <v>19823</v>
      </c>
      <c r="N142" s="9">
        <v>0</v>
      </c>
      <c r="O142" s="9">
        <v>190417.06</v>
      </c>
      <c r="P142" s="17"/>
      <c r="Q142" s="17"/>
      <c r="R142" s="3"/>
      <c r="AE142" s="4" t="b">
        <v>0</v>
      </c>
      <c r="AG142" s="4">
        <v>0</v>
      </c>
    </row>
    <row r="143" spans="1:33" s="4" customFormat="1" ht="11.4" x14ac:dyDescent="0.2">
      <c r="A143" s="8" t="s">
        <v>248</v>
      </c>
      <c r="B143" s="3" t="s">
        <v>249</v>
      </c>
      <c r="C143" s="9">
        <v>1997.34</v>
      </c>
      <c r="D143" s="9">
        <v>2621.84</v>
      </c>
      <c r="E143" s="9">
        <v>865.04</v>
      </c>
      <c r="F143" s="9">
        <v>1135.47</v>
      </c>
      <c r="G143" s="9">
        <v>1872.53</v>
      </c>
      <c r="H143" s="9">
        <v>3483.51</v>
      </c>
      <c r="I143" s="9">
        <v>5069.96</v>
      </c>
      <c r="J143" s="9">
        <v>3975.92</v>
      </c>
      <c r="K143" s="9">
        <v>1992.85</v>
      </c>
      <c r="L143" s="9">
        <v>2162.9299999999998</v>
      </c>
      <c r="M143" s="9">
        <v>3635.05</v>
      </c>
      <c r="N143" s="9">
        <v>1573.55</v>
      </c>
      <c r="O143" s="9">
        <v>30385.99</v>
      </c>
      <c r="P143" s="17"/>
      <c r="Q143" s="17"/>
      <c r="R143" s="3"/>
      <c r="AE143" s="4" t="b">
        <v>0</v>
      </c>
      <c r="AG143" s="4">
        <v>0</v>
      </c>
    </row>
    <row r="144" spans="1:33" s="4" customFormat="1" ht="11.4" x14ac:dyDescent="0.2">
      <c r="A144" s="8" t="s">
        <v>250</v>
      </c>
      <c r="B144" s="3" t="s">
        <v>251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205.1</v>
      </c>
      <c r="J144" s="9">
        <v>213.11</v>
      </c>
      <c r="K144" s="9">
        <v>0</v>
      </c>
      <c r="L144" s="9">
        <v>0</v>
      </c>
      <c r="M144" s="9">
        <v>260.2</v>
      </c>
      <c r="N144" s="9">
        <v>187.94</v>
      </c>
      <c r="O144" s="9">
        <v>866.35</v>
      </c>
      <c r="P144" s="17"/>
      <c r="Q144" s="17"/>
      <c r="R144" s="3"/>
      <c r="AE144" s="4" t="b">
        <v>0</v>
      </c>
      <c r="AG144" s="4">
        <v>0</v>
      </c>
    </row>
    <row r="145" spans="1:33" s="4" customFormat="1" ht="11.4" x14ac:dyDescent="0.2">
      <c r="A145" s="8" t="s">
        <v>252</v>
      </c>
      <c r="B145" s="3" t="s">
        <v>253</v>
      </c>
      <c r="C145" s="9">
        <v>0</v>
      </c>
      <c r="D145" s="9">
        <v>1133.79</v>
      </c>
      <c r="E145" s="9">
        <v>0</v>
      </c>
      <c r="F145" s="9">
        <v>2733.83</v>
      </c>
      <c r="G145" s="9">
        <v>857.92</v>
      </c>
      <c r="H145" s="9">
        <v>500</v>
      </c>
      <c r="I145" s="9">
        <v>0</v>
      </c>
      <c r="J145" s="9">
        <v>980</v>
      </c>
      <c r="K145" s="9">
        <v>0</v>
      </c>
      <c r="L145" s="9">
        <v>0</v>
      </c>
      <c r="M145" s="9">
        <v>0</v>
      </c>
      <c r="N145" s="9">
        <v>389.88</v>
      </c>
      <c r="O145" s="9">
        <v>6595.42</v>
      </c>
      <c r="P145" s="17"/>
      <c r="Q145" s="17"/>
      <c r="R145" s="3"/>
      <c r="AE145" s="4" t="b">
        <v>0</v>
      </c>
      <c r="AG145" s="4">
        <v>0</v>
      </c>
    </row>
    <row r="146" spans="1:33" s="4" customFormat="1" ht="11.4" x14ac:dyDescent="0.2">
      <c r="A146" s="8" t="s">
        <v>254</v>
      </c>
      <c r="B146" s="3" t="s">
        <v>255</v>
      </c>
      <c r="C146" s="9">
        <v>300.8</v>
      </c>
      <c r="D146" s="9">
        <v>0</v>
      </c>
      <c r="E146" s="9">
        <v>0</v>
      </c>
      <c r="F146" s="9">
        <v>0</v>
      </c>
      <c r="G146" s="9">
        <v>0</v>
      </c>
      <c r="H146" s="9">
        <v>250</v>
      </c>
      <c r="I146" s="9">
        <v>250</v>
      </c>
      <c r="J146" s="9">
        <v>0</v>
      </c>
      <c r="K146" s="9">
        <v>250</v>
      </c>
      <c r="L146" s="9">
        <v>185</v>
      </c>
      <c r="M146" s="9">
        <v>0</v>
      </c>
      <c r="N146" s="9">
        <v>0</v>
      </c>
      <c r="O146" s="9">
        <v>1235.8</v>
      </c>
      <c r="P146" s="17"/>
      <c r="Q146" s="17"/>
      <c r="R146" s="3"/>
      <c r="AE146" s="4" t="b">
        <v>0</v>
      </c>
      <c r="AG146" s="4">
        <v>0</v>
      </c>
    </row>
    <row r="147" spans="1:33" s="4" customFormat="1" ht="11.4" x14ac:dyDescent="0.2">
      <c r="A147" s="8" t="s">
        <v>256</v>
      </c>
      <c r="B147" s="3" t="s">
        <v>257</v>
      </c>
      <c r="C147" s="9">
        <v>35006.83</v>
      </c>
      <c r="D147" s="9">
        <v>65183.55</v>
      </c>
      <c r="E147" s="9">
        <v>44707.41</v>
      </c>
      <c r="F147" s="9">
        <v>52551.519999999997</v>
      </c>
      <c r="G147" s="9">
        <v>8253.67</v>
      </c>
      <c r="H147" s="9">
        <v>60553.68</v>
      </c>
      <c r="I147" s="9">
        <v>39592.93</v>
      </c>
      <c r="J147" s="9">
        <v>11800.71</v>
      </c>
      <c r="K147" s="9">
        <v>150167.9</v>
      </c>
      <c r="L147" s="9">
        <v>47526.25</v>
      </c>
      <c r="M147" s="9">
        <v>23576.95</v>
      </c>
      <c r="N147" s="9">
        <v>44490.51</v>
      </c>
      <c r="O147" s="9">
        <v>583411.91</v>
      </c>
      <c r="P147" s="17"/>
      <c r="Q147" s="17"/>
      <c r="R147" s="3"/>
      <c r="AE147" s="4" t="b">
        <v>0</v>
      </c>
      <c r="AG147" s="4">
        <v>1</v>
      </c>
    </row>
    <row r="148" spans="1:33" s="4" customFormat="1" ht="11.4" x14ac:dyDescent="0.2">
      <c r="A148" s="8"/>
      <c r="B148" s="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17"/>
      <c r="Q148" s="17"/>
      <c r="R148" s="3"/>
    </row>
    <row r="149" spans="1:33" s="4" customFormat="1" ht="11.4" x14ac:dyDescent="0.2">
      <c r="A149" s="8" t="s">
        <v>258</v>
      </c>
      <c r="B149" s="3" t="s">
        <v>259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17"/>
      <c r="Q149" s="17"/>
      <c r="R149" s="3"/>
      <c r="AE149" s="4" t="b">
        <v>0</v>
      </c>
      <c r="AG149" s="4">
        <v>0</v>
      </c>
    </row>
    <row r="150" spans="1:33" s="4" customFormat="1" ht="11.4" x14ac:dyDescent="0.2">
      <c r="A150" s="8" t="s">
        <v>260</v>
      </c>
      <c r="B150" s="3" t="s">
        <v>261</v>
      </c>
      <c r="C150" s="9">
        <v>2026.07</v>
      </c>
      <c r="D150" s="9">
        <v>1997.91</v>
      </c>
      <c r="E150" s="9">
        <v>1982.14</v>
      </c>
      <c r="F150" s="9">
        <v>1997.8</v>
      </c>
      <c r="G150" s="9">
        <v>1897.43</v>
      </c>
      <c r="H150" s="9">
        <v>1959.68</v>
      </c>
      <c r="I150" s="9">
        <v>1914.61</v>
      </c>
      <c r="J150" s="9">
        <v>1983.82</v>
      </c>
      <c r="K150" s="9">
        <v>2084.37</v>
      </c>
      <c r="L150" s="9">
        <v>2195.66</v>
      </c>
      <c r="M150" s="9">
        <v>2186.12</v>
      </c>
      <c r="N150" s="9">
        <v>2195.2199999999998</v>
      </c>
      <c r="O150" s="9">
        <v>24420.83</v>
      </c>
      <c r="P150" s="17"/>
      <c r="Q150" s="17"/>
      <c r="R150" s="3"/>
      <c r="AE150" s="4" t="b">
        <v>0</v>
      </c>
      <c r="AG150" s="4">
        <v>0</v>
      </c>
    </row>
    <row r="151" spans="1:33" s="4" customFormat="1" ht="11.4" x14ac:dyDescent="0.2">
      <c r="A151" s="8" t="s">
        <v>262</v>
      </c>
      <c r="B151" s="3" t="s">
        <v>263</v>
      </c>
      <c r="C151" s="9">
        <v>998.63</v>
      </c>
      <c r="D151" s="9">
        <v>1635.43</v>
      </c>
      <c r="E151" s="9">
        <v>3064.87</v>
      </c>
      <c r="F151" s="9">
        <v>2186.2600000000002</v>
      </c>
      <c r="G151" s="9">
        <v>2434.11</v>
      </c>
      <c r="H151" s="9">
        <v>226.23</v>
      </c>
      <c r="I151" s="9">
        <v>2760.33</v>
      </c>
      <c r="J151" s="9">
        <v>1610.78</v>
      </c>
      <c r="K151" s="9">
        <v>48.65</v>
      </c>
      <c r="L151" s="9">
        <v>7154.99</v>
      </c>
      <c r="M151" s="9">
        <v>2138.12</v>
      </c>
      <c r="N151" s="9">
        <v>1140.1500000000001</v>
      </c>
      <c r="O151" s="9">
        <v>25398.55</v>
      </c>
      <c r="P151" s="17"/>
      <c r="Q151" s="17"/>
      <c r="R151" s="3"/>
      <c r="AE151" s="4" t="b">
        <v>0</v>
      </c>
      <c r="AG151" s="4">
        <v>0</v>
      </c>
    </row>
    <row r="152" spans="1:33" s="4" customFormat="1" ht="11.4" x14ac:dyDescent="0.2">
      <c r="A152" s="8" t="s">
        <v>264</v>
      </c>
      <c r="B152" s="3" t="s">
        <v>265</v>
      </c>
      <c r="C152" s="9">
        <v>0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1028.8800000000001</v>
      </c>
      <c r="K152" s="9">
        <v>0</v>
      </c>
      <c r="L152" s="9">
        <v>0</v>
      </c>
      <c r="M152" s="9">
        <v>0</v>
      </c>
      <c r="N152" s="9">
        <v>0</v>
      </c>
      <c r="O152" s="9">
        <v>1028.8800000000001</v>
      </c>
      <c r="P152" s="17"/>
      <c r="Q152" s="17"/>
      <c r="R152" s="3"/>
      <c r="AE152" s="4" t="b">
        <v>0</v>
      </c>
      <c r="AG152" s="4">
        <v>0</v>
      </c>
    </row>
    <row r="153" spans="1:33" s="4" customFormat="1" ht="11.4" x14ac:dyDescent="0.2">
      <c r="A153" s="8" t="s">
        <v>266</v>
      </c>
      <c r="B153" s="3" t="s">
        <v>267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365</v>
      </c>
      <c r="K153" s="9">
        <v>0</v>
      </c>
      <c r="L153" s="9">
        <v>0</v>
      </c>
      <c r="M153" s="9">
        <v>0</v>
      </c>
      <c r="N153" s="9">
        <v>0</v>
      </c>
      <c r="O153" s="9">
        <v>365</v>
      </c>
      <c r="P153" s="17"/>
      <c r="Q153" s="17"/>
      <c r="R153" s="3"/>
      <c r="AE153" s="4" t="b">
        <v>0</v>
      </c>
      <c r="AG153" s="4">
        <v>0</v>
      </c>
    </row>
    <row r="154" spans="1:33" s="4" customFormat="1" ht="11.4" x14ac:dyDescent="0.2">
      <c r="A154" s="8" t="s">
        <v>268</v>
      </c>
      <c r="B154" s="3" t="s">
        <v>269</v>
      </c>
      <c r="C154" s="9">
        <v>0</v>
      </c>
      <c r="D154" s="9">
        <v>0</v>
      </c>
      <c r="E154" s="9">
        <v>0</v>
      </c>
      <c r="F154" s="9">
        <v>0</v>
      </c>
      <c r="G154" s="9">
        <v>-21105.86</v>
      </c>
      <c r="H154" s="9">
        <v>-19556.47</v>
      </c>
      <c r="I154" s="9">
        <v>-18823.330000000002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-59485.66</v>
      </c>
      <c r="P154" s="17"/>
      <c r="Q154" s="17"/>
      <c r="R154" s="3"/>
      <c r="AE154" s="4" t="b">
        <v>0</v>
      </c>
      <c r="AG154" s="4">
        <v>0</v>
      </c>
    </row>
    <row r="155" spans="1:33" s="4" customFormat="1" ht="11.4" x14ac:dyDescent="0.2">
      <c r="A155" s="8" t="s">
        <v>270</v>
      </c>
      <c r="B155" s="3" t="s">
        <v>271</v>
      </c>
      <c r="C155" s="9">
        <v>3024.7</v>
      </c>
      <c r="D155" s="9">
        <v>3633.34</v>
      </c>
      <c r="E155" s="9">
        <v>5047.01</v>
      </c>
      <c r="F155" s="9">
        <v>4184.0600000000004</v>
      </c>
      <c r="G155" s="9">
        <v>-16774.32</v>
      </c>
      <c r="H155" s="9">
        <v>-17370.560000000001</v>
      </c>
      <c r="I155" s="9">
        <v>-14148.39</v>
      </c>
      <c r="J155" s="9">
        <v>4988.4799999999996</v>
      </c>
      <c r="K155" s="9">
        <v>2133.02</v>
      </c>
      <c r="L155" s="9">
        <v>9350.65</v>
      </c>
      <c r="M155" s="9">
        <v>4324.24</v>
      </c>
      <c r="N155" s="9">
        <v>3335.37</v>
      </c>
      <c r="O155" s="9">
        <v>-8272.4</v>
      </c>
      <c r="P155" s="17"/>
      <c r="Q155" s="17"/>
      <c r="R155" s="3"/>
      <c r="AE155" s="4" t="b">
        <v>0</v>
      </c>
      <c r="AG155" s="4">
        <v>1</v>
      </c>
    </row>
    <row r="156" spans="1:33" s="4" customFormat="1" ht="11.4" x14ac:dyDescent="0.2">
      <c r="A156" s="8"/>
      <c r="B156" s="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17"/>
      <c r="Q156" s="17"/>
      <c r="R156" s="3"/>
    </row>
    <row r="157" spans="1:33" s="4" customFormat="1" ht="11.4" x14ac:dyDescent="0.2">
      <c r="A157" s="8" t="s">
        <v>272</v>
      </c>
      <c r="B157" s="3" t="s">
        <v>273</v>
      </c>
      <c r="C157" s="9">
        <v>104497.93</v>
      </c>
      <c r="D157" s="9">
        <v>135283.29</v>
      </c>
      <c r="E157" s="9">
        <v>111932.67</v>
      </c>
      <c r="F157" s="9">
        <v>123201.98</v>
      </c>
      <c r="G157" s="9">
        <v>55801.68</v>
      </c>
      <c r="H157" s="9">
        <v>109649.52</v>
      </c>
      <c r="I157" s="9">
        <v>89766.87</v>
      </c>
      <c r="J157" s="9">
        <v>83255.59</v>
      </c>
      <c r="K157" s="9">
        <v>218767.32</v>
      </c>
      <c r="L157" s="9">
        <v>121199.23</v>
      </c>
      <c r="M157" s="9">
        <v>94367.59</v>
      </c>
      <c r="N157" s="9">
        <v>112148.21</v>
      </c>
      <c r="O157" s="9">
        <v>1359871.88</v>
      </c>
      <c r="P157" s="17"/>
      <c r="Q157" s="17"/>
      <c r="R157" s="3"/>
      <c r="AE157" s="4" t="b">
        <v>0</v>
      </c>
      <c r="AG157" s="4">
        <v>1</v>
      </c>
    </row>
    <row r="158" spans="1:33" s="4" customFormat="1" ht="11.4" x14ac:dyDescent="0.2">
      <c r="A158" s="8"/>
      <c r="B158" s="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17"/>
      <c r="Q158" s="17"/>
      <c r="R158" s="3"/>
    </row>
    <row r="159" spans="1:33" s="4" customFormat="1" ht="11.4" x14ac:dyDescent="0.2">
      <c r="A159" s="8" t="s">
        <v>274</v>
      </c>
      <c r="B159" s="3" t="s">
        <v>275</v>
      </c>
      <c r="C159" s="9">
        <v>18360.86</v>
      </c>
      <c r="D159" s="9">
        <v>-11508.75</v>
      </c>
      <c r="E159" s="9">
        <v>16447.5</v>
      </c>
      <c r="F159" s="9">
        <v>-10486.18</v>
      </c>
      <c r="G159" s="9">
        <v>55844.19</v>
      </c>
      <c r="H159" s="9">
        <v>9737.09</v>
      </c>
      <c r="I159" s="9">
        <v>33060.89</v>
      </c>
      <c r="J159" s="9">
        <v>41902.18</v>
      </c>
      <c r="K159" s="9">
        <v>-81184.710000000006</v>
      </c>
      <c r="L159" s="9">
        <v>11295.7</v>
      </c>
      <c r="M159" s="9">
        <v>46202.6</v>
      </c>
      <c r="N159" s="9">
        <v>27522.2</v>
      </c>
      <c r="O159" s="9">
        <v>157193.57</v>
      </c>
      <c r="P159" s="17"/>
      <c r="Q159" s="17"/>
      <c r="R159" s="3"/>
      <c r="AE159" s="4" t="b">
        <v>1</v>
      </c>
      <c r="AG159" s="4">
        <v>2</v>
      </c>
    </row>
    <row r="160" spans="1:33" s="4" customFormat="1" ht="11.4" x14ac:dyDescent="0.2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7"/>
      <c r="Q160" s="17"/>
    </row>
    <row r="161" spans="1:17" s="4" customFormat="1" ht="11.4" x14ac:dyDescent="0.2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s="4" customFormat="1" ht="11.4" x14ac:dyDescent="0.2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</sheetData>
  <mergeCells count="6">
    <mergeCell ref="A6:B6"/>
    <mergeCell ref="A2:O2"/>
    <mergeCell ref="A1:O1"/>
    <mergeCell ref="A3:O3"/>
    <mergeCell ref="A5:O5"/>
    <mergeCell ref="A4:O4"/>
  </mergeCells>
  <conditionalFormatting sqref="A7:O159">
    <cfRule type="expression" dxfId="2" priority="5">
      <formula>$AE7=TRUE</formula>
    </cfRule>
  </conditionalFormatting>
  <conditionalFormatting sqref="C7:O159">
    <cfRule type="expression" dxfId="1" priority="2">
      <formula>$AG7=1</formula>
    </cfRule>
    <cfRule type="expression" dxfId="0" priority="1">
      <formula>$AG7=2</formula>
    </cfRule>
  </conditionalFormatting>
  <printOptions horizontalCentered="1"/>
  <pageMargins left="0.25" right="0.25" top="0.4" bottom="0.6" header="0.25" footer="0.25"/>
  <pageSetup scale="64" fitToHeight="999" orientation="landscape" r:id="rId1"/>
  <headerFooter scaleWithDoc="0">
    <oddHeader>&amp;R&amp;"Arial,Bold"&amp;8&amp;D &amp;T</oddHeader>
    <oddFooter>&amp;C&amp;"Arial,Bold"&amp;8Page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8EB2F2-6646-4308-901C-6E05A74AF0B9}"/>
</file>

<file path=customXml/itemProps2.xml><?xml version="1.0" encoding="utf-8"?>
<ds:datastoreItem xmlns:ds="http://schemas.openxmlformats.org/officeDocument/2006/customXml" ds:itemID="{1B8FEF45-53DE-4FA8-AD4F-287DE33DC8F7}"/>
</file>

<file path=customXml/itemProps3.xml><?xml version="1.0" encoding="utf-8"?>
<ds:datastoreItem xmlns:ds="http://schemas.openxmlformats.org/officeDocument/2006/customXml" ds:itemID="{C6B4341A-D9C4-409D-9E47-9398E0793E3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IncomeSt-197</vt:lpstr>
      <vt:lpstr>'IncomeSt-197'!Print_Titles</vt:lpstr>
    </vt:vector>
  </TitlesOfParts>
  <Manager/>
  <Company>Yardi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Vikrant Bagal</dc:creator>
  <cp:keywords/>
  <dc:description/>
  <cp:lastModifiedBy>Lisa Ringo</cp:lastModifiedBy>
  <cp:lastPrinted>2019-03-12T14:22:59Z</cp:lastPrinted>
  <dcterms:created xsi:type="dcterms:W3CDTF">2013-02-28T12:15:45Z</dcterms:created>
  <dcterms:modified xsi:type="dcterms:W3CDTF">2021-07-02T15:40:34Z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